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按比列拨款" sheetId="5" r:id="rId1"/>
    <sheet name="省市区贫困村比列" sheetId="6" r:id="rId2"/>
    <sheet name="草稿" sheetId="1" r:id="rId3"/>
    <sheet name="中央资金占比" sheetId="7" r:id="rId4"/>
    <sheet name="A4纸计划文件定表" sheetId="8" r:id="rId5"/>
    <sheet name="A3纸" sheetId="9" r:id="rId6"/>
    <sheet name="项目完工公示 " sheetId="10" r:id="rId7"/>
  </sheets>
  <definedNames>
    <definedName name="_xlnm._FilterDatabase" localSheetId="2" hidden="1">草稿!$A$1:$O$98</definedName>
    <definedName name="_xlnm.Print_Titles" localSheetId="2">草稿!$3:$4</definedName>
    <definedName name="_xlnm.Print_Titles" localSheetId="4">A4纸计划文件定表!$3:$4</definedName>
    <definedName name="_xlnm._FilterDatabase" localSheetId="4" hidden="1">A4纸计划文件定表!$A$1:$O$83</definedName>
  </definedNames>
  <calcPr calcId="144525"/>
</workbook>
</file>

<file path=xl/sharedStrings.xml><?xml version="1.0" encoding="utf-8"?>
<sst xmlns="http://schemas.openxmlformats.org/spreadsheetml/2006/main" count="2905" uniqueCount="369">
  <si>
    <t>2021年度衔接资金实际安排计划和资金使用表</t>
  </si>
  <si>
    <t>项目名称</t>
  </si>
  <si>
    <t>财政已安
排资金</t>
  </si>
  <si>
    <t>实际需拨付资金</t>
  </si>
  <si>
    <t>部门已使
用资金</t>
  </si>
  <si>
    <t>执行比例</t>
  </si>
  <si>
    <t>拟拨付额度</t>
  </si>
  <si>
    <t>达到比例</t>
  </si>
  <si>
    <t>行业主管部门</t>
  </si>
  <si>
    <t>1.长港镇高沟村产业道路建设项目（90万元）</t>
  </si>
  <si>
    <t>区乡村振兴局</t>
  </si>
  <si>
    <t>2.长港镇夏沟村产业道路建设及小组自来水管网改造项目（150万元）</t>
  </si>
  <si>
    <t>3.杜山镇柯营村水产养殖基地孵化大棚建设项目（60万元）</t>
  </si>
  <si>
    <t>4.杜山镇柯营村产业种植基地大棚建设项目（100万元）</t>
  </si>
  <si>
    <t>5.杜山镇先台村当家塘改造项目（30万元）</t>
  </si>
  <si>
    <t>6.杜山镇先台村产业基地大棚建设项目（50万元）</t>
  </si>
  <si>
    <t>7.杜山镇旭东村产业基地大棚及基础设施建设项目（140万元）</t>
  </si>
  <si>
    <t>8.杜山镇路口村防汛抗旱港节制闸建设项目（60万元）</t>
  </si>
  <si>
    <t>9.泽林镇陈桥村林果苗圃基地建设项目（100万元）</t>
  </si>
  <si>
    <t>10.泽林镇陈桥村金山水库下游沟渠道路及舒碓臼水塘分洪渠（涵闸）建设项目（45万元）</t>
  </si>
  <si>
    <t>11.泽林镇成海村虾稻混养基地建设项目（50万元）</t>
  </si>
  <si>
    <t>12.泽林镇寿桥村产业基地大棚建设项目（30万元）</t>
  </si>
  <si>
    <t>13.泽林镇团结村林果苗圃基地建设项目（80万元）</t>
  </si>
  <si>
    <t>14.泽林镇团结村产业基地大棚建设项目（50万元）</t>
  </si>
  <si>
    <t>15.碧石渡镇李家境村苗圃花卉产业基地建设项目（80万元）</t>
  </si>
  <si>
    <t>16.碧石渡镇樟树岭村樟嘉裕民产业基地大棚建设项目（80万元）</t>
  </si>
  <si>
    <t>17.碧石渡镇樟树岭村港道整治提升项目（30万元）</t>
  </si>
  <si>
    <t>18.碧石渡镇龙会山村产业基地道路及排灌等设施建设项目（70万元）</t>
  </si>
  <si>
    <t>19.碧石渡镇龙会山村自来水管网改造项目（80万元）</t>
  </si>
  <si>
    <t>20.碧石渡镇卢家湾村产业道路建设项目（50万元）</t>
  </si>
  <si>
    <t>21.汀祖镇董胜村产业基地大棚及农副产品加工车间建设项目（120万元）</t>
  </si>
  <si>
    <t>23.汀祖镇刘云村产业基地大棚建设项目（70万元）</t>
  </si>
  <si>
    <t>24.汀祖镇吴垴村产业基地标准化大棚建设项目（40万元）</t>
  </si>
  <si>
    <t>26.汀祖镇丁祖村产业基地果园建设项目（30万元）</t>
  </si>
  <si>
    <t>27.花湖镇永华村农产品加工及配送仓储中心建设项目（120万元）</t>
  </si>
  <si>
    <t>28.花湖镇永华村自来水管网改造项目（80万元）</t>
  </si>
  <si>
    <t>29.花湖镇八庙村排洪港渠硬化项目（100万元）</t>
  </si>
  <si>
    <t>30.花湖镇华山村葡萄种植基地大棚建设项目（40万元）</t>
  </si>
  <si>
    <t>31.樊口街道樊口街道周铺村生产道路建设项目（40万元）</t>
  </si>
  <si>
    <t>32.雨露计划补助项目(115万元)</t>
  </si>
  <si>
    <t>33.2021年小额信贷贴息补助项目（50万元）</t>
  </si>
  <si>
    <t>34.2021年春节鄂城区脱贫不稳定户和边缘易致贫户慰问资金（38万元）</t>
  </si>
  <si>
    <t>35.2021年项目管理费（10万元）</t>
  </si>
  <si>
    <t>36.2019年项目尾款及质保金（32.48万元）</t>
  </si>
  <si>
    <t>37.2020年项目尾款及质保金（362.61万元）</t>
  </si>
  <si>
    <t>38.2020年白雉山国有林场建设资金(12万元)</t>
  </si>
  <si>
    <t>40.防贫保项目（200万元）</t>
  </si>
  <si>
    <t>41.市直部门对口帮扶35个村，每村5万元，计175万元</t>
  </si>
  <si>
    <t>42.区直部门及开发区、樊口街道对口帮扶42个村（社区），每村5万元，计210万元</t>
  </si>
  <si>
    <t>1.发展农业种植业经营每亩补助资金300元，计120万元</t>
  </si>
  <si>
    <t>区农业农村局</t>
  </si>
  <si>
    <t>2.新建钢架大棚的标准大棚0.5亩补助资金5000元，计18万元</t>
  </si>
  <si>
    <t>3.安排建档立卡脱贫户（含监测帮扶对象户）就业一次性奖励5000元给新型农业经营主体，预计3万元</t>
  </si>
  <si>
    <t>4.脱贫户（含监测帮扶对象户）进行鱼池改造，每亩补助资金500元，计18万元</t>
  </si>
  <si>
    <t>5.脱贫户（含监测帮扶对象户）养殖常规四大家鱼，每亩补助资金300元，计20万元</t>
  </si>
  <si>
    <t>6.脱贫户（含监测帮扶对象户）养殖名特优水产品，每亩补助资金800元，计5万元</t>
  </si>
  <si>
    <t>7.2020年度第四批建档立卡人员新建钢架大棚补助资金1.2万元</t>
  </si>
  <si>
    <t>1.2021年度脱贫人口医疗保障项目(101.167万元)</t>
  </si>
  <si>
    <t>1.文体旅带动补助项目（81.6万元)</t>
  </si>
  <si>
    <t>1.教育资助项目( 99.4794万元)</t>
  </si>
  <si>
    <t>区教育局</t>
  </si>
  <si>
    <t>1.计划开展脱贫人口、监测帮扶对象技能培训和创业培训100人，补助资金（11万元）</t>
  </si>
  <si>
    <t>区人社局（区就业局）</t>
  </si>
  <si>
    <t>2.生态文明公益岗工作报酬（278.2万元）</t>
  </si>
  <si>
    <t>3.脱贫人口到市外务工交通费（82.5 万元）</t>
  </si>
  <si>
    <t>4.建档立卡脱贫困户在校大学生实习补贴（0.75万元）</t>
  </si>
  <si>
    <t>5.脱贫人口（含监测帮扶对象户）就业岗位补助项目（100万元）</t>
  </si>
  <si>
    <t>6.2020年第三批建档立卡人员外出务工交通补助（6.23万元）</t>
  </si>
  <si>
    <t>1.四类人口养老保险项目（ 50万元）</t>
  </si>
  <si>
    <t>1.2022年度城乡居民基本医疗保险政府资助项目（200万元）</t>
  </si>
  <si>
    <t>区医保局</t>
  </si>
  <si>
    <t>1.危房改造补助项目(10万元)</t>
  </si>
  <si>
    <t>1.2021年光伏电站运维资金（16万元）</t>
  </si>
  <si>
    <t xml:space="preserve">区发改经信局
</t>
  </si>
  <si>
    <t>2.2021年全区所有村级光伏电站保险（5万元）</t>
  </si>
  <si>
    <t>3.2020年光伏扶贫电站运维管理费（3.12万元）</t>
  </si>
  <si>
    <t>1.脱贫留守儿童、留守老人政府购买服务项目（50万元）</t>
  </si>
  <si>
    <t>区民政局</t>
  </si>
  <si>
    <t>2.2020年两留守人员政府购买服务项目资金尾款（23.98万元）</t>
  </si>
  <si>
    <t>3.2021年特困人群救助项目（717万元）</t>
  </si>
  <si>
    <t>1.脱贫留守妇女政府购买服务项目（10万元）</t>
  </si>
  <si>
    <t>鄂城区2021年度省、市、区衔接资金投入脱贫村（脱贫户）资金情况表</t>
  </si>
  <si>
    <t>序号</t>
  </si>
  <si>
    <t>投入衔接资金（万元）</t>
  </si>
  <si>
    <t>村（户）属性</t>
  </si>
  <si>
    <t>产业项目</t>
  </si>
  <si>
    <t>脱贫户</t>
  </si>
  <si>
    <t>农林业项目</t>
  </si>
  <si>
    <t>教育资助项目</t>
  </si>
  <si>
    <t>卫生健康项目</t>
  </si>
  <si>
    <t>文体旅项目</t>
  </si>
  <si>
    <t>就业项目</t>
  </si>
  <si>
    <t>雨露计划项目</t>
  </si>
  <si>
    <t>医保项目</t>
  </si>
  <si>
    <t>小额信贷贴息项目</t>
  </si>
  <si>
    <t>防贫保项目</t>
  </si>
  <si>
    <t>“三留守”留守项目</t>
  </si>
  <si>
    <t>驻村帮扶19个省级脱贫村每村5万</t>
  </si>
  <si>
    <t>省级脱贫村</t>
  </si>
  <si>
    <t>合计</t>
  </si>
  <si>
    <t>注：省、市、区三级衔接资金共2739.21万元，投入脱贫村（户）共1626.507万元，占比为59.38%。</t>
  </si>
  <si>
    <t>鄂城区2021年巩固拓展脱贫攻坚成果拟实施项目计划表</t>
  </si>
  <si>
    <t>单位：万元</t>
  </si>
  <si>
    <t>资金级次</t>
  </si>
  <si>
    <t>类别</t>
  </si>
  <si>
    <t>实施地点</t>
  </si>
  <si>
    <t>村属性</t>
  </si>
  <si>
    <t>建设任务</t>
  </si>
  <si>
    <t>项目总投入</t>
  </si>
  <si>
    <t>受益对象</t>
  </si>
  <si>
    <t>年度</t>
  </si>
  <si>
    <t>已拨</t>
  </si>
  <si>
    <t>应拨</t>
  </si>
  <si>
    <t>建设性质</t>
  </si>
  <si>
    <t>时间进度</t>
  </si>
  <si>
    <t>责任单位</t>
  </si>
  <si>
    <t>投资总额</t>
  </si>
  <si>
    <t>衔接资金</t>
  </si>
  <si>
    <t>自筹资金</t>
  </si>
  <si>
    <t>市级</t>
  </si>
  <si>
    <t>高沟村产业道路建设项目</t>
  </si>
  <si>
    <t>产业发展</t>
  </si>
  <si>
    <t>高沟村</t>
  </si>
  <si>
    <t>非贫困村</t>
  </si>
  <si>
    <t>新建</t>
  </si>
  <si>
    <t>6个月</t>
  </si>
  <si>
    <t>长港镇</t>
  </si>
  <si>
    <t>道路硬化</t>
  </si>
  <si>
    <t>128户</t>
  </si>
  <si>
    <t>夏沟村产业道路建设及自来水管网改造项目</t>
  </si>
  <si>
    <t>夏沟村</t>
  </si>
  <si>
    <t>3个月</t>
  </si>
  <si>
    <t>85户</t>
  </si>
  <si>
    <t>中央</t>
  </si>
  <si>
    <t>柯营村水产养殖基地孵化大棚建设项目</t>
  </si>
  <si>
    <t>柯营村</t>
  </si>
  <si>
    <t>杜山镇</t>
  </si>
  <si>
    <t>加州鲈鱼苗工厂化培育大棚项目</t>
  </si>
  <si>
    <t>柯营村产业种植基地大棚建设项目</t>
  </si>
  <si>
    <t>红美人柑橘大棚项目</t>
  </si>
  <si>
    <t>先台村当家塘改造项目</t>
  </si>
  <si>
    <t>基础设施</t>
  </si>
  <si>
    <t>先台村</t>
  </si>
  <si>
    <t>消除安全隐患，改善农村生活环境</t>
  </si>
  <si>
    <t>全体村民</t>
  </si>
  <si>
    <t>先台村产业基地大棚建设项目</t>
  </si>
  <si>
    <t>产业大棚项目，提高贫困户收入</t>
  </si>
  <si>
    <t>旭东村产业基地大棚及基础设施建设项目</t>
  </si>
  <si>
    <t>旭东村</t>
  </si>
  <si>
    <t>路口村防汛抗旱港渠节制闸建设项目</t>
  </si>
  <si>
    <t>路口村</t>
  </si>
  <si>
    <t>4个月</t>
  </si>
  <si>
    <t>新建节制闸</t>
  </si>
  <si>
    <t>陈桥村林果苗圃基地建设项目</t>
  </si>
  <si>
    <t>陈桥村</t>
  </si>
  <si>
    <t>泽林镇</t>
  </si>
  <si>
    <t>苗圃种植100亩</t>
  </si>
  <si>
    <t>130户脱贫户</t>
  </si>
  <si>
    <t>陈桥村舒碓臼水塘分洪渠（涵闸）建设项目</t>
  </si>
  <si>
    <t>新建分洪渠道（涵闸）30米</t>
  </si>
  <si>
    <t>成海村虾稻混养基地建设项目</t>
  </si>
  <si>
    <t>成海村</t>
  </si>
  <si>
    <t>水产种植面积160亩</t>
  </si>
  <si>
    <t>15户脱贫户</t>
  </si>
  <si>
    <t>寿桥村产业基地大棚建设项目</t>
  </si>
  <si>
    <t>寿桥村</t>
  </si>
  <si>
    <t>大棚面积8000㎡</t>
  </si>
  <si>
    <t>12户脱贫户</t>
  </si>
  <si>
    <t>团结村林果苗圃基地建设项目</t>
  </si>
  <si>
    <t>团结村</t>
  </si>
  <si>
    <t>苗圃种植</t>
  </si>
  <si>
    <t>团结村产业基地大棚建设项目</t>
  </si>
  <si>
    <t>连体大棚4个</t>
  </si>
  <si>
    <t>李家境村苗圃花卉产业基地建设项目</t>
  </si>
  <si>
    <t>李家境村</t>
  </si>
  <si>
    <t>改造</t>
  </si>
  <si>
    <t>2个月</t>
  </si>
  <si>
    <t>碧石渡镇</t>
  </si>
  <si>
    <t xml:space="preserve">合作社苗圃花卉、道路、灌溉设施等
</t>
  </si>
  <si>
    <t>李境村1.5.6.7.10组</t>
  </si>
  <si>
    <t>樟树岭村樟嘉裕民产业基地大棚建设项目</t>
  </si>
  <si>
    <t>樟树岭村</t>
  </si>
  <si>
    <t>大棚、排水沟、土地平整、喷淋系统</t>
  </si>
  <si>
    <t>38户</t>
  </si>
  <si>
    <t>樟树岭港道整治提升项目</t>
  </si>
  <si>
    <t>樟树岭村5个组港道清淤、驳岸、拱桥、护坡、护栏扶手等</t>
  </si>
  <si>
    <t>5个组村民</t>
  </si>
  <si>
    <t>龙会山村产业基地道路及排灌等设施建设项目</t>
  </si>
  <si>
    <t>龙会山村</t>
  </si>
  <si>
    <t>改建</t>
  </si>
  <si>
    <t>8个月</t>
  </si>
  <si>
    <t>吴都医药种养殖基地、鄂淞果林基地基础设施建设</t>
  </si>
  <si>
    <t>615户</t>
  </si>
  <si>
    <t>龙会山村水网改造项目</t>
  </si>
  <si>
    <t>2.5.6.7.8.9.10.12主支管网改造</t>
  </si>
  <si>
    <t>400户</t>
  </si>
  <si>
    <t>卢家湾村产业道路建设项目</t>
  </si>
  <si>
    <t>卢家湾村</t>
  </si>
  <si>
    <t>5个月</t>
  </si>
  <si>
    <t>道路硬化及沟渠清淤</t>
  </si>
  <si>
    <t>60户</t>
  </si>
  <si>
    <t>董胜村产业基地大棚及农副产品加工车间建设项目</t>
  </si>
  <si>
    <t>董胜村</t>
  </si>
  <si>
    <t>10个月</t>
  </si>
  <si>
    <t>汀祖镇</t>
  </si>
  <si>
    <t>洪林生态园新建大棚及农副产品加工车间</t>
  </si>
  <si>
    <t>44户</t>
  </si>
  <si>
    <t>刘云村产业基地大棚建设项目</t>
  </si>
  <si>
    <t>刘云村</t>
  </si>
  <si>
    <t>东明合作社大棚建设</t>
  </si>
  <si>
    <t>120户</t>
  </si>
  <si>
    <t>吴垴村产业基地标准化大棚建设项目</t>
  </si>
  <si>
    <t>吴垴村</t>
  </si>
  <si>
    <t>建设高标准蔬菜大棚</t>
  </si>
  <si>
    <t>91户</t>
  </si>
  <si>
    <t>丁祖村产业基地果园建设项目</t>
  </si>
  <si>
    <t>丁祖村</t>
  </si>
  <si>
    <t xml:space="preserve">果园标准化建设 </t>
  </si>
  <si>
    <t>80户</t>
  </si>
  <si>
    <t>永华村农产品加工及配送仓储中心建设项目</t>
  </si>
  <si>
    <t>永华村</t>
  </si>
  <si>
    <t>7个月</t>
  </si>
  <si>
    <t>花湖镇</t>
  </si>
  <si>
    <t>村已申报的消费扶贫产品加工、包装，村绿色农产品仓储、配送中心建设</t>
  </si>
  <si>
    <t>市级区级</t>
  </si>
  <si>
    <t>永华村自来水管网改造项目</t>
  </si>
  <si>
    <t>村3、8、9组自来水管网改造升级建设及全村管网过路路面维修</t>
  </si>
  <si>
    <t>八庙村排洪港渠硬化项目</t>
  </si>
  <si>
    <t>八庙村</t>
  </si>
  <si>
    <t>排洪港渠硬化</t>
  </si>
  <si>
    <t>150户村民</t>
  </si>
  <si>
    <t>区级</t>
  </si>
  <si>
    <t>华山村葡萄种植基地大棚建设项目</t>
  </si>
  <si>
    <t>华山村</t>
  </si>
  <si>
    <t>新建20亩镀锌钢骨架透光薄膜大棚</t>
  </si>
  <si>
    <t>樊口街道周铺村生产道路建设项目</t>
  </si>
  <si>
    <t>周铺村</t>
  </si>
  <si>
    <t>樊口街道</t>
  </si>
  <si>
    <t>夏兴湖泵站道路建设</t>
  </si>
  <si>
    <t>脱贫户（含监测帮扶对象户）发展农林种植业经营</t>
  </si>
  <si>
    <t>鄂城区</t>
  </si>
  <si>
    <t>脱贫人口</t>
  </si>
  <si>
    <t>1年</t>
  </si>
  <si>
    <t>生产补贴</t>
  </si>
  <si>
    <t>2504户</t>
  </si>
  <si>
    <t>鼓励脱贫户（含监测帮扶对象户）到农业基地就业</t>
  </si>
  <si>
    <t>就业补贴</t>
  </si>
  <si>
    <t>100户</t>
  </si>
  <si>
    <t>脱贫户（含监测帮扶对象户）水产养殖补助</t>
  </si>
  <si>
    <t>购生产资料</t>
  </si>
  <si>
    <t>150户</t>
  </si>
  <si>
    <r>
      <rPr>
        <sz val="10"/>
        <color indexed="8"/>
        <rFont val="宋体"/>
        <charset val="134"/>
      </rPr>
      <t>2</t>
    </r>
    <r>
      <rPr>
        <sz val="10"/>
        <color indexed="8"/>
        <rFont val="宋体"/>
        <charset val="134"/>
      </rPr>
      <t>020年度第四批建档立卡人员新建钢架大棚补助资金</t>
    </r>
  </si>
  <si>
    <t>续建</t>
  </si>
  <si>
    <t>建大棚补贴</t>
  </si>
  <si>
    <t>部份贫困户</t>
  </si>
  <si>
    <t>教育本级资金发放学生资助</t>
  </si>
  <si>
    <t>教育扶贫</t>
  </si>
  <si>
    <t>教育局</t>
  </si>
  <si>
    <t>给生活费</t>
  </si>
  <si>
    <t>为建档立卡贫困人口提供家庭医生签约服务</t>
  </si>
  <si>
    <t>健康扶贫</t>
  </si>
  <si>
    <t>区卫健局</t>
  </si>
  <si>
    <t>上门看病、健康指导、转诊服务</t>
  </si>
  <si>
    <t>9197人</t>
  </si>
  <si>
    <t>为建档立卡贫困人口每年提供一次健康体检</t>
  </si>
  <si>
    <t>体检</t>
  </si>
  <si>
    <t>上级</t>
  </si>
  <si>
    <t>脱贫户危房改造户补助</t>
  </si>
  <si>
    <t>危房改造</t>
  </si>
  <si>
    <t>区住建局</t>
  </si>
  <si>
    <t>改造房屋</t>
  </si>
  <si>
    <t>文体、健康精准扶贫（看护省、市、区级文物）</t>
  </si>
  <si>
    <t>公益岗位</t>
  </si>
  <si>
    <t>区文体局</t>
  </si>
  <si>
    <t>就业</t>
  </si>
  <si>
    <t>76人</t>
  </si>
  <si>
    <t>文化精准扶贫（学习非贵传承技艺）</t>
  </si>
  <si>
    <t>27人</t>
  </si>
  <si>
    <t>设置公益岗安排贫困户看护保洁（2017-2018年贫困村文体活动中心及4个省“新全民健身工程”）</t>
  </si>
  <si>
    <t>24人</t>
  </si>
  <si>
    <t>4个“新全民健身工程、村级综合体育场”各安排一名贫困户看护保洁管理服务，8个“公共文体场所”</t>
  </si>
  <si>
    <t>12人</t>
  </si>
  <si>
    <t>安排贫困户在重点文化场地看护保洁管理服务</t>
  </si>
  <si>
    <t>8人</t>
  </si>
  <si>
    <t>安排贫困户到2015-2019年新建31座旅游公厕从事管理保洁服务工作</t>
  </si>
  <si>
    <t>31人</t>
  </si>
  <si>
    <t>精准扶贫职业培训</t>
  </si>
  <si>
    <t>就业扶贫</t>
  </si>
  <si>
    <t>区人社局</t>
  </si>
  <si>
    <t>培训就业</t>
  </si>
  <si>
    <t>100人</t>
  </si>
  <si>
    <t>省外、市外务工人员交通补贴</t>
  </si>
  <si>
    <t>交通补助</t>
  </si>
  <si>
    <t>1200人</t>
  </si>
  <si>
    <t>村湾生态文明公益性岗位</t>
  </si>
  <si>
    <t>280人</t>
  </si>
  <si>
    <t>建档立卡贫困户在校大学生到我区机关事业单位实习实训发放生活补贴</t>
  </si>
  <si>
    <t>15人</t>
  </si>
  <si>
    <r>
      <rPr>
        <sz val="10"/>
        <color theme="1"/>
        <rFont val="宋体"/>
        <charset val="134"/>
      </rPr>
      <t>2</t>
    </r>
    <r>
      <rPr>
        <sz val="10"/>
        <color theme="1"/>
        <rFont val="宋体"/>
        <charset val="134"/>
      </rPr>
      <t>020年第三批建档立卡人员外出务工交通补助</t>
    </r>
  </si>
  <si>
    <t>156人</t>
  </si>
  <si>
    <t xml:space="preserve">脱贫人口（含监测帮扶对象户）就业岗位补助项目
</t>
  </si>
  <si>
    <t>稳定就业</t>
  </si>
  <si>
    <t>各镇、街道</t>
  </si>
  <si>
    <t>为符合条件对象提供就业支持</t>
  </si>
  <si>
    <t>全区脱贫人口、边缘人口</t>
  </si>
  <si>
    <t>农村贫困人口补充医疗保险项目</t>
  </si>
  <si>
    <t>公共服务</t>
  </si>
  <si>
    <t>相关乡镇</t>
  </si>
  <si>
    <t>为贫困人口提供补充医疗保险</t>
  </si>
  <si>
    <t>实现应兜尽兜，不漏一人</t>
  </si>
  <si>
    <t>城乡居民养老保险政府资助</t>
  </si>
  <si>
    <t>综合保障性扶贫</t>
  </si>
  <si>
    <t>购养老保险</t>
  </si>
  <si>
    <t>5631人</t>
  </si>
  <si>
    <t>2021春、秋两季雨露计划</t>
  </si>
  <si>
    <t>区扶贫办</t>
  </si>
  <si>
    <t>生活资助</t>
  </si>
  <si>
    <t>188人</t>
  </si>
  <si>
    <t>为全区建档立卡贫困人口购买基本医疗保险</t>
  </si>
  <si>
    <t>不掉一户不落一人</t>
  </si>
  <si>
    <t>贫困人口</t>
  </si>
  <si>
    <t>省级</t>
  </si>
  <si>
    <t>2021年特困人群救助项目</t>
  </si>
  <si>
    <t>3251人</t>
  </si>
  <si>
    <t>金融扶贫</t>
  </si>
  <si>
    <t>政府贴息</t>
  </si>
  <si>
    <t>1244户</t>
  </si>
  <si>
    <t>防止非贫困户因灾、因病致贫</t>
  </si>
  <si>
    <t>20000人</t>
  </si>
  <si>
    <t>“三留守”人员精准扶贫关爱项目（留守儿童、留守老人）</t>
  </si>
  <si>
    <t>综合保险性扶贫</t>
  </si>
  <si>
    <t>为贫困户解决困难</t>
  </si>
  <si>
    <t>455人</t>
  </si>
  <si>
    <r>
      <rPr>
        <sz val="10"/>
        <rFont val="宋体"/>
        <charset val="134"/>
      </rPr>
      <t>2</t>
    </r>
    <r>
      <rPr>
        <sz val="10"/>
        <rFont val="宋体"/>
        <charset val="134"/>
      </rPr>
      <t>020年两留守人员政府购买服务项目资金尾款</t>
    </r>
  </si>
  <si>
    <t>“三留守”人员精准扶贫关爱项目（留守妇女）</t>
  </si>
  <si>
    <t>为脱贫困户解决困难</t>
  </si>
  <si>
    <t>21人</t>
  </si>
  <si>
    <t>市直部门对口帮扶35个村项目</t>
  </si>
  <si>
    <t>给予支持每村5万元</t>
  </si>
  <si>
    <t>35个村</t>
  </si>
  <si>
    <t>区直部门及开发区、樊口街道对口帮扶42个村（社区）帮扶项目</t>
  </si>
  <si>
    <t>42个村</t>
  </si>
  <si>
    <t>光伏电站运维及重要设施维修</t>
  </si>
  <si>
    <t>12个月</t>
  </si>
  <si>
    <t>区发展改革和经济信息化局</t>
  </si>
  <si>
    <t>光伏电站日常维护，保证电站正常运行，及重要设施维修</t>
  </si>
  <si>
    <t>光伏电站保险</t>
  </si>
  <si>
    <t>保障鄂城区学做电站正常运行</t>
  </si>
  <si>
    <r>
      <rPr>
        <sz val="10"/>
        <color theme="1"/>
        <rFont val="宋体"/>
        <charset val="134"/>
      </rPr>
      <t>2</t>
    </r>
    <r>
      <rPr>
        <sz val="10"/>
        <color theme="1"/>
        <rFont val="宋体"/>
        <charset val="134"/>
      </rPr>
      <t>020年光伏扶贫电站运维管理费</t>
    </r>
  </si>
  <si>
    <t>2021年春节慰问脱贫不稳定户和边缘易致贫户</t>
  </si>
  <si>
    <t>1个月</t>
  </si>
  <si>
    <t>为脱贫户解决困难</t>
  </si>
  <si>
    <t>特困人员</t>
  </si>
  <si>
    <t>2020年扶贫项目尾款及质保金</t>
  </si>
  <si>
    <t>部分项目尾款及所有项目质保金</t>
  </si>
  <si>
    <t>项目村</t>
  </si>
  <si>
    <r>
      <rPr>
        <sz val="10"/>
        <color theme="1"/>
        <rFont val="宋体"/>
        <charset val="134"/>
      </rPr>
      <t>2</t>
    </r>
    <r>
      <rPr>
        <sz val="10"/>
        <color theme="1"/>
        <rFont val="宋体"/>
        <charset val="134"/>
      </rPr>
      <t>020年白雉山国有林场建设资金</t>
    </r>
  </si>
  <si>
    <t>林场建设</t>
  </si>
  <si>
    <t>白雉山林场</t>
  </si>
  <si>
    <t>鄂城区2021年度中央资金投入省级脱贫村情况表</t>
  </si>
  <si>
    <t>注：中央资金614.55万元，投入6个脱贫村432万元，占比70.3%。</t>
  </si>
  <si>
    <t>鄂城区2021年衔接推进乡村振兴项目调整资金使用计划表</t>
  </si>
  <si>
    <t>其他资金</t>
  </si>
  <si>
    <t>中央省</t>
  </si>
  <si>
    <t>“一事一议”农村综改</t>
  </si>
  <si>
    <t>区财政局</t>
  </si>
  <si>
    <t>鄂城区2021年衔接推进乡村振兴项目完成情况公示</t>
  </si>
  <si>
    <t>项目完成情况</t>
  </si>
  <si>
    <t>已完工</t>
  </si>
</sst>
</file>

<file path=xl/styles.xml><?xml version="1.0" encoding="utf-8"?>
<styleSheet xmlns="http://schemas.openxmlformats.org/spreadsheetml/2006/main">
  <numFmts count="8">
    <numFmt numFmtId="176" formatCode="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7" formatCode="0.00_ "/>
    <numFmt numFmtId="178" formatCode="0.0000_ "/>
    <numFmt numFmtId="179" formatCode="0.000000_ "/>
  </numFmts>
  <fonts count="47">
    <font>
      <sz val="11"/>
      <color theme="1"/>
      <name val="宋体"/>
      <charset val="134"/>
      <scheme val="minor"/>
    </font>
    <font>
      <sz val="10"/>
      <color theme="1"/>
      <name val="宋体"/>
      <charset val="134"/>
      <scheme val="minor"/>
    </font>
    <font>
      <b/>
      <sz val="24"/>
      <name val="宋体"/>
      <charset val="134"/>
    </font>
    <font>
      <b/>
      <sz val="10"/>
      <name val="宋体"/>
      <charset val="134"/>
    </font>
    <font>
      <sz val="10"/>
      <name val="宋体"/>
      <charset val="134"/>
    </font>
    <font>
      <sz val="10"/>
      <color theme="1"/>
      <name val="宋体"/>
      <charset val="134"/>
    </font>
    <font>
      <sz val="10"/>
      <color rgb="FF000000"/>
      <name val="宋体"/>
      <charset val="134"/>
    </font>
    <font>
      <sz val="10"/>
      <color indexed="8"/>
      <name val="宋体"/>
      <charset val="134"/>
    </font>
    <font>
      <sz val="9"/>
      <name val="宋体"/>
      <charset val="134"/>
    </font>
    <font>
      <sz val="9"/>
      <color theme="1"/>
      <name val="宋体"/>
      <charset val="134"/>
    </font>
    <font>
      <sz val="9"/>
      <color indexed="8"/>
      <name val="宋体"/>
      <charset val="134"/>
    </font>
    <font>
      <b/>
      <sz val="11"/>
      <color theme="1"/>
      <name val="宋体"/>
      <charset val="134"/>
      <scheme val="minor"/>
    </font>
    <font>
      <sz val="8"/>
      <color theme="1"/>
      <name val="宋体"/>
      <charset val="134"/>
    </font>
    <font>
      <sz val="22"/>
      <color theme="1"/>
      <name val="方正小标宋简体"/>
      <charset val="134"/>
    </font>
    <font>
      <sz val="12"/>
      <name val="宋体"/>
      <charset val="134"/>
    </font>
    <font>
      <sz val="20"/>
      <name val="方正小标宋简体"/>
      <charset val="134"/>
    </font>
    <font>
      <b/>
      <sz val="12"/>
      <color theme="1"/>
      <name val="宋体"/>
      <charset val="134"/>
      <scheme val="minor"/>
    </font>
    <font>
      <b/>
      <sz val="12"/>
      <name val="宋体"/>
      <charset val="134"/>
    </font>
    <font>
      <sz val="12"/>
      <color theme="1"/>
      <name val="宋体"/>
      <charset val="134"/>
      <scheme val="minor"/>
    </font>
    <font>
      <sz val="12"/>
      <name val="方正小标宋简体"/>
      <charset val="134"/>
    </font>
    <font>
      <sz val="10"/>
      <color theme="1"/>
      <name val="黑体"/>
      <charset val="134"/>
    </font>
    <font>
      <sz val="10"/>
      <name val="黑体"/>
      <charset val="134"/>
    </font>
    <font>
      <sz val="10"/>
      <color rgb="FF000000"/>
      <name val="宋体"/>
      <charset val="134"/>
      <scheme val="minor"/>
    </font>
    <font>
      <sz val="10"/>
      <color rgb="FFFF0000"/>
      <name val="宋体"/>
      <charset val="134"/>
      <scheme val="minor"/>
    </font>
    <font>
      <b/>
      <sz val="9"/>
      <color theme="1"/>
      <name val="仿宋"/>
      <charset val="134"/>
    </font>
    <font>
      <b/>
      <sz val="9"/>
      <color theme="1"/>
      <name val="宋体"/>
      <charset val="134"/>
      <scheme val="minor"/>
    </font>
    <font>
      <b/>
      <sz val="10"/>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i/>
      <sz val="11"/>
      <color rgb="FF7F7F7F"/>
      <name val="宋体"/>
      <charset val="0"/>
      <scheme val="minor"/>
    </font>
    <font>
      <sz val="11"/>
      <color indexed="8"/>
      <name val="宋体"/>
      <charset val="134"/>
    </font>
    <font>
      <b/>
      <sz val="11"/>
      <color rgb="FFFFFFFF"/>
      <name val="宋体"/>
      <charset val="0"/>
      <scheme val="minor"/>
    </font>
    <font>
      <b/>
      <sz val="13"/>
      <color theme="3"/>
      <name val="宋体"/>
      <charset val="134"/>
      <scheme val="minor"/>
    </font>
    <font>
      <b/>
      <sz val="11"/>
      <color rgb="FF3F3F3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theme="9"/>
        <bgColor indexed="64"/>
      </patternFill>
    </fill>
    <fill>
      <patternFill patternType="solid">
        <fgColor rgb="FFFFC000"/>
        <bgColor indexed="64"/>
      </patternFill>
    </fill>
    <fill>
      <patternFill patternType="solid">
        <fgColor theme="0"/>
        <bgColor indexed="64"/>
      </patternFill>
    </fill>
    <fill>
      <patternFill patternType="solid">
        <fgColor rgb="FF00B0F0"/>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7"/>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7"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8" fillId="10" borderId="0" applyNumberFormat="0" applyBorder="0" applyAlignment="0" applyProtection="0">
      <alignment vertical="center"/>
    </xf>
    <xf numFmtId="0" fontId="29" fillId="1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14" borderId="0" applyNumberFormat="0" applyBorder="0" applyAlignment="0" applyProtection="0">
      <alignment vertical="center"/>
    </xf>
    <xf numFmtId="0" fontId="30" fillId="16" borderId="0" applyNumberFormat="0" applyBorder="0" applyAlignment="0" applyProtection="0">
      <alignment vertical="center"/>
    </xf>
    <xf numFmtId="43" fontId="0" fillId="0" borderId="0" applyFont="0" applyFill="0" applyBorder="0" applyAlignment="0" applyProtection="0">
      <alignment vertical="center"/>
    </xf>
    <xf numFmtId="0" fontId="27" fillId="19"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9" borderId="7" applyNumberFormat="0" applyFont="0" applyAlignment="0" applyProtection="0">
      <alignment vertical="center"/>
    </xf>
    <xf numFmtId="0" fontId="27" fillId="20" borderId="0" applyNumberFormat="0" applyBorder="0" applyAlignment="0" applyProtection="0">
      <alignment vertical="center"/>
    </xf>
    <xf numFmtId="0" fontId="3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2" fillId="0" borderId="9" applyNumberFormat="0" applyFill="0" applyAlignment="0" applyProtection="0">
      <alignment vertical="center"/>
    </xf>
    <xf numFmtId="0" fontId="42" fillId="0" borderId="9" applyNumberFormat="0" applyFill="0" applyAlignment="0" applyProtection="0">
      <alignment vertical="center"/>
    </xf>
    <xf numFmtId="0" fontId="27" fillId="23" borderId="0" applyNumberFormat="0" applyBorder="0" applyAlignment="0" applyProtection="0">
      <alignment vertical="center"/>
    </xf>
    <xf numFmtId="0" fontId="36" fillId="0" borderId="13" applyNumberFormat="0" applyFill="0" applyAlignment="0" applyProtection="0">
      <alignment vertical="center"/>
    </xf>
    <xf numFmtId="0" fontId="27" fillId="8" borderId="0" applyNumberFormat="0" applyBorder="0" applyAlignment="0" applyProtection="0">
      <alignment vertical="center"/>
    </xf>
    <xf numFmtId="0" fontId="43" fillId="18" borderId="12" applyNumberFormat="0" applyAlignment="0" applyProtection="0">
      <alignment vertical="center"/>
    </xf>
    <xf numFmtId="0" fontId="31" fillId="18" borderId="8" applyNumberFormat="0" applyAlignment="0" applyProtection="0">
      <alignment vertical="center"/>
    </xf>
    <xf numFmtId="0" fontId="41" fillId="22" borderId="11" applyNumberFormat="0" applyAlignment="0" applyProtection="0">
      <alignment vertical="center"/>
    </xf>
    <xf numFmtId="0" fontId="28" fillId="21" borderId="0" applyNumberFormat="0" applyBorder="0" applyAlignment="0" applyProtection="0">
      <alignment vertical="center"/>
    </xf>
    <xf numFmtId="0" fontId="27" fillId="15" borderId="0" applyNumberFormat="0" applyBorder="0" applyAlignment="0" applyProtection="0">
      <alignment vertical="center"/>
    </xf>
    <xf numFmtId="0" fontId="38" fillId="0" borderId="10" applyNumberFormat="0" applyFill="0" applyAlignment="0" applyProtection="0">
      <alignment vertical="center"/>
    </xf>
    <xf numFmtId="0" fontId="44" fillId="0" borderId="14" applyNumberFormat="0" applyFill="0" applyAlignment="0" applyProtection="0">
      <alignment vertical="center"/>
    </xf>
    <xf numFmtId="0" fontId="45" fillId="25" borderId="0" applyNumberFormat="0" applyBorder="0" applyAlignment="0" applyProtection="0">
      <alignment vertical="center"/>
    </xf>
    <xf numFmtId="0" fontId="46" fillId="27" borderId="0" applyNumberFormat="0" applyBorder="0" applyAlignment="0" applyProtection="0">
      <alignment vertical="center"/>
    </xf>
    <xf numFmtId="0" fontId="28" fillId="28" borderId="0" applyNumberFormat="0" applyBorder="0" applyAlignment="0" applyProtection="0">
      <alignment vertical="center"/>
    </xf>
    <xf numFmtId="0" fontId="27" fillId="2"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8" fillId="26" borderId="0" applyNumberFormat="0" applyBorder="0" applyAlignment="0" applyProtection="0">
      <alignment vertical="center"/>
    </xf>
    <xf numFmtId="0" fontId="28" fillId="24" borderId="0" applyNumberFormat="0" applyBorder="0" applyAlignment="0" applyProtection="0">
      <alignment vertical="center"/>
    </xf>
    <xf numFmtId="0" fontId="27" fillId="31" borderId="0" applyNumberFormat="0" applyBorder="0" applyAlignment="0" applyProtection="0">
      <alignment vertical="center"/>
    </xf>
    <xf numFmtId="0" fontId="27" fillId="11" borderId="0" applyNumberFormat="0" applyBorder="0" applyAlignment="0" applyProtection="0">
      <alignment vertical="center"/>
    </xf>
    <xf numFmtId="0" fontId="28" fillId="33" borderId="0" applyNumberFormat="0" applyBorder="0" applyAlignment="0" applyProtection="0">
      <alignment vertical="center"/>
    </xf>
    <xf numFmtId="0" fontId="28" fillId="17" borderId="0" applyNumberFormat="0" applyBorder="0" applyAlignment="0" applyProtection="0">
      <alignment vertical="center"/>
    </xf>
    <xf numFmtId="0" fontId="27" fillId="13" borderId="0" applyNumberFormat="0" applyBorder="0" applyAlignment="0" applyProtection="0">
      <alignment vertical="center"/>
    </xf>
    <xf numFmtId="0" fontId="28" fillId="34" borderId="0" applyNumberFormat="0" applyBorder="0" applyAlignment="0" applyProtection="0">
      <alignment vertical="center"/>
    </xf>
    <xf numFmtId="0" fontId="27" fillId="32" borderId="0" applyNumberFormat="0" applyBorder="0" applyAlignment="0" applyProtection="0">
      <alignment vertical="center"/>
    </xf>
    <xf numFmtId="0" fontId="27" fillId="4" borderId="0" applyNumberFormat="0" applyBorder="0" applyAlignment="0" applyProtection="0">
      <alignment vertical="center"/>
    </xf>
    <xf numFmtId="0" fontId="28" fillId="35" borderId="0" applyNumberFormat="0" applyBorder="0" applyAlignment="0" applyProtection="0">
      <alignment vertical="center"/>
    </xf>
    <xf numFmtId="0" fontId="27" fillId="36" borderId="0" applyNumberFormat="0" applyBorder="0" applyAlignment="0" applyProtection="0">
      <alignment vertical="center"/>
    </xf>
    <xf numFmtId="0" fontId="40" fillId="0" borderId="0">
      <alignment vertical="center"/>
    </xf>
  </cellStyleXfs>
  <cellXfs count="162">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top"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4" fillId="0" borderId="3" xfId="0" applyFont="1" applyFill="1" applyBorder="1" applyAlignment="1">
      <alignment horizontal="center" vertical="center" wrapText="1" shrinkToFit="1"/>
    </xf>
    <xf numFmtId="0" fontId="4" fillId="0" borderId="3" xfId="0" applyFont="1" applyFill="1" applyBorder="1" applyAlignment="1">
      <alignment horizontal="justify" vertical="center" wrapText="1"/>
    </xf>
    <xf numFmtId="0" fontId="8" fillId="0" borderId="3" xfId="49" applyNumberFormat="1" applyFont="1" applyFill="1" applyBorder="1" applyAlignment="1" applyProtection="1">
      <alignment horizontal="center" vertical="center" wrapText="1"/>
      <protection locked="0"/>
    </xf>
    <xf numFmtId="0" fontId="8" fillId="0" borderId="3"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3" xfId="49"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0" xfId="0" applyFont="1" applyFill="1" applyAlignment="1">
      <alignment horizontal="center" vertical="center" wrapText="1"/>
    </xf>
    <xf numFmtId="49"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6" xfId="0" applyFont="1" applyFill="1" applyBorder="1" applyAlignment="1">
      <alignment horizontal="center" vertical="center"/>
    </xf>
    <xf numFmtId="0" fontId="0" fillId="0" borderId="3" xfId="0" applyFill="1" applyBorder="1" applyAlignment="1">
      <alignment vertical="center"/>
    </xf>
    <xf numFmtId="0" fontId="1" fillId="0" borderId="3" xfId="0" applyFont="1" applyFill="1" applyBorder="1" applyAlignment="1">
      <alignment horizontal="center" vertical="center"/>
    </xf>
    <xf numFmtId="176" fontId="4" fillId="0" borderId="3"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11" fillId="0" borderId="5" xfId="0" applyFont="1" applyFill="1" applyBorder="1" applyAlignment="1">
      <alignment horizontal="center" vertical="center"/>
    </xf>
    <xf numFmtId="0" fontId="0" fillId="0" borderId="3" xfId="0" applyFill="1" applyBorder="1" applyAlignment="1">
      <alignment horizontal="center" vertical="center"/>
    </xf>
    <xf numFmtId="0" fontId="12" fillId="0" borderId="3" xfId="0" applyFont="1" applyFill="1" applyBorder="1" applyAlignment="1">
      <alignment horizontal="center" vertical="center" wrapText="1"/>
    </xf>
    <xf numFmtId="0" fontId="13" fillId="0" borderId="0" xfId="0" applyFont="1" applyAlignment="1">
      <alignment horizontal="center" vertical="center"/>
    </xf>
    <xf numFmtId="0" fontId="0" fillId="0" borderId="3" xfId="0" applyBorder="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3" xfId="0" applyBorder="1" applyAlignment="1">
      <alignment horizontal="center" vertical="center"/>
    </xf>
    <xf numFmtId="0" fontId="11" fillId="0" borderId="0" xfId="0" applyFont="1" applyAlignment="1">
      <alignment horizontal="left" vertical="center"/>
    </xf>
    <xf numFmtId="0" fontId="0" fillId="2" borderId="0" xfId="0" applyFill="1" applyAlignment="1">
      <alignment vertical="center"/>
    </xf>
    <xf numFmtId="0" fontId="0" fillId="3" borderId="0" xfId="0" applyFill="1" applyAlignment="1">
      <alignment vertical="center"/>
    </xf>
    <xf numFmtId="0" fontId="4" fillId="3"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4" fillId="3" borderId="3" xfId="0" applyFont="1" applyFill="1" applyBorder="1" applyAlignment="1">
      <alignment horizontal="justify" vertical="center" wrapText="1"/>
    </xf>
    <xf numFmtId="0" fontId="8" fillId="3" borderId="3" xfId="49" applyNumberFormat="1" applyFont="1" applyFill="1" applyBorder="1" applyAlignment="1" applyProtection="1">
      <alignment horizontal="center" vertical="center" wrapText="1"/>
      <protection locked="0"/>
    </xf>
    <xf numFmtId="0" fontId="8" fillId="3" borderId="3" xfId="49" applyFont="1" applyFill="1" applyBorder="1" applyAlignment="1">
      <alignment horizontal="center" vertical="center" wrapText="1"/>
    </xf>
    <xf numFmtId="0" fontId="4" fillId="2" borderId="3" xfId="0" applyFont="1" applyFill="1" applyBorder="1" applyAlignment="1">
      <alignment horizontal="justify" vertical="center" wrapText="1"/>
    </xf>
    <xf numFmtId="0" fontId="8" fillId="2" borderId="3" xfId="49" applyNumberFormat="1" applyFont="1" applyFill="1" applyBorder="1" applyAlignment="1" applyProtection="1">
      <alignment horizontal="center" vertical="center" wrapText="1"/>
      <protection locked="0"/>
    </xf>
    <xf numFmtId="0" fontId="8" fillId="2" borderId="3" xfId="49"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176" fontId="7" fillId="2" borderId="3" xfId="0" applyNumberFormat="1" applyFont="1" applyFill="1" applyBorder="1" applyAlignment="1">
      <alignment horizontal="center" vertical="center" wrapText="1"/>
    </xf>
    <xf numFmtId="0" fontId="0" fillId="2" borderId="3" xfId="0" applyFill="1" applyBorder="1" applyAlignment="1">
      <alignment vertical="center"/>
    </xf>
    <xf numFmtId="176" fontId="4" fillId="2" borderId="3" xfId="0" applyNumberFormat="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0" fillId="3" borderId="3" xfId="0" applyFill="1" applyBorder="1" applyAlignment="1">
      <alignment vertical="center"/>
    </xf>
    <xf numFmtId="0" fontId="4" fillId="2" borderId="3" xfId="0" applyFont="1" applyFill="1" applyBorder="1" applyAlignment="1">
      <alignment horizontal="center" vertical="center" wrapText="1" shrinkToFit="1"/>
    </xf>
    <xf numFmtId="0" fontId="4" fillId="2" borderId="3" xfId="49" applyFont="1" applyFill="1" applyBorder="1" applyAlignment="1">
      <alignment horizontal="center" vertical="center" wrapText="1"/>
    </xf>
    <xf numFmtId="177" fontId="4"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5" fillId="0" borderId="0" xfId="0" applyFont="1" applyFill="1" applyAlignment="1">
      <alignment horizontal="center" vertical="center" wrapText="1"/>
    </xf>
    <xf numFmtId="0" fontId="16" fillId="0" borderId="3" xfId="0" applyFont="1" applyBorder="1" applyAlignment="1">
      <alignment horizontal="center" vertical="center"/>
    </xf>
    <xf numFmtId="0" fontId="17" fillId="0" borderId="3" xfId="0" applyFont="1" applyFill="1" applyBorder="1" applyAlignment="1">
      <alignment horizontal="center" vertical="center" wrapText="1"/>
    </xf>
    <xf numFmtId="0" fontId="17" fillId="0" borderId="3" xfId="0" applyFont="1" applyFill="1" applyBorder="1" applyAlignment="1">
      <alignment horizontal="center" vertical="center"/>
    </xf>
    <xf numFmtId="0" fontId="14" fillId="0" borderId="3" xfId="0" applyFont="1" applyFill="1" applyBorder="1" applyAlignment="1">
      <alignment horizontal="center" vertical="center"/>
    </xf>
    <xf numFmtId="0" fontId="18" fillId="0" borderId="2" xfId="0" applyFont="1" applyFill="1" applyBorder="1" applyAlignment="1">
      <alignment horizontal="center" vertical="center" wrapText="1"/>
    </xf>
    <xf numFmtId="0" fontId="18" fillId="0" borderId="2" xfId="0" applyFont="1" applyFill="1" applyBorder="1" applyAlignment="1">
      <alignment horizontal="center" vertical="center"/>
    </xf>
    <xf numFmtId="0" fontId="14" fillId="0" borderId="2" xfId="0" applyFont="1" applyFill="1" applyBorder="1" applyAlignment="1">
      <alignment horizontal="center" vertical="center"/>
    </xf>
    <xf numFmtId="0" fontId="18" fillId="0" borderId="3" xfId="0" applyFont="1" applyFill="1" applyBorder="1" applyAlignment="1">
      <alignment horizontal="center" vertical="center" wrapText="1"/>
    </xf>
    <xf numFmtId="0" fontId="18"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6" xfId="0" applyFont="1" applyFill="1" applyBorder="1" applyAlignment="1">
      <alignment horizontal="center" vertical="center" wrapText="1"/>
    </xf>
    <xf numFmtId="0" fontId="16" fillId="0" borderId="0" xfId="0" applyFont="1" applyAlignment="1">
      <alignment horizontal="center" vertical="center" wrapText="1"/>
    </xf>
    <xf numFmtId="0" fontId="11" fillId="0" borderId="0" xfId="0" applyFont="1" applyAlignment="1">
      <alignment vertical="center" wrapText="1"/>
    </xf>
    <xf numFmtId="0" fontId="4" fillId="0" borderId="0" xfId="0" applyFont="1" applyFill="1" applyBorder="1" applyAlignment="1">
      <alignment vertical="center"/>
    </xf>
    <xf numFmtId="0" fontId="19" fillId="0" borderId="0" xfId="0" applyFont="1" applyFill="1" applyBorder="1" applyAlignment="1">
      <alignment horizontal="center" vertical="center"/>
    </xf>
    <xf numFmtId="0" fontId="20" fillId="0" borderId="3" xfId="0" applyFont="1" applyFill="1" applyBorder="1" applyAlignment="1">
      <alignment horizontal="center" vertical="center"/>
    </xf>
    <xf numFmtId="178" fontId="20" fillId="0" borderId="3" xfId="0" applyNumberFormat="1" applyFont="1" applyFill="1" applyBorder="1" applyAlignment="1">
      <alignment horizontal="center" vertical="center" wrapText="1"/>
    </xf>
    <xf numFmtId="178" fontId="20" fillId="3" borderId="3" xfId="0" applyNumberFormat="1" applyFont="1" applyFill="1" applyBorder="1" applyAlignment="1">
      <alignment horizontal="center" vertical="center" wrapText="1"/>
    </xf>
    <xf numFmtId="179" fontId="20" fillId="0" borderId="3"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1" fillId="0" borderId="3" xfId="0" applyFont="1" applyFill="1" applyBorder="1" applyAlignment="1">
      <alignment vertical="center" wrapText="1"/>
    </xf>
    <xf numFmtId="0" fontId="5" fillId="0" borderId="3" xfId="0" applyFont="1" applyFill="1" applyBorder="1" applyAlignment="1">
      <alignment horizontal="justify" vertical="center"/>
    </xf>
    <xf numFmtId="178" fontId="1" fillId="0" borderId="3" xfId="0" applyNumberFormat="1" applyFont="1" applyFill="1" applyBorder="1" applyAlignment="1">
      <alignment horizontal="center" vertical="center"/>
    </xf>
    <xf numFmtId="178" fontId="1" fillId="3" borderId="3" xfId="0" applyNumberFormat="1" applyFont="1" applyFill="1" applyBorder="1" applyAlignment="1">
      <alignment horizontal="center" vertical="center"/>
    </xf>
    <xf numFmtId="179" fontId="1" fillId="0" borderId="3" xfId="0" applyNumberFormat="1" applyFont="1" applyFill="1" applyBorder="1" applyAlignment="1">
      <alignment horizontal="center" vertical="center"/>
    </xf>
    <xf numFmtId="10" fontId="1" fillId="6" borderId="3" xfId="0" applyNumberFormat="1" applyFont="1" applyFill="1" applyBorder="1" applyAlignment="1">
      <alignment vertical="center"/>
    </xf>
    <xf numFmtId="0" fontId="1" fillId="5" borderId="3" xfId="0" applyFont="1" applyFill="1" applyBorder="1" applyAlignment="1">
      <alignment horizontal="center" vertical="center"/>
    </xf>
    <xf numFmtId="9" fontId="4" fillId="0" borderId="3" xfId="0" applyNumberFormat="1" applyFont="1" applyFill="1" applyBorder="1" applyAlignment="1">
      <alignment horizontal="center" vertical="center"/>
    </xf>
    <xf numFmtId="0" fontId="1" fillId="0" borderId="3" xfId="0" applyFont="1" applyFill="1" applyBorder="1" applyAlignment="1">
      <alignment horizontal="justify" vertical="center"/>
    </xf>
    <xf numFmtId="0" fontId="1" fillId="7" borderId="3" xfId="0" applyFont="1" applyFill="1" applyBorder="1" applyAlignment="1">
      <alignment horizontal="justify" vertical="center"/>
    </xf>
    <xf numFmtId="178" fontId="1" fillId="7" borderId="3" xfId="0" applyNumberFormat="1" applyFont="1" applyFill="1" applyBorder="1" applyAlignment="1">
      <alignment horizontal="center" vertical="center"/>
    </xf>
    <xf numFmtId="179" fontId="1" fillId="7" borderId="3" xfId="0" applyNumberFormat="1" applyFont="1" applyFill="1" applyBorder="1" applyAlignment="1">
      <alignment horizontal="center" vertical="center"/>
    </xf>
    <xf numFmtId="10" fontId="1" fillId="7" borderId="3" xfId="0" applyNumberFormat="1" applyFont="1" applyFill="1" applyBorder="1" applyAlignment="1">
      <alignment vertical="center"/>
    </xf>
    <xf numFmtId="0" fontId="1" fillId="7" borderId="3" xfId="0" applyFont="1" applyFill="1" applyBorder="1" applyAlignment="1">
      <alignment horizontal="center" vertical="center"/>
    </xf>
    <xf numFmtId="9" fontId="4" fillId="7" borderId="3" xfId="0" applyNumberFormat="1" applyFont="1" applyFill="1" applyBorder="1" applyAlignment="1">
      <alignment horizontal="center" vertical="center"/>
    </xf>
    <xf numFmtId="0" fontId="1" fillId="0" borderId="3"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3" fillId="6" borderId="3" xfId="0" applyFont="1" applyFill="1" applyBorder="1" applyAlignment="1">
      <alignment horizontal="left" vertical="center" wrapText="1"/>
    </xf>
    <xf numFmtId="10" fontId="4" fillId="0" borderId="3" xfId="0" applyNumberFormat="1" applyFont="1" applyFill="1" applyBorder="1" applyAlignment="1">
      <alignment horizontal="center" vertical="center"/>
    </xf>
    <xf numFmtId="0" fontId="1" fillId="7" borderId="3" xfId="0" applyFont="1" applyFill="1" applyBorder="1" applyAlignment="1">
      <alignment horizontal="left" vertical="center" wrapText="1"/>
    </xf>
    <xf numFmtId="178" fontId="5" fillId="0" borderId="3" xfId="0" applyNumberFormat="1" applyFont="1" applyFill="1" applyBorder="1" applyAlignment="1">
      <alignment horizontal="center" vertical="center" wrapText="1"/>
    </xf>
    <xf numFmtId="178" fontId="5" fillId="3" borderId="3" xfId="0" applyNumberFormat="1" applyFont="1" applyFill="1" applyBorder="1" applyAlignment="1">
      <alignment horizontal="center" vertical="center" wrapText="1"/>
    </xf>
    <xf numFmtId="179" fontId="24" fillId="0" borderId="3" xfId="0" applyNumberFormat="1" applyFont="1" applyFill="1" applyBorder="1" applyAlignment="1">
      <alignment horizontal="center" vertical="center" wrapText="1"/>
    </xf>
    <xf numFmtId="10" fontId="1" fillId="6" borderId="3" xfId="0" applyNumberFormat="1" applyFont="1" applyFill="1" applyBorder="1" applyAlignment="1">
      <alignment horizontal="center" vertical="center"/>
    </xf>
    <xf numFmtId="0" fontId="0" fillId="5" borderId="3" xfId="0" applyFont="1" applyFill="1" applyBorder="1" applyAlignment="1">
      <alignment horizontal="center" vertical="center"/>
    </xf>
    <xf numFmtId="178" fontId="5" fillId="7" borderId="3" xfId="0" applyNumberFormat="1" applyFont="1" applyFill="1" applyBorder="1" applyAlignment="1">
      <alignment horizontal="center" vertical="center" wrapText="1"/>
    </xf>
    <xf numFmtId="10" fontId="1" fillId="7" borderId="3" xfId="0" applyNumberFormat="1" applyFont="1" applyFill="1" applyBorder="1" applyAlignment="1">
      <alignment horizontal="center" vertical="center"/>
    </xf>
    <xf numFmtId="0" fontId="0" fillId="7" borderId="3" xfId="0" applyFont="1" applyFill="1" applyBorder="1" applyAlignment="1">
      <alignment horizontal="center" vertical="center"/>
    </xf>
    <xf numFmtId="178" fontId="1" fillId="0" borderId="3" xfId="0" applyNumberFormat="1" applyFont="1" applyFill="1" applyBorder="1" applyAlignment="1">
      <alignment horizontal="center" vertical="center" wrapText="1"/>
    </xf>
    <xf numFmtId="178" fontId="1" fillId="3" borderId="3" xfId="0" applyNumberFormat="1" applyFont="1" applyFill="1" applyBorder="1" applyAlignment="1">
      <alignment horizontal="center" vertical="center" wrapText="1"/>
    </xf>
    <xf numFmtId="179" fontId="5" fillId="0" borderId="3" xfId="0" applyNumberFormat="1" applyFont="1" applyFill="1" applyBorder="1" applyAlignment="1">
      <alignment horizontal="center" vertical="center" wrapText="1"/>
    </xf>
    <xf numFmtId="0" fontId="5" fillId="7" borderId="3" xfId="0" applyFont="1" applyFill="1" applyBorder="1" applyAlignment="1">
      <alignment horizontal="justify" vertical="center"/>
    </xf>
    <xf numFmtId="178" fontId="1" fillId="7" borderId="3" xfId="0" applyNumberFormat="1" applyFont="1" applyFill="1" applyBorder="1" applyAlignment="1">
      <alignment horizontal="center" vertical="center" wrapText="1"/>
    </xf>
    <xf numFmtId="179" fontId="5" fillId="7" borderId="3"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179" fontId="1" fillId="0" borderId="3" xfId="0" applyNumberFormat="1" applyFont="1" applyFill="1" applyBorder="1" applyAlignment="1">
      <alignment horizontal="center" vertical="center" wrapText="1"/>
    </xf>
    <xf numFmtId="0" fontId="5" fillId="7" borderId="3" xfId="0" applyFont="1" applyFill="1" applyBorder="1" applyAlignment="1">
      <alignment horizontal="left" vertical="center" wrapText="1"/>
    </xf>
    <xf numFmtId="179" fontId="1" fillId="7" borderId="3" xfId="0" applyNumberFormat="1" applyFont="1" applyFill="1" applyBorder="1" applyAlignment="1">
      <alignment horizontal="center" vertical="center" wrapText="1"/>
    </xf>
    <xf numFmtId="179" fontId="25" fillId="0" borderId="3"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0" fontId="14" fillId="0" borderId="3" xfId="0" applyFont="1" applyFill="1" applyBorder="1" applyAlignment="1">
      <alignment vertical="center"/>
    </xf>
    <xf numFmtId="0" fontId="4" fillId="6" borderId="3"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6" borderId="3" xfId="0" applyFont="1" applyFill="1" applyBorder="1" applyAlignment="1">
      <alignment vertical="center" wrapText="1"/>
    </xf>
    <xf numFmtId="0" fontId="4" fillId="0" borderId="3" xfId="0" applyFont="1" applyFill="1" applyBorder="1" applyAlignment="1">
      <alignment vertical="center" wrapText="1"/>
    </xf>
    <xf numFmtId="0" fontId="4" fillId="7" borderId="3" xfId="0" applyFont="1" applyFill="1" applyBorder="1" applyAlignment="1">
      <alignment vertical="center" wrapText="1"/>
    </xf>
    <xf numFmtId="0" fontId="4" fillId="6" borderId="3" xfId="0" applyFont="1" applyFill="1" applyBorder="1" applyAlignment="1">
      <alignment vertical="center"/>
    </xf>
    <xf numFmtId="0" fontId="4" fillId="7" borderId="3" xfId="0" applyFont="1" applyFill="1" applyBorder="1" applyAlignment="1">
      <alignment vertical="center"/>
    </xf>
    <xf numFmtId="0" fontId="5" fillId="7" borderId="3" xfId="0" applyFont="1" applyFill="1" applyBorder="1" applyAlignment="1">
      <alignment horizontal="left" vertical="center"/>
    </xf>
    <xf numFmtId="0" fontId="6" fillId="0" borderId="3" xfId="0" applyFont="1" applyFill="1" applyBorder="1" applyAlignment="1">
      <alignment horizontal="justify" vertical="center"/>
    </xf>
    <xf numFmtId="10" fontId="1" fillId="0" borderId="3" xfId="0" applyNumberFormat="1" applyFont="1" applyFill="1" applyBorder="1" applyAlignment="1">
      <alignment horizontal="center" vertical="center"/>
    </xf>
    <xf numFmtId="0" fontId="22" fillId="0" borderId="3" xfId="0" applyFont="1" applyFill="1" applyBorder="1" applyAlignment="1">
      <alignment vertical="center" wrapText="1"/>
    </xf>
    <xf numFmtId="0" fontId="22" fillId="7" borderId="3" xfId="0" applyFont="1" applyFill="1" applyBorder="1" applyAlignment="1">
      <alignment vertical="center" wrapText="1"/>
    </xf>
    <xf numFmtId="179" fontId="24" fillId="7" borderId="3" xfId="0" applyNumberFormat="1" applyFont="1" applyFill="1" applyBorder="1" applyAlignment="1">
      <alignment horizontal="center" vertical="center" wrapText="1"/>
    </xf>
    <xf numFmtId="10" fontId="26" fillId="0" borderId="3" xfId="0" applyNumberFormat="1" applyFont="1" applyFill="1" applyBorder="1" applyAlignment="1">
      <alignment horizontal="center" vertical="center"/>
    </xf>
    <xf numFmtId="0" fontId="4" fillId="0" borderId="3"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4"/>
  <sheetViews>
    <sheetView workbookViewId="0">
      <selection activeCell="D12" sqref="D12"/>
    </sheetView>
  </sheetViews>
  <sheetFormatPr defaultColWidth="9" defaultRowHeight="14.25"/>
  <cols>
    <col min="1" max="1" width="19.75" style="81" customWidth="1"/>
    <col min="2" max="2" width="9.625" style="81" customWidth="1"/>
    <col min="3" max="3" width="8.125" style="81" customWidth="1"/>
    <col min="4" max="4" width="10.25" style="81" customWidth="1"/>
    <col min="5" max="5" width="6.75" style="81" customWidth="1"/>
    <col min="6" max="6" width="6.625" style="81" customWidth="1"/>
    <col min="7" max="8" width="5.75" style="81" customWidth="1"/>
    <col min="9" max="9" width="9" style="98"/>
    <col min="10" max="16384" width="9" style="81"/>
  </cols>
  <sheetData>
    <row r="1" s="81" customFormat="1" ht="33" customHeight="1" spans="1:9">
      <c r="A1" s="99" t="s">
        <v>0</v>
      </c>
      <c r="B1" s="99"/>
      <c r="C1" s="99"/>
      <c r="D1" s="99"/>
      <c r="E1" s="99"/>
      <c r="F1" s="99"/>
      <c r="G1" s="99"/>
      <c r="H1" s="99"/>
      <c r="I1" s="99"/>
    </row>
    <row r="2" s="81" customFormat="1" ht="36" customHeight="1" spans="1:13">
      <c r="A2" s="100" t="s">
        <v>1</v>
      </c>
      <c r="B2" s="101" t="s">
        <v>2</v>
      </c>
      <c r="C2" s="102" t="s">
        <v>3</v>
      </c>
      <c r="D2" s="103" t="s">
        <v>4</v>
      </c>
      <c r="E2" s="104" t="s">
        <v>5</v>
      </c>
      <c r="F2" s="105" t="s">
        <v>6</v>
      </c>
      <c r="G2" s="106" t="s">
        <v>7</v>
      </c>
      <c r="H2" s="106"/>
      <c r="I2" s="145" t="s">
        <v>8</v>
      </c>
      <c r="J2" s="146"/>
      <c r="K2" s="146"/>
      <c r="L2" s="146"/>
      <c r="M2" s="146"/>
    </row>
    <row r="3" s="81" customFormat="1" ht="24" spans="1:13">
      <c r="A3" s="107" t="s">
        <v>9</v>
      </c>
      <c r="B3" s="108">
        <v>90</v>
      </c>
      <c r="C3" s="109">
        <v>90</v>
      </c>
      <c r="D3" s="110">
        <f>36</f>
        <v>36</v>
      </c>
      <c r="E3" s="111">
        <f t="shared" ref="E3:E29" si="0">D3/B3</f>
        <v>0.4</v>
      </c>
      <c r="F3" s="112">
        <v>72</v>
      </c>
      <c r="G3" s="113">
        <v>0.8</v>
      </c>
      <c r="H3" s="113"/>
      <c r="I3" s="147" t="s">
        <v>10</v>
      </c>
      <c r="J3" s="146"/>
      <c r="K3" s="146">
        <v>81</v>
      </c>
      <c r="L3" s="146">
        <f>K3-F3</f>
        <v>9</v>
      </c>
      <c r="M3" s="146"/>
    </row>
    <row r="4" s="81" customFormat="1" ht="36" spans="1:13">
      <c r="A4" s="107" t="s">
        <v>11</v>
      </c>
      <c r="B4" s="108">
        <v>150</v>
      </c>
      <c r="C4" s="109">
        <v>150</v>
      </c>
      <c r="D4" s="110">
        <f>60</f>
        <v>60</v>
      </c>
      <c r="E4" s="111">
        <f t="shared" si="0"/>
        <v>0.4</v>
      </c>
      <c r="F4" s="112">
        <v>120</v>
      </c>
      <c r="G4" s="113">
        <v>0.8</v>
      </c>
      <c r="H4" s="113"/>
      <c r="I4" s="147"/>
      <c r="J4" s="146"/>
      <c r="K4" s="146">
        <v>135</v>
      </c>
      <c r="L4" s="146">
        <f>K4-F4</f>
        <v>15</v>
      </c>
      <c r="M4" s="146"/>
    </row>
    <row r="5" s="81" customFormat="1" ht="36" spans="1:13">
      <c r="A5" s="107" t="s">
        <v>12</v>
      </c>
      <c r="B5" s="108">
        <v>60</v>
      </c>
      <c r="C5" s="109">
        <v>60</v>
      </c>
      <c r="D5" s="110"/>
      <c r="E5" s="111">
        <f t="shared" si="0"/>
        <v>0</v>
      </c>
      <c r="F5" s="112">
        <v>24</v>
      </c>
      <c r="G5" s="113">
        <v>0.4</v>
      </c>
      <c r="H5" s="113"/>
      <c r="I5" s="147"/>
      <c r="J5" s="146"/>
      <c r="K5" s="146"/>
      <c r="L5" s="146"/>
      <c r="M5" s="146"/>
    </row>
    <row r="6" s="81" customFormat="1" ht="36" spans="1:13">
      <c r="A6" s="114" t="s">
        <v>13</v>
      </c>
      <c r="B6" s="108">
        <v>100</v>
      </c>
      <c r="C6" s="109">
        <v>100</v>
      </c>
      <c r="D6" s="110"/>
      <c r="E6" s="111">
        <f t="shared" si="0"/>
        <v>0</v>
      </c>
      <c r="F6" s="112">
        <v>80</v>
      </c>
      <c r="G6" s="113">
        <v>0.8</v>
      </c>
      <c r="H6" s="113"/>
      <c r="I6" s="147"/>
      <c r="J6" s="146"/>
      <c r="K6" s="146"/>
      <c r="L6" s="146"/>
      <c r="M6" s="146"/>
    </row>
    <row r="7" s="81" customFormat="1" ht="24" spans="1:13">
      <c r="A7" s="114" t="s">
        <v>14</v>
      </c>
      <c r="B7" s="108">
        <v>30</v>
      </c>
      <c r="C7" s="109">
        <v>30</v>
      </c>
      <c r="D7" s="110">
        <f>12</f>
        <v>12</v>
      </c>
      <c r="E7" s="111">
        <f t="shared" si="0"/>
        <v>0.4</v>
      </c>
      <c r="F7" s="112">
        <v>24</v>
      </c>
      <c r="G7" s="113">
        <v>0.8</v>
      </c>
      <c r="H7" s="113"/>
      <c r="I7" s="147"/>
      <c r="J7" s="146"/>
      <c r="K7" s="146"/>
      <c r="L7" s="146"/>
      <c r="M7" s="146"/>
    </row>
    <row r="8" s="81" customFormat="1" ht="24" spans="1:13">
      <c r="A8" s="114" t="s">
        <v>15</v>
      </c>
      <c r="B8" s="108">
        <v>50</v>
      </c>
      <c r="C8" s="109">
        <v>50</v>
      </c>
      <c r="D8" s="110">
        <f>20</f>
        <v>20</v>
      </c>
      <c r="E8" s="111">
        <f t="shared" si="0"/>
        <v>0.4</v>
      </c>
      <c r="F8" s="112">
        <v>40</v>
      </c>
      <c r="G8" s="113">
        <v>0.8</v>
      </c>
      <c r="H8" s="113"/>
      <c r="I8" s="147"/>
      <c r="J8" s="146"/>
      <c r="K8" s="146"/>
      <c r="L8" s="146"/>
      <c r="M8" s="146"/>
    </row>
    <row r="9" s="81" customFormat="1" ht="36" spans="1:13">
      <c r="A9" s="114" t="s">
        <v>16</v>
      </c>
      <c r="B9" s="108">
        <v>140</v>
      </c>
      <c r="C9" s="109">
        <v>140</v>
      </c>
      <c r="D9" s="110"/>
      <c r="E9" s="111">
        <f t="shared" si="0"/>
        <v>0</v>
      </c>
      <c r="F9" s="112">
        <v>112</v>
      </c>
      <c r="G9" s="113">
        <v>0.8</v>
      </c>
      <c r="H9" s="113"/>
      <c r="I9" s="147"/>
      <c r="J9" s="146"/>
      <c r="K9" s="146"/>
      <c r="L9" s="146"/>
      <c r="M9" s="146"/>
    </row>
    <row r="10" s="81" customFormat="1" ht="36" spans="1:13">
      <c r="A10" s="114" t="s">
        <v>17</v>
      </c>
      <c r="B10" s="108">
        <v>60</v>
      </c>
      <c r="C10" s="109">
        <v>60</v>
      </c>
      <c r="D10" s="110">
        <f>24</f>
        <v>24</v>
      </c>
      <c r="E10" s="111">
        <f t="shared" si="0"/>
        <v>0.4</v>
      </c>
      <c r="F10" s="112">
        <v>48</v>
      </c>
      <c r="G10" s="113">
        <v>0.8</v>
      </c>
      <c r="H10" s="113"/>
      <c r="I10" s="147"/>
      <c r="J10" s="146"/>
      <c r="K10" s="146">
        <v>54</v>
      </c>
      <c r="L10" s="146">
        <v>6</v>
      </c>
      <c r="M10" s="146"/>
    </row>
    <row r="11" s="81" customFormat="1" ht="24" spans="1:13">
      <c r="A11" s="107" t="s">
        <v>18</v>
      </c>
      <c r="B11" s="108">
        <v>100</v>
      </c>
      <c r="C11" s="109">
        <v>100</v>
      </c>
      <c r="D11" s="110"/>
      <c r="E11" s="111">
        <f t="shared" si="0"/>
        <v>0</v>
      </c>
      <c r="F11" s="112">
        <v>80</v>
      </c>
      <c r="G11" s="113">
        <v>0.8</v>
      </c>
      <c r="H11" s="113"/>
      <c r="I11" s="147"/>
      <c r="J11" s="146"/>
      <c r="K11" s="146"/>
      <c r="L11" s="146"/>
      <c r="M11" s="146"/>
    </row>
    <row r="12" s="81" customFormat="1" ht="48" spans="1:13">
      <c r="A12" s="107" t="s">
        <v>19</v>
      </c>
      <c r="B12" s="108">
        <v>45</v>
      </c>
      <c r="C12" s="109">
        <v>15</v>
      </c>
      <c r="D12" s="110"/>
      <c r="E12" s="111">
        <f t="shared" si="0"/>
        <v>0</v>
      </c>
      <c r="F12" s="112">
        <v>15</v>
      </c>
      <c r="G12" s="113">
        <v>1</v>
      </c>
      <c r="H12" s="113"/>
      <c r="I12" s="147"/>
      <c r="J12" s="146"/>
      <c r="K12" s="146"/>
      <c r="L12" s="146"/>
      <c r="M12" s="146"/>
    </row>
    <row r="13" s="81" customFormat="1" ht="24" spans="1:13">
      <c r="A13" s="114" t="s">
        <v>20</v>
      </c>
      <c r="B13" s="108">
        <v>50</v>
      </c>
      <c r="C13" s="109">
        <v>50</v>
      </c>
      <c r="D13" s="110"/>
      <c r="E13" s="111">
        <f t="shared" si="0"/>
        <v>0</v>
      </c>
      <c r="F13" s="112">
        <v>40</v>
      </c>
      <c r="G13" s="113">
        <v>0.8</v>
      </c>
      <c r="H13" s="113"/>
      <c r="I13" s="147"/>
      <c r="J13" s="146"/>
      <c r="K13" s="146">
        <v>45</v>
      </c>
      <c r="L13" s="146">
        <v>5</v>
      </c>
      <c r="M13" s="146"/>
    </row>
    <row r="14" s="81" customFormat="1" ht="24" spans="1:13">
      <c r="A14" s="114" t="s">
        <v>21</v>
      </c>
      <c r="B14" s="108">
        <v>30</v>
      </c>
      <c r="C14" s="109">
        <v>30</v>
      </c>
      <c r="D14" s="110"/>
      <c r="E14" s="111">
        <f t="shared" si="0"/>
        <v>0</v>
      </c>
      <c r="F14" s="112">
        <v>24</v>
      </c>
      <c r="G14" s="113">
        <v>0.8</v>
      </c>
      <c r="H14" s="113"/>
      <c r="I14" s="147"/>
      <c r="J14" s="146"/>
      <c r="K14" s="146">
        <v>27</v>
      </c>
      <c r="L14" s="146">
        <v>3</v>
      </c>
      <c r="M14" s="146"/>
    </row>
    <row r="15" s="81" customFormat="1" ht="24" spans="1:13">
      <c r="A15" s="114" t="s">
        <v>22</v>
      </c>
      <c r="B15" s="108">
        <v>80</v>
      </c>
      <c r="C15" s="109">
        <v>80</v>
      </c>
      <c r="D15" s="110"/>
      <c r="E15" s="111">
        <f t="shared" si="0"/>
        <v>0</v>
      </c>
      <c r="F15" s="112">
        <v>64</v>
      </c>
      <c r="G15" s="113">
        <v>0.8</v>
      </c>
      <c r="H15" s="113"/>
      <c r="I15" s="147"/>
      <c r="J15" s="146"/>
      <c r="K15" s="146"/>
      <c r="L15" s="146"/>
      <c r="M15" s="146"/>
    </row>
    <row r="16" s="81" customFormat="1" ht="24" spans="1:13">
      <c r="A16" s="114" t="s">
        <v>23</v>
      </c>
      <c r="B16" s="108">
        <v>50</v>
      </c>
      <c r="C16" s="109">
        <v>50</v>
      </c>
      <c r="D16" s="110"/>
      <c r="E16" s="111">
        <f t="shared" si="0"/>
        <v>0</v>
      </c>
      <c r="F16" s="112">
        <v>40</v>
      </c>
      <c r="G16" s="113">
        <v>0.8</v>
      </c>
      <c r="H16" s="113"/>
      <c r="I16" s="147"/>
      <c r="J16" s="146"/>
      <c r="K16" s="146">
        <v>45</v>
      </c>
      <c r="L16" s="146">
        <v>5</v>
      </c>
      <c r="M16" s="146"/>
    </row>
    <row r="17" s="81" customFormat="1" ht="36" spans="1:13">
      <c r="A17" s="114" t="s">
        <v>24</v>
      </c>
      <c r="B17" s="108">
        <v>80</v>
      </c>
      <c r="C17" s="109">
        <v>80</v>
      </c>
      <c r="D17" s="110">
        <f t="shared" ref="D17:D21" si="1">32</f>
        <v>32</v>
      </c>
      <c r="E17" s="111">
        <f t="shared" si="0"/>
        <v>0.4</v>
      </c>
      <c r="F17" s="112">
        <v>64</v>
      </c>
      <c r="G17" s="113">
        <v>0.8</v>
      </c>
      <c r="H17" s="113"/>
      <c r="I17" s="147"/>
      <c r="J17" s="146"/>
      <c r="K17" s="146">
        <v>72</v>
      </c>
      <c r="L17" s="146">
        <f t="shared" ref="L17:L22" si="2">K17-F17</f>
        <v>8</v>
      </c>
      <c r="M17" s="146"/>
    </row>
    <row r="18" s="81" customFormat="1" ht="36" spans="1:13">
      <c r="A18" s="114" t="s">
        <v>25</v>
      </c>
      <c r="B18" s="108">
        <v>80</v>
      </c>
      <c r="C18" s="109">
        <v>80</v>
      </c>
      <c r="D18" s="110">
        <f t="shared" si="1"/>
        <v>32</v>
      </c>
      <c r="E18" s="111">
        <f t="shared" si="0"/>
        <v>0.4</v>
      </c>
      <c r="F18" s="112">
        <v>64</v>
      </c>
      <c r="G18" s="113">
        <v>0.8</v>
      </c>
      <c r="H18" s="113"/>
      <c r="I18" s="147"/>
      <c r="J18" s="146"/>
      <c r="K18" s="146">
        <v>72</v>
      </c>
      <c r="L18" s="146">
        <f t="shared" si="2"/>
        <v>8</v>
      </c>
      <c r="M18" s="146"/>
    </row>
    <row r="19" s="81" customFormat="1" ht="24" spans="1:13">
      <c r="A19" s="114" t="s">
        <v>26</v>
      </c>
      <c r="B19" s="108">
        <v>30</v>
      </c>
      <c r="C19" s="109">
        <v>30</v>
      </c>
      <c r="D19" s="110"/>
      <c r="E19" s="111">
        <f t="shared" si="0"/>
        <v>0</v>
      </c>
      <c r="F19" s="112">
        <v>24</v>
      </c>
      <c r="G19" s="113">
        <v>0.8</v>
      </c>
      <c r="H19" s="113"/>
      <c r="I19" s="147"/>
      <c r="J19" s="146"/>
      <c r="K19" s="146"/>
      <c r="L19" s="146"/>
      <c r="M19" s="146"/>
    </row>
    <row r="20" s="81" customFormat="1" ht="36" spans="1:13">
      <c r="A20" s="114" t="s">
        <v>27</v>
      </c>
      <c r="B20" s="108">
        <v>70</v>
      </c>
      <c r="C20" s="109">
        <v>70</v>
      </c>
      <c r="D20" s="110"/>
      <c r="E20" s="111">
        <f t="shared" si="0"/>
        <v>0</v>
      </c>
      <c r="F20" s="112">
        <v>56</v>
      </c>
      <c r="G20" s="113">
        <v>0.8</v>
      </c>
      <c r="H20" s="113"/>
      <c r="I20" s="147"/>
      <c r="J20" s="146"/>
      <c r="K20" s="146"/>
      <c r="L20" s="146"/>
      <c r="M20" s="146"/>
    </row>
    <row r="21" s="81" customFormat="1" ht="36" spans="1:13">
      <c r="A21" s="114" t="s">
        <v>28</v>
      </c>
      <c r="B21" s="108">
        <v>80</v>
      </c>
      <c r="C21" s="109">
        <v>80</v>
      </c>
      <c r="D21" s="110">
        <f t="shared" si="1"/>
        <v>32</v>
      </c>
      <c r="E21" s="111">
        <f t="shared" si="0"/>
        <v>0.4</v>
      </c>
      <c r="F21" s="112">
        <v>64</v>
      </c>
      <c r="G21" s="113">
        <v>0.8</v>
      </c>
      <c r="H21" s="113"/>
      <c r="I21" s="147"/>
      <c r="J21" s="146"/>
      <c r="K21" s="146">
        <v>72</v>
      </c>
      <c r="L21" s="146">
        <f t="shared" si="2"/>
        <v>8</v>
      </c>
      <c r="M21" s="146"/>
    </row>
    <row r="22" s="81" customFormat="1" ht="24" spans="1:13">
      <c r="A22" s="114" t="s">
        <v>29</v>
      </c>
      <c r="B22" s="108">
        <v>50</v>
      </c>
      <c r="C22" s="109">
        <v>50</v>
      </c>
      <c r="D22" s="110">
        <f>20</f>
        <v>20</v>
      </c>
      <c r="E22" s="111">
        <f t="shared" si="0"/>
        <v>0.4</v>
      </c>
      <c r="F22" s="112">
        <v>40</v>
      </c>
      <c r="G22" s="113">
        <v>0.8</v>
      </c>
      <c r="H22" s="113"/>
      <c r="I22" s="147"/>
      <c r="J22" s="146"/>
      <c r="K22" s="146">
        <v>45</v>
      </c>
      <c r="L22" s="146">
        <f t="shared" si="2"/>
        <v>5</v>
      </c>
      <c r="M22" s="146"/>
    </row>
    <row r="23" s="81" customFormat="1" ht="36" spans="1:13">
      <c r="A23" s="114" t="s">
        <v>30</v>
      </c>
      <c r="B23" s="108">
        <v>120</v>
      </c>
      <c r="C23" s="109">
        <v>120</v>
      </c>
      <c r="D23" s="110"/>
      <c r="E23" s="111">
        <f t="shared" si="0"/>
        <v>0</v>
      </c>
      <c r="F23" s="112">
        <v>48</v>
      </c>
      <c r="G23" s="113">
        <v>0.4</v>
      </c>
      <c r="H23" s="113"/>
      <c r="I23" s="147"/>
      <c r="J23" s="146"/>
      <c r="K23" s="146"/>
      <c r="L23" s="146"/>
      <c r="M23" s="146"/>
    </row>
    <row r="24" s="81" customFormat="1" ht="24" spans="1:13">
      <c r="A24" s="107" t="s">
        <v>31</v>
      </c>
      <c r="B24" s="108">
        <v>70</v>
      </c>
      <c r="C24" s="109">
        <v>70</v>
      </c>
      <c r="D24" s="110"/>
      <c r="E24" s="111">
        <f t="shared" si="0"/>
        <v>0</v>
      </c>
      <c r="F24" s="112">
        <v>56</v>
      </c>
      <c r="G24" s="113">
        <v>0.8</v>
      </c>
      <c r="H24" s="113"/>
      <c r="I24" s="147"/>
      <c r="J24" s="146"/>
      <c r="K24" s="146"/>
      <c r="L24" s="146"/>
      <c r="M24" s="146"/>
    </row>
    <row r="25" s="81" customFormat="1" ht="36" spans="1:13">
      <c r="A25" s="114" t="s">
        <v>32</v>
      </c>
      <c r="B25" s="108">
        <v>40</v>
      </c>
      <c r="C25" s="109">
        <v>40</v>
      </c>
      <c r="D25" s="110"/>
      <c r="E25" s="111">
        <f t="shared" si="0"/>
        <v>0</v>
      </c>
      <c r="F25" s="112">
        <v>16</v>
      </c>
      <c r="G25" s="113">
        <v>0.4</v>
      </c>
      <c r="H25" s="113"/>
      <c r="I25" s="147"/>
      <c r="J25" s="146"/>
      <c r="K25" s="146"/>
      <c r="L25" s="146"/>
      <c r="M25" s="146"/>
    </row>
    <row r="26" s="81" customFormat="1" ht="24" spans="1:13">
      <c r="A26" s="114" t="s">
        <v>33</v>
      </c>
      <c r="B26" s="108">
        <v>30</v>
      </c>
      <c r="C26" s="109">
        <v>30</v>
      </c>
      <c r="D26" s="110"/>
      <c r="E26" s="111">
        <f t="shared" si="0"/>
        <v>0</v>
      </c>
      <c r="F26" s="112">
        <v>24</v>
      </c>
      <c r="G26" s="113">
        <v>0.8</v>
      </c>
      <c r="H26" s="113"/>
      <c r="I26" s="147"/>
      <c r="J26" s="146"/>
      <c r="K26" s="146">
        <v>27</v>
      </c>
      <c r="L26" s="146">
        <v>3</v>
      </c>
      <c r="M26" s="146"/>
    </row>
    <row r="27" s="81" customFormat="1" ht="36" spans="1:13">
      <c r="A27" s="114" t="s">
        <v>34</v>
      </c>
      <c r="B27" s="108">
        <v>120</v>
      </c>
      <c r="C27" s="109">
        <v>120</v>
      </c>
      <c r="D27" s="110"/>
      <c r="E27" s="111">
        <f t="shared" si="0"/>
        <v>0</v>
      </c>
      <c r="F27" s="112">
        <v>96</v>
      </c>
      <c r="G27" s="113">
        <v>0.8</v>
      </c>
      <c r="H27" s="113"/>
      <c r="I27" s="147"/>
      <c r="J27" s="146"/>
      <c r="K27" s="146"/>
      <c r="L27" s="146"/>
      <c r="M27" s="146"/>
    </row>
    <row r="28" s="81" customFormat="1" ht="24" spans="1:13">
      <c r="A28" s="114" t="s">
        <v>35</v>
      </c>
      <c r="B28" s="108">
        <v>80</v>
      </c>
      <c r="C28" s="109">
        <v>80</v>
      </c>
      <c r="D28" s="110"/>
      <c r="E28" s="111">
        <f t="shared" si="0"/>
        <v>0</v>
      </c>
      <c r="F28" s="112">
        <v>64</v>
      </c>
      <c r="G28" s="113">
        <v>0.8</v>
      </c>
      <c r="H28" s="113"/>
      <c r="I28" s="147"/>
      <c r="J28" s="146"/>
      <c r="K28" s="146">
        <v>72</v>
      </c>
      <c r="L28" s="146">
        <f>K28-F28</f>
        <v>8</v>
      </c>
      <c r="M28" s="146"/>
    </row>
    <row r="29" s="81" customFormat="1" ht="24" spans="1:13">
      <c r="A29" s="114" t="s">
        <v>36</v>
      </c>
      <c r="B29" s="108">
        <v>100</v>
      </c>
      <c r="C29" s="109">
        <v>100</v>
      </c>
      <c r="D29" s="110"/>
      <c r="E29" s="111">
        <f t="shared" si="0"/>
        <v>0</v>
      </c>
      <c r="F29" s="112">
        <v>80</v>
      </c>
      <c r="G29" s="113">
        <v>0.8</v>
      </c>
      <c r="H29" s="113"/>
      <c r="I29" s="147"/>
      <c r="J29" s="146"/>
      <c r="K29" s="146"/>
      <c r="L29" s="146"/>
      <c r="M29" s="146"/>
    </row>
    <row r="30" s="81" customFormat="1" ht="36" spans="1:13">
      <c r="A30" s="114" t="s">
        <v>37</v>
      </c>
      <c r="B30" s="108">
        <v>40</v>
      </c>
      <c r="C30" s="109"/>
      <c r="D30" s="110"/>
      <c r="E30" s="111"/>
      <c r="F30" s="112">
        <v>16</v>
      </c>
      <c r="G30" s="113"/>
      <c r="H30" s="113"/>
      <c r="I30" s="147"/>
      <c r="J30" s="146"/>
      <c r="K30" s="146"/>
      <c r="L30" s="146"/>
      <c r="M30" s="146"/>
    </row>
    <row r="31" s="81" customFormat="1" ht="36" spans="1:13">
      <c r="A31" s="114" t="s">
        <v>38</v>
      </c>
      <c r="B31" s="108">
        <v>40</v>
      </c>
      <c r="C31" s="109">
        <v>40</v>
      </c>
      <c r="D31" s="110"/>
      <c r="E31" s="111">
        <f t="shared" ref="E31:E40" si="3">D31/B31</f>
        <v>0</v>
      </c>
      <c r="F31" s="112">
        <v>32</v>
      </c>
      <c r="G31" s="113">
        <v>0.8</v>
      </c>
      <c r="H31" s="113"/>
      <c r="I31" s="147"/>
      <c r="J31" s="146"/>
      <c r="K31" s="146">
        <v>36</v>
      </c>
      <c r="L31" s="146">
        <v>4</v>
      </c>
      <c r="M31" s="146"/>
    </row>
    <row r="32" s="81" customFormat="1" ht="67" customHeight="1" spans="1:13">
      <c r="A32" s="115"/>
      <c r="B32" s="116"/>
      <c r="C32" s="116"/>
      <c r="D32" s="117"/>
      <c r="E32" s="118"/>
      <c r="F32" s="119">
        <f>SUM(F3:F31)</f>
        <v>1527</v>
      </c>
      <c r="G32" s="120"/>
      <c r="H32" s="120"/>
      <c r="I32" s="148">
        <v>1767</v>
      </c>
      <c r="J32" s="146"/>
      <c r="K32" s="146"/>
      <c r="L32" s="146"/>
      <c r="M32" s="146"/>
    </row>
    <row r="33" s="81" customFormat="1" ht="24" spans="1:13">
      <c r="A33" s="114" t="s">
        <v>39</v>
      </c>
      <c r="B33" s="108">
        <v>115</v>
      </c>
      <c r="C33" s="109">
        <v>115</v>
      </c>
      <c r="D33" s="110">
        <v>58.25</v>
      </c>
      <c r="E33" s="111">
        <f t="shared" si="3"/>
        <v>0.506521739130435</v>
      </c>
      <c r="F33" s="112">
        <v>115</v>
      </c>
      <c r="G33" s="113">
        <v>1</v>
      </c>
      <c r="H33" s="113"/>
      <c r="I33" s="149" t="s">
        <v>10</v>
      </c>
      <c r="J33" s="146">
        <v>63</v>
      </c>
      <c r="K33" s="146"/>
      <c r="L33" s="146"/>
      <c r="M33" s="146"/>
    </row>
    <row r="34" s="81" customFormat="1" ht="24" spans="1:13">
      <c r="A34" s="114" t="s">
        <v>40</v>
      </c>
      <c r="B34" s="108">
        <v>50</v>
      </c>
      <c r="C34" s="109">
        <v>31</v>
      </c>
      <c r="D34" s="110">
        <f>7.195847+2.574235+2.080332+8.68726+7.12125</f>
        <v>27.658924</v>
      </c>
      <c r="E34" s="111">
        <f t="shared" si="3"/>
        <v>0.55317848</v>
      </c>
      <c r="F34" s="112">
        <v>31</v>
      </c>
      <c r="G34" s="113">
        <v>1</v>
      </c>
      <c r="H34" s="113"/>
      <c r="I34" s="150"/>
      <c r="J34" s="146">
        <v>3.5</v>
      </c>
      <c r="K34" s="146"/>
      <c r="L34" s="146"/>
      <c r="M34" s="146"/>
    </row>
    <row r="35" s="81" customFormat="1" ht="36" spans="1:13">
      <c r="A35" s="121" t="s">
        <v>41</v>
      </c>
      <c r="B35" s="108">
        <v>38</v>
      </c>
      <c r="C35" s="109">
        <v>38</v>
      </c>
      <c r="D35" s="110">
        <v>38</v>
      </c>
      <c r="E35" s="111">
        <f t="shared" si="3"/>
        <v>1</v>
      </c>
      <c r="F35" s="112">
        <v>38</v>
      </c>
      <c r="G35" s="113">
        <v>1</v>
      </c>
      <c r="H35" s="113"/>
      <c r="I35" s="150"/>
      <c r="J35" s="146">
        <v>0</v>
      </c>
      <c r="K35" s="146"/>
      <c r="L35" s="146"/>
      <c r="M35" s="146"/>
    </row>
    <row r="36" s="81" customFormat="1" ht="24" spans="1:13">
      <c r="A36" s="121" t="s">
        <v>42</v>
      </c>
      <c r="B36" s="108">
        <v>10</v>
      </c>
      <c r="C36" s="109">
        <v>10</v>
      </c>
      <c r="D36" s="110"/>
      <c r="E36" s="111">
        <f t="shared" si="3"/>
        <v>0</v>
      </c>
      <c r="F36" s="112">
        <v>10</v>
      </c>
      <c r="G36" s="113">
        <v>1</v>
      </c>
      <c r="H36" s="113"/>
      <c r="I36" s="150"/>
      <c r="J36" s="146">
        <v>0</v>
      </c>
      <c r="K36" s="146"/>
      <c r="L36" s="146"/>
      <c r="M36" s="146"/>
    </row>
    <row r="37" s="81" customFormat="1" ht="36" customHeight="1" spans="1:13">
      <c r="A37" s="122" t="s">
        <v>43</v>
      </c>
      <c r="B37" s="108">
        <v>32.48</v>
      </c>
      <c r="C37" s="109">
        <v>32.47141</v>
      </c>
      <c r="D37" s="110">
        <f>25.11+4.01141+3.35</f>
        <v>32.47141</v>
      </c>
      <c r="E37" s="111">
        <f t="shared" si="3"/>
        <v>0.99973552955665</v>
      </c>
      <c r="F37" s="112">
        <v>32.4714</v>
      </c>
      <c r="G37" s="113">
        <v>1</v>
      </c>
      <c r="H37" s="113"/>
      <c r="I37" s="150"/>
      <c r="J37" s="146">
        <v>0</v>
      </c>
      <c r="K37" s="146"/>
      <c r="L37" s="146"/>
      <c r="M37" s="146"/>
    </row>
    <row r="38" s="81" customFormat="1" ht="24" spans="1:13">
      <c r="A38" s="123" t="s">
        <v>44</v>
      </c>
      <c r="B38" s="108">
        <v>362.61</v>
      </c>
      <c r="C38" s="109">
        <v>362.61</v>
      </c>
      <c r="D38" s="110">
        <f>1.893192+11.106808+2.66242+12.5+1.5+0.49+1.778235+1.427875+0.975614+1.244648+3+2.060057+6.161724+2+4.808533+4.149357+2.25+11.610203+1.735884+3+0.9347+9.393109+28.530336+2+25+1.43993+15.715647+20+7.5+3.145+31.452663+20+7.141804+3+4.946979+3.5+10+6</f>
        <v>276.054718</v>
      </c>
      <c r="E38" s="111">
        <f t="shared" si="3"/>
        <v>0.761299241609443</v>
      </c>
      <c r="F38" s="112">
        <v>350</v>
      </c>
      <c r="G38" s="124">
        <v>0.9668</v>
      </c>
      <c r="H38" s="124"/>
      <c r="I38" s="149" t="s">
        <v>10</v>
      </c>
      <c r="J38" s="146">
        <v>102.75</v>
      </c>
      <c r="K38" s="146"/>
      <c r="L38" s="146"/>
      <c r="M38" s="146"/>
    </row>
    <row r="39" s="81" customFormat="1" ht="24" spans="1:13">
      <c r="A39" s="121" t="s">
        <v>45</v>
      </c>
      <c r="B39" s="108">
        <v>12</v>
      </c>
      <c r="C39" s="109">
        <v>12</v>
      </c>
      <c r="D39" s="110">
        <f>11.54</f>
        <v>11.54</v>
      </c>
      <c r="E39" s="111">
        <f t="shared" si="3"/>
        <v>0.961666666666667</v>
      </c>
      <c r="F39" s="112">
        <v>11.54</v>
      </c>
      <c r="G39" s="113">
        <v>1</v>
      </c>
      <c r="H39" s="113"/>
      <c r="I39" s="150"/>
      <c r="J39" s="146">
        <v>0</v>
      </c>
      <c r="K39" s="146"/>
      <c r="L39" s="146"/>
      <c r="M39" s="146"/>
    </row>
    <row r="40" s="81" customFormat="1" ht="33" customHeight="1" spans="1:13">
      <c r="A40" s="121" t="s">
        <v>46</v>
      </c>
      <c r="B40" s="108">
        <v>200</v>
      </c>
      <c r="C40" s="109">
        <v>150</v>
      </c>
      <c r="D40" s="110"/>
      <c r="E40" s="111">
        <f t="shared" si="3"/>
        <v>0</v>
      </c>
      <c r="F40" s="112">
        <v>150</v>
      </c>
      <c r="G40" s="113">
        <v>1</v>
      </c>
      <c r="H40" s="113"/>
      <c r="I40" s="150"/>
      <c r="J40" s="146">
        <v>150</v>
      </c>
      <c r="K40" s="146"/>
      <c r="L40" s="146"/>
      <c r="M40" s="146"/>
    </row>
    <row r="41" s="81" customFormat="1" ht="50" customHeight="1" spans="1:13">
      <c r="A41" s="125"/>
      <c r="B41" s="116"/>
      <c r="C41" s="116"/>
      <c r="D41" s="117"/>
      <c r="E41" s="118"/>
      <c r="F41" s="119"/>
      <c r="G41" s="120"/>
      <c r="H41" s="120"/>
      <c r="I41" s="151">
        <v>319.25</v>
      </c>
      <c r="J41" s="146"/>
      <c r="K41" s="146"/>
      <c r="L41" s="146"/>
      <c r="M41" s="146"/>
    </row>
    <row r="42" s="81" customFormat="1" ht="36" spans="1:13">
      <c r="A42" s="121" t="s">
        <v>47</v>
      </c>
      <c r="B42" s="108">
        <v>175</v>
      </c>
      <c r="C42" s="109">
        <v>175</v>
      </c>
      <c r="D42" s="110">
        <v>175</v>
      </c>
      <c r="E42" s="111">
        <f t="shared" ref="E42:E50" si="4">D42/B42</f>
        <v>1</v>
      </c>
      <c r="F42" s="112">
        <v>175</v>
      </c>
      <c r="G42" s="113">
        <v>1</v>
      </c>
      <c r="H42" s="113"/>
      <c r="I42" s="150"/>
      <c r="J42" s="146"/>
      <c r="K42" s="146"/>
      <c r="L42" s="146"/>
      <c r="M42" s="146"/>
    </row>
    <row r="43" s="81" customFormat="1" ht="48" spans="1:13">
      <c r="A43" s="121" t="s">
        <v>48</v>
      </c>
      <c r="B43" s="108">
        <v>210</v>
      </c>
      <c r="C43" s="109">
        <v>210</v>
      </c>
      <c r="D43" s="110">
        <v>210</v>
      </c>
      <c r="E43" s="111">
        <f t="shared" si="4"/>
        <v>1</v>
      </c>
      <c r="F43" s="112">
        <v>210</v>
      </c>
      <c r="G43" s="113">
        <v>1</v>
      </c>
      <c r="H43" s="113"/>
      <c r="I43" s="150"/>
      <c r="J43" s="146"/>
      <c r="K43" s="146"/>
      <c r="L43" s="146"/>
      <c r="M43" s="146"/>
    </row>
    <row r="44" s="81" customFormat="1" ht="36" spans="1:13">
      <c r="A44" s="114" t="s">
        <v>49</v>
      </c>
      <c r="B44" s="126">
        <v>120</v>
      </c>
      <c r="C44" s="127">
        <v>120</v>
      </c>
      <c r="D44" s="128"/>
      <c r="E44" s="129">
        <f t="shared" si="4"/>
        <v>0</v>
      </c>
      <c r="F44" s="130">
        <v>120</v>
      </c>
      <c r="G44" s="113">
        <v>1</v>
      </c>
      <c r="H44" s="113"/>
      <c r="I44" s="147" t="s">
        <v>50</v>
      </c>
      <c r="J44" s="146"/>
      <c r="K44" s="146"/>
      <c r="L44" s="146"/>
      <c r="M44" s="146"/>
    </row>
    <row r="45" s="81" customFormat="1" ht="36" spans="1:13">
      <c r="A45" s="114" t="s">
        <v>51</v>
      </c>
      <c r="B45" s="126">
        <v>18</v>
      </c>
      <c r="C45" s="127">
        <v>18</v>
      </c>
      <c r="D45" s="128"/>
      <c r="E45" s="129">
        <f t="shared" si="4"/>
        <v>0</v>
      </c>
      <c r="F45" s="130">
        <v>18</v>
      </c>
      <c r="G45" s="113">
        <v>1</v>
      </c>
      <c r="H45" s="113"/>
      <c r="I45" s="147"/>
      <c r="J45" s="146"/>
      <c r="K45" s="146"/>
      <c r="L45" s="146"/>
      <c r="M45" s="146"/>
    </row>
    <row r="46" s="81" customFormat="1" ht="60" spans="1:13">
      <c r="A46" s="114" t="s">
        <v>52</v>
      </c>
      <c r="B46" s="126">
        <v>3</v>
      </c>
      <c r="C46" s="127">
        <v>3</v>
      </c>
      <c r="D46" s="128"/>
      <c r="E46" s="129">
        <f t="shared" si="4"/>
        <v>0</v>
      </c>
      <c r="F46" s="130">
        <v>3</v>
      </c>
      <c r="G46" s="113">
        <v>1</v>
      </c>
      <c r="H46" s="113"/>
      <c r="I46" s="147"/>
      <c r="J46" s="146"/>
      <c r="K46" s="146"/>
      <c r="L46" s="146"/>
      <c r="M46" s="146"/>
    </row>
    <row r="47" s="81" customFormat="1" ht="48" spans="1:13">
      <c r="A47" s="114" t="s">
        <v>53</v>
      </c>
      <c r="B47" s="126">
        <v>18</v>
      </c>
      <c r="C47" s="127">
        <v>18</v>
      </c>
      <c r="D47" s="128"/>
      <c r="E47" s="129">
        <f t="shared" si="4"/>
        <v>0</v>
      </c>
      <c r="F47" s="130">
        <v>18</v>
      </c>
      <c r="G47" s="113">
        <v>1</v>
      </c>
      <c r="H47" s="113"/>
      <c r="I47" s="147"/>
      <c r="J47" s="146"/>
      <c r="K47" s="146"/>
      <c r="L47" s="146"/>
      <c r="M47" s="146"/>
    </row>
    <row r="48" s="81" customFormat="1" ht="48" spans="1:13">
      <c r="A48" s="114" t="s">
        <v>54</v>
      </c>
      <c r="B48" s="126">
        <v>20</v>
      </c>
      <c r="C48" s="127">
        <v>20</v>
      </c>
      <c r="D48" s="128"/>
      <c r="E48" s="129">
        <f t="shared" si="4"/>
        <v>0</v>
      </c>
      <c r="F48" s="130">
        <v>20</v>
      </c>
      <c r="G48" s="113">
        <v>1</v>
      </c>
      <c r="H48" s="113"/>
      <c r="I48" s="147"/>
      <c r="J48" s="146"/>
      <c r="K48" s="146"/>
      <c r="L48" s="146"/>
      <c r="M48" s="146"/>
    </row>
    <row r="49" s="81" customFormat="1" ht="48" spans="1:13">
      <c r="A49" s="114" t="s">
        <v>55</v>
      </c>
      <c r="B49" s="126">
        <v>5</v>
      </c>
      <c r="C49" s="127">
        <v>5</v>
      </c>
      <c r="D49" s="128"/>
      <c r="E49" s="129">
        <f t="shared" si="4"/>
        <v>0</v>
      </c>
      <c r="F49" s="130">
        <v>0</v>
      </c>
      <c r="G49" s="113">
        <v>0</v>
      </c>
      <c r="H49" s="113"/>
      <c r="I49" s="147"/>
      <c r="J49" s="146"/>
      <c r="K49" s="146"/>
      <c r="L49" s="146"/>
      <c r="M49" s="146"/>
    </row>
    <row r="50" s="81" customFormat="1" ht="36" spans="1:13">
      <c r="A50" s="114" t="s">
        <v>56</v>
      </c>
      <c r="B50" s="126">
        <v>1.2</v>
      </c>
      <c r="C50" s="127">
        <v>1.2</v>
      </c>
      <c r="D50" s="110">
        <v>1.2</v>
      </c>
      <c r="E50" s="129">
        <f t="shared" si="4"/>
        <v>1</v>
      </c>
      <c r="F50" s="130">
        <v>1.2</v>
      </c>
      <c r="G50" s="113">
        <v>1</v>
      </c>
      <c r="H50" s="113"/>
      <c r="I50" s="147"/>
      <c r="J50" s="146"/>
      <c r="K50" s="146"/>
      <c r="L50" s="146"/>
      <c r="M50" s="146"/>
    </row>
    <row r="51" s="81" customFormat="1" ht="39" customHeight="1" spans="1:13">
      <c r="A51" s="115"/>
      <c r="B51" s="131"/>
      <c r="C51" s="131"/>
      <c r="D51" s="117"/>
      <c r="E51" s="132"/>
      <c r="F51" s="133"/>
      <c r="G51" s="120"/>
      <c r="H51" s="120"/>
      <c r="I51" s="151">
        <v>178.5</v>
      </c>
      <c r="J51" s="146"/>
      <c r="K51" s="146"/>
      <c r="L51" s="146"/>
      <c r="M51" s="146"/>
    </row>
    <row r="52" s="81" customFormat="1" ht="24" spans="1:13">
      <c r="A52" s="107" t="s">
        <v>57</v>
      </c>
      <c r="B52" s="134">
        <v>101.167</v>
      </c>
      <c r="C52" s="135">
        <v>101.167</v>
      </c>
      <c r="D52" s="136">
        <v>101.167</v>
      </c>
      <c r="E52" s="129">
        <f t="shared" ref="E52:E56" si="5">D52/B52</f>
        <v>1</v>
      </c>
      <c r="F52" s="130">
        <v>101.167</v>
      </c>
      <c r="G52" s="113">
        <v>1</v>
      </c>
      <c r="H52" s="113"/>
      <c r="I52" s="149"/>
      <c r="J52" s="146"/>
      <c r="K52" s="146"/>
      <c r="L52" s="146"/>
      <c r="M52" s="146"/>
    </row>
    <row r="53" s="81" customFormat="1" ht="30" customHeight="1" spans="1:13">
      <c r="A53" s="137"/>
      <c r="B53" s="138"/>
      <c r="C53" s="138"/>
      <c r="D53" s="139"/>
      <c r="E53" s="132"/>
      <c r="F53" s="133"/>
      <c r="G53" s="120"/>
      <c r="H53" s="120"/>
      <c r="I53" s="151">
        <v>0</v>
      </c>
      <c r="J53" s="146"/>
      <c r="K53" s="146"/>
      <c r="L53" s="146"/>
      <c r="M53" s="146"/>
    </row>
    <row r="54" s="81" customFormat="1" ht="24" spans="1:13">
      <c r="A54" s="107" t="s">
        <v>58</v>
      </c>
      <c r="B54" s="134">
        <v>81.6</v>
      </c>
      <c r="C54" s="135">
        <v>81.6</v>
      </c>
      <c r="D54" s="136">
        <f>54.4</f>
        <v>54.4</v>
      </c>
      <c r="E54" s="129">
        <f t="shared" si="5"/>
        <v>0.666666666666667</v>
      </c>
      <c r="F54" s="130">
        <v>81.6</v>
      </c>
      <c r="G54" s="113">
        <v>1</v>
      </c>
      <c r="H54" s="113"/>
      <c r="I54" s="149"/>
      <c r="J54" s="146"/>
      <c r="K54" s="146"/>
      <c r="L54" s="146"/>
      <c r="M54" s="146"/>
    </row>
    <row r="55" s="81" customFormat="1" ht="36" customHeight="1" spans="1:13">
      <c r="A55" s="137"/>
      <c r="B55" s="138"/>
      <c r="C55" s="138"/>
      <c r="D55" s="139"/>
      <c r="E55" s="132"/>
      <c r="F55" s="133"/>
      <c r="G55" s="120"/>
      <c r="H55" s="120"/>
      <c r="I55" s="151">
        <v>27.14</v>
      </c>
      <c r="J55" s="146"/>
      <c r="K55" s="146"/>
      <c r="L55" s="146"/>
      <c r="M55" s="146"/>
    </row>
    <row r="56" s="81" customFormat="1" ht="24" spans="1:13">
      <c r="A56" s="140" t="s">
        <v>59</v>
      </c>
      <c r="B56" s="134">
        <v>99.4794</v>
      </c>
      <c r="C56" s="135">
        <v>99.4794</v>
      </c>
      <c r="D56" s="141">
        <f>45.992</f>
        <v>45.992</v>
      </c>
      <c r="E56" s="129">
        <f t="shared" si="5"/>
        <v>0.462326873704506</v>
      </c>
      <c r="F56" s="130">
        <v>99.4794</v>
      </c>
      <c r="G56" s="113">
        <v>1</v>
      </c>
      <c r="H56" s="113"/>
      <c r="I56" s="152" t="s">
        <v>60</v>
      </c>
      <c r="J56" s="146"/>
      <c r="K56" s="146"/>
      <c r="L56" s="146"/>
      <c r="M56" s="146"/>
    </row>
    <row r="57" s="81" customFormat="1" ht="63" customHeight="1" spans="1:13">
      <c r="A57" s="142"/>
      <c r="B57" s="138"/>
      <c r="C57" s="138"/>
      <c r="D57" s="143"/>
      <c r="E57" s="132"/>
      <c r="F57" s="133"/>
      <c r="G57" s="120"/>
      <c r="H57" s="120"/>
      <c r="I57" s="153">
        <v>41.31</v>
      </c>
      <c r="J57" s="146"/>
      <c r="K57" s="146"/>
      <c r="L57" s="146"/>
      <c r="M57" s="146"/>
    </row>
    <row r="58" s="81" customFormat="1" ht="48" spans="1:13">
      <c r="A58" s="107" t="s">
        <v>61</v>
      </c>
      <c r="B58" s="134">
        <v>11</v>
      </c>
      <c r="C58" s="135">
        <v>3.362</v>
      </c>
      <c r="D58" s="141">
        <f>3.362</f>
        <v>3.362</v>
      </c>
      <c r="E58" s="129">
        <f t="shared" ref="E58:E63" si="6">D58/B58</f>
        <v>0.305636363636364</v>
      </c>
      <c r="F58" s="130">
        <v>3.362</v>
      </c>
      <c r="G58" s="113">
        <v>1</v>
      </c>
      <c r="H58" s="113"/>
      <c r="I58" s="147" t="s">
        <v>62</v>
      </c>
      <c r="J58" s="146">
        <v>0</v>
      </c>
      <c r="K58" s="146"/>
      <c r="L58" s="146"/>
      <c r="M58" s="146"/>
    </row>
    <row r="59" s="81" customFormat="1" ht="24" spans="1:13">
      <c r="A59" s="107" t="s">
        <v>63</v>
      </c>
      <c r="B59" s="134">
        <v>278.2</v>
      </c>
      <c r="C59" s="135">
        <v>192</v>
      </c>
      <c r="D59" s="141">
        <f>49.1004+16.6428+50.3424+16.0632+(21.43115+21.04525)</f>
        <v>174.6252</v>
      </c>
      <c r="E59" s="129">
        <f t="shared" si="6"/>
        <v>0.627696621135874</v>
      </c>
      <c r="F59" s="130">
        <v>192</v>
      </c>
      <c r="G59" s="113">
        <v>1</v>
      </c>
      <c r="H59" s="113"/>
      <c r="I59" s="147"/>
      <c r="J59" s="146">
        <v>13</v>
      </c>
      <c r="K59" s="146"/>
      <c r="L59" s="146"/>
      <c r="M59" s="146"/>
    </row>
    <row r="60" s="81" customFormat="1" ht="24" spans="1:13">
      <c r="A60" s="107" t="s">
        <v>64</v>
      </c>
      <c r="B60" s="134">
        <v>82.5</v>
      </c>
      <c r="C60" s="135">
        <v>59.75</v>
      </c>
      <c r="D60" s="141">
        <f>59.75</f>
        <v>59.75</v>
      </c>
      <c r="E60" s="129">
        <f t="shared" si="6"/>
        <v>0.724242424242424</v>
      </c>
      <c r="F60" s="130">
        <v>59.75</v>
      </c>
      <c r="G60" s="113">
        <v>1</v>
      </c>
      <c r="H60" s="113"/>
      <c r="I60" s="147"/>
      <c r="J60" s="146">
        <v>0</v>
      </c>
      <c r="K60" s="146"/>
      <c r="L60" s="146"/>
      <c r="M60" s="146"/>
    </row>
    <row r="61" s="81" customFormat="1" ht="36" spans="1:13">
      <c r="A61" s="140" t="s">
        <v>65</v>
      </c>
      <c r="B61" s="134">
        <v>0.75</v>
      </c>
      <c r="C61" s="135">
        <v>0.5</v>
      </c>
      <c r="D61" s="144"/>
      <c r="E61" s="129">
        <f t="shared" si="6"/>
        <v>0</v>
      </c>
      <c r="F61" s="130">
        <v>0.5</v>
      </c>
      <c r="G61" s="113">
        <v>1</v>
      </c>
      <c r="H61" s="113"/>
      <c r="I61" s="147"/>
      <c r="J61" s="146">
        <v>0.45</v>
      </c>
      <c r="K61" s="146"/>
      <c r="L61" s="146"/>
      <c r="M61" s="146"/>
    </row>
    <row r="62" s="81" customFormat="1" ht="36" spans="1:13">
      <c r="A62" s="140" t="s">
        <v>66</v>
      </c>
      <c r="B62" s="134">
        <v>100</v>
      </c>
      <c r="C62" s="135">
        <v>88</v>
      </c>
      <c r="D62" s="141">
        <f>88</f>
        <v>88</v>
      </c>
      <c r="E62" s="129">
        <f t="shared" si="6"/>
        <v>0.88</v>
      </c>
      <c r="F62" s="130">
        <v>88</v>
      </c>
      <c r="G62" s="113">
        <v>1</v>
      </c>
      <c r="H62" s="113"/>
      <c r="I62" s="147"/>
      <c r="J62" s="146">
        <v>0</v>
      </c>
      <c r="K62" s="146"/>
      <c r="L62" s="146"/>
      <c r="M62" s="146"/>
    </row>
    <row r="63" s="81" customFormat="1" ht="36" spans="1:13">
      <c r="A63" s="140" t="s">
        <v>67</v>
      </c>
      <c r="B63" s="134">
        <v>6.23</v>
      </c>
      <c r="C63" s="135">
        <v>6.23</v>
      </c>
      <c r="D63" s="141">
        <v>6.23</v>
      </c>
      <c r="E63" s="129">
        <f t="shared" si="6"/>
        <v>1</v>
      </c>
      <c r="F63" s="130">
        <v>6.23</v>
      </c>
      <c r="G63" s="113">
        <v>1</v>
      </c>
      <c r="H63" s="113"/>
      <c r="I63" s="147"/>
      <c r="J63" s="146">
        <v>0</v>
      </c>
      <c r="K63" s="146"/>
      <c r="L63" s="146"/>
      <c r="M63" s="146"/>
    </row>
    <row r="64" s="81" customFormat="1" ht="39" customHeight="1" spans="1:13">
      <c r="A64" s="142"/>
      <c r="B64" s="138"/>
      <c r="C64" s="138"/>
      <c r="D64" s="143"/>
      <c r="E64" s="132"/>
      <c r="F64" s="133"/>
      <c r="G64" s="120"/>
      <c r="H64" s="120"/>
      <c r="I64" s="151">
        <v>13.45</v>
      </c>
      <c r="J64" s="146"/>
      <c r="K64" s="146"/>
      <c r="L64" s="146"/>
      <c r="M64" s="146"/>
    </row>
    <row r="65" s="81" customFormat="1" ht="24" spans="1:13">
      <c r="A65" s="140" t="s">
        <v>68</v>
      </c>
      <c r="B65" s="134">
        <v>50</v>
      </c>
      <c r="C65" s="135">
        <v>1.11</v>
      </c>
      <c r="D65" s="141">
        <f>1.11</f>
        <v>1.11</v>
      </c>
      <c r="E65" s="129">
        <f t="shared" ref="E65:E72" si="7">D65/B65</f>
        <v>0.0222</v>
      </c>
      <c r="F65" s="130">
        <v>1.11</v>
      </c>
      <c r="G65" s="113">
        <v>1</v>
      </c>
      <c r="H65" s="113"/>
      <c r="I65" s="149"/>
      <c r="J65" s="146"/>
      <c r="K65" s="146"/>
      <c r="L65" s="146"/>
      <c r="M65" s="146"/>
    </row>
    <row r="66" s="81" customFormat="1" ht="33" customHeight="1" spans="1:13">
      <c r="A66" s="142"/>
      <c r="B66" s="138"/>
      <c r="C66" s="138"/>
      <c r="D66" s="143"/>
      <c r="E66" s="132"/>
      <c r="F66" s="133"/>
      <c r="G66" s="120"/>
      <c r="H66" s="120"/>
      <c r="I66" s="151">
        <v>0</v>
      </c>
      <c r="J66" s="146"/>
      <c r="K66" s="146"/>
      <c r="L66" s="146"/>
      <c r="M66" s="146"/>
    </row>
    <row r="67" s="81" customFormat="1" ht="36" spans="1:13">
      <c r="A67" s="140" t="s">
        <v>69</v>
      </c>
      <c r="B67" s="134">
        <v>200</v>
      </c>
      <c r="C67" s="135">
        <v>180</v>
      </c>
      <c r="D67" s="141"/>
      <c r="E67" s="129">
        <f t="shared" si="7"/>
        <v>0</v>
      </c>
      <c r="F67" s="130">
        <v>180</v>
      </c>
      <c r="G67" s="113">
        <v>1</v>
      </c>
      <c r="H67" s="113"/>
      <c r="I67" s="152" t="s">
        <v>70</v>
      </c>
      <c r="J67" s="146"/>
      <c r="K67" s="146"/>
      <c r="L67" s="146"/>
      <c r="M67" s="146"/>
    </row>
    <row r="68" s="81" customFormat="1" ht="38" customHeight="1" spans="1:13">
      <c r="A68" s="154"/>
      <c r="B68" s="116"/>
      <c r="C68" s="116"/>
      <c r="D68" s="117"/>
      <c r="E68" s="132"/>
      <c r="F68" s="133"/>
      <c r="G68" s="120"/>
      <c r="H68" s="120"/>
      <c r="I68" s="153">
        <v>170</v>
      </c>
      <c r="J68" s="146"/>
      <c r="K68" s="146"/>
      <c r="L68" s="146"/>
      <c r="M68" s="146"/>
    </row>
    <row r="69" s="81" customFormat="1" ht="24" spans="1:13">
      <c r="A69" s="107" t="s">
        <v>71</v>
      </c>
      <c r="B69" s="134">
        <v>10</v>
      </c>
      <c r="C69" s="135">
        <v>0</v>
      </c>
      <c r="D69" s="141"/>
      <c r="E69" s="129">
        <f t="shared" si="7"/>
        <v>0</v>
      </c>
      <c r="F69" s="130">
        <v>0</v>
      </c>
      <c r="G69" s="113">
        <v>0</v>
      </c>
      <c r="H69" s="113"/>
      <c r="I69" s="152"/>
      <c r="J69" s="146"/>
      <c r="K69" s="146"/>
      <c r="L69" s="146"/>
      <c r="M69" s="146"/>
    </row>
    <row r="70" s="81" customFormat="1" ht="36" spans="1:13">
      <c r="A70" s="155" t="s">
        <v>72</v>
      </c>
      <c r="B70" s="134">
        <v>16</v>
      </c>
      <c r="C70" s="135">
        <v>11</v>
      </c>
      <c r="D70" s="136">
        <f>5.9827</f>
        <v>5.9827</v>
      </c>
      <c r="E70" s="156">
        <f t="shared" si="7"/>
        <v>0.37391875</v>
      </c>
      <c r="F70" s="130">
        <v>11</v>
      </c>
      <c r="G70" s="113">
        <v>1</v>
      </c>
      <c r="H70" s="113"/>
      <c r="I70" s="149" t="s">
        <v>73</v>
      </c>
      <c r="J70" s="146"/>
      <c r="K70" s="146"/>
      <c r="L70" s="146"/>
      <c r="M70" s="146"/>
    </row>
    <row r="71" s="81" customFormat="1" ht="24" spans="1:13">
      <c r="A71" s="155" t="s">
        <v>74</v>
      </c>
      <c r="B71" s="134">
        <v>5</v>
      </c>
      <c r="C71" s="135">
        <v>4.04246</v>
      </c>
      <c r="D71" s="136">
        <f>(2.0779+1.96456)</f>
        <v>4.04246</v>
      </c>
      <c r="E71" s="156">
        <f t="shared" si="7"/>
        <v>0.808492</v>
      </c>
      <c r="F71" s="130">
        <v>4.04246</v>
      </c>
      <c r="G71" s="113">
        <v>1</v>
      </c>
      <c r="H71" s="113"/>
      <c r="I71" s="150"/>
      <c r="J71" s="146"/>
      <c r="K71" s="146"/>
      <c r="L71" s="146"/>
      <c r="M71" s="146"/>
    </row>
    <row r="72" s="81" customFormat="1" ht="27" customHeight="1" spans="1:13">
      <c r="A72" s="157" t="s">
        <v>75</v>
      </c>
      <c r="B72" s="134">
        <v>3.12</v>
      </c>
      <c r="C72" s="135">
        <v>3.12</v>
      </c>
      <c r="D72" s="136">
        <f>1.56+1.56</f>
        <v>3.12</v>
      </c>
      <c r="E72" s="156">
        <f t="shared" si="7"/>
        <v>1</v>
      </c>
      <c r="F72" s="130">
        <v>3.12</v>
      </c>
      <c r="G72" s="113">
        <v>1</v>
      </c>
      <c r="H72" s="113"/>
      <c r="I72" s="150"/>
      <c r="J72" s="146"/>
      <c r="K72" s="146"/>
      <c r="L72" s="146"/>
      <c r="M72" s="146"/>
    </row>
    <row r="73" s="81" customFormat="1" ht="37" customHeight="1" spans="1:13">
      <c r="A73" s="158"/>
      <c r="B73" s="138"/>
      <c r="C73" s="138"/>
      <c r="D73" s="139"/>
      <c r="E73" s="132"/>
      <c r="F73" s="133"/>
      <c r="G73" s="120"/>
      <c r="H73" s="120"/>
      <c r="I73" s="151">
        <v>5</v>
      </c>
      <c r="J73" s="146"/>
      <c r="K73" s="146"/>
      <c r="L73" s="146"/>
      <c r="M73" s="146"/>
    </row>
    <row r="74" s="81" customFormat="1" ht="36" spans="1:13">
      <c r="A74" s="121" t="s">
        <v>76</v>
      </c>
      <c r="B74" s="134">
        <v>50</v>
      </c>
      <c r="C74" s="135">
        <v>50</v>
      </c>
      <c r="D74" s="128"/>
      <c r="E74" s="156">
        <f t="shared" ref="E74:E78" si="8">D74/B74</f>
        <v>0</v>
      </c>
      <c r="F74" s="130">
        <v>50</v>
      </c>
      <c r="G74" s="113">
        <v>1</v>
      </c>
      <c r="H74" s="113"/>
      <c r="I74" s="152" t="s">
        <v>77</v>
      </c>
      <c r="J74" s="146"/>
      <c r="K74" s="146"/>
      <c r="L74" s="146"/>
      <c r="M74" s="146"/>
    </row>
    <row r="75" s="81" customFormat="1" ht="27" customHeight="1" spans="1:13">
      <c r="A75" s="125"/>
      <c r="B75" s="138"/>
      <c r="C75" s="138"/>
      <c r="D75" s="159"/>
      <c r="E75" s="132"/>
      <c r="F75" s="133"/>
      <c r="G75" s="120"/>
      <c r="H75" s="120"/>
      <c r="I75" s="153">
        <v>50</v>
      </c>
      <c r="J75" s="146"/>
      <c r="K75" s="146"/>
      <c r="L75" s="146"/>
      <c r="M75" s="146"/>
    </row>
    <row r="76" s="81" customFormat="1" ht="36" spans="1:13">
      <c r="A76" s="121" t="s">
        <v>78</v>
      </c>
      <c r="B76" s="134">
        <v>23.98</v>
      </c>
      <c r="C76" s="135">
        <v>23.98</v>
      </c>
      <c r="D76" s="136">
        <f>14.388+9.592</f>
        <v>23.98</v>
      </c>
      <c r="E76" s="156">
        <f t="shared" si="8"/>
        <v>1</v>
      </c>
      <c r="F76" s="130">
        <v>23.98</v>
      </c>
      <c r="G76" s="113">
        <v>1</v>
      </c>
      <c r="H76" s="113"/>
      <c r="I76" s="161">
        <v>0</v>
      </c>
      <c r="J76" s="146"/>
      <c r="K76" s="146"/>
      <c r="L76" s="146"/>
      <c r="M76" s="146"/>
    </row>
    <row r="77" s="81" customFormat="1" ht="29" customHeight="1" spans="1:13">
      <c r="A77" s="125"/>
      <c r="B77" s="138"/>
      <c r="C77" s="138"/>
      <c r="D77" s="139"/>
      <c r="E77" s="132"/>
      <c r="F77" s="133"/>
      <c r="G77" s="120"/>
      <c r="H77" s="120"/>
      <c r="I77" s="153">
        <v>0</v>
      </c>
      <c r="J77" s="146"/>
      <c r="K77" s="146"/>
      <c r="L77" s="146"/>
      <c r="M77" s="146"/>
    </row>
    <row r="78" s="81" customFormat="1" ht="24" spans="1:13">
      <c r="A78" s="121" t="s">
        <v>79</v>
      </c>
      <c r="B78" s="134">
        <v>717</v>
      </c>
      <c r="C78" s="135">
        <v>717</v>
      </c>
      <c r="D78" s="136">
        <v>717</v>
      </c>
      <c r="E78" s="156">
        <f t="shared" si="8"/>
        <v>1</v>
      </c>
      <c r="F78" s="130">
        <v>717</v>
      </c>
      <c r="G78" s="113">
        <v>1</v>
      </c>
      <c r="H78" s="113"/>
      <c r="I78" s="152" t="s">
        <v>77</v>
      </c>
      <c r="J78" s="146"/>
      <c r="K78" s="146"/>
      <c r="L78" s="146"/>
      <c r="M78" s="146"/>
    </row>
    <row r="79" s="81" customFormat="1" ht="24" spans="1:13">
      <c r="A79" s="121" t="s">
        <v>80</v>
      </c>
      <c r="B79" s="134">
        <v>10</v>
      </c>
      <c r="C79" s="135">
        <v>10</v>
      </c>
      <c r="D79" s="136">
        <v>10</v>
      </c>
      <c r="E79" s="160"/>
      <c r="F79" s="130">
        <v>10</v>
      </c>
      <c r="G79" s="113">
        <v>1</v>
      </c>
      <c r="H79" s="113"/>
      <c r="I79" s="161"/>
      <c r="J79" s="146"/>
      <c r="K79" s="146"/>
      <c r="L79" s="146"/>
      <c r="M79" s="146"/>
    </row>
    <row r="80" s="81" customFormat="1" spans="1:13">
      <c r="A80" s="146"/>
      <c r="B80" s="146"/>
      <c r="C80" s="146">
        <f>SUM(C3:C79)</f>
        <v>4948.62227</v>
      </c>
      <c r="D80" s="146"/>
      <c r="E80" s="146"/>
      <c r="F80" s="146">
        <f>SUM(F3:F79)</f>
        <v>5989.55226</v>
      </c>
      <c r="G80" s="146"/>
      <c r="H80" s="146"/>
      <c r="I80" s="161"/>
      <c r="J80" s="146"/>
      <c r="K80" s="146"/>
      <c r="L80" s="146"/>
      <c r="M80" s="146"/>
    </row>
    <row r="81" s="81" customFormat="1" spans="1:13">
      <c r="A81" s="146"/>
      <c r="B81" s="146"/>
      <c r="C81" s="146"/>
      <c r="D81" s="146"/>
      <c r="E81" s="146"/>
      <c r="F81" s="146"/>
      <c r="G81" s="146"/>
      <c r="H81" s="146"/>
      <c r="I81" s="161"/>
      <c r="J81" s="146"/>
      <c r="K81" s="146"/>
      <c r="L81" s="146"/>
      <c r="M81" s="146"/>
    </row>
    <row r="82" ht="37" customHeight="1" spans="1:6">
      <c r="A82" s="82"/>
      <c r="B82" s="82"/>
      <c r="C82" s="82"/>
      <c r="D82" s="82"/>
      <c r="E82" s="82"/>
      <c r="F82" s="82"/>
    </row>
    <row r="83" s="81" customFormat="1" ht="37" customHeight="1" spans="9:9">
      <c r="I83" s="98"/>
    </row>
    <row r="84" s="81" customFormat="1" ht="33" customHeight="1" spans="9:9">
      <c r="I84" s="98"/>
    </row>
  </sheetData>
  <mergeCells count="5">
    <mergeCell ref="A1:I1"/>
    <mergeCell ref="A82:F82"/>
    <mergeCell ref="I3:I31"/>
    <mergeCell ref="I44:I50"/>
    <mergeCell ref="I58:I6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tabSelected="1" topLeftCell="A13" workbookViewId="0">
      <selection activeCell="A17" sqref="A17:D17"/>
    </sheetView>
  </sheetViews>
  <sheetFormatPr defaultColWidth="9" defaultRowHeight="14.25"/>
  <cols>
    <col min="1" max="1" width="7" style="82" customWidth="1"/>
    <col min="2" max="2" width="30.375" style="83" customWidth="1"/>
    <col min="3" max="3" width="23" style="82" customWidth="1"/>
    <col min="4" max="4" width="21.25" style="82" customWidth="1"/>
    <col min="5" max="16384" width="9" style="81"/>
  </cols>
  <sheetData>
    <row r="1" ht="66" customHeight="1" spans="1:4">
      <c r="A1" s="84" t="s">
        <v>81</v>
      </c>
      <c r="B1" s="84"/>
      <c r="C1" s="84"/>
      <c r="D1" s="84"/>
    </row>
    <row r="2" customFormat="1" ht="27" customHeight="1" spans="1:4">
      <c r="A2" s="84"/>
      <c r="B2" s="84"/>
      <c r="C2" s="84"/>
      <c r="D2" s="84"/>
    </row>
    <row r="3" customFormat="1" ht="34" customHeight="1" spans="1:4">
      <c r="A3" s="85" t="s">
        <v>82</v>
      </c>
      <c r="B3" s="86" t="s">
        <v>1</v>
      </c>
      <c r="C3" s="86" t="s">
        <v>83</v>
      </c>
      <c r="D3" s="87" t="s">
        <v>84</v>
      </c>
    </row>
    <row r="4" s="81" customFormat="1" ht="34" customHeight="1" spans="1:4">
      <c r="A4" s="88">
        <v>1</v>
      </c>
      <c r="B4" s="89" t="s">
        <v>85</v>
      </c>
      <c r="C4" s="90">
        <v>180</v>
      </c>
      <c r="D4" s="91" t="s">
        <v>86</v>
      </c>
    </row>
    <row r="5" s="81" customFormat="1" ht="34" customHeight="1" spans="1:4">
      <c r="A5" s="88">
        <v>2</v>
      </c>
      <c r="B5" s="92" t="s">
        <v>87</v>
      </c>
      <c r="C5" s="93">
        <v>179.7</v>
      </c>
      <c r="D5" s="91" t="s">
        <v>86</v>
      </c>
    </row>
    <row r="6" s="81" customFormat="1" ht="34" customHeight="1" spans="1:4">
      <c r="A6" s="88">
        <v>3</v>
      </c>
      <c r="B6" s="92" t="s">
        <v>88</v>
      </c>
      <c r="C6" s="93">
        <v>87.3</v>
      </c>
      <c r="D6" s="91" t="s">
        <v>86</v>
      </c>
    </row>
    <row r="7" s="81" customFormat="1" ht="34" customHeight="1" spans="1:4">
      <c r="A7" s="88">
        <v>4</v>
      </c>
      <c r="B7" s="92" t="s">
        <v>89</v>
      </c>
      <c r="C7" s="93">
        <v>101.167</v>
      </c>
      <c r="D7" s="91" t="s">
        <v>86</v>
      </c>
    </row>
    <row r="8" s="81" customFormat="1" ht="34" customHeight="1" spans="1:4">
      <c r="A8" s="88">
        <v>5</v>
      </c>
      <c r="B8" s="92" t="s">
        <v>90</v>
      </c>
      <c r="C8" s="93">
        <v>81.54</v>
      </c>
      <c r="D8" s="91" t="s">
        <v>86</v>
      </c>
    </row>
    <row r="9" s="81" customFormat="1" ht="34" customHeight="1" spans="1:4">
      <c r="A9" s="88">
        <v>6</v>
      </c>
      <c r="B9" s="92" t="s">
        <v>91</v>
      </c>
      <c r="C9" s="93">
        <v>345.41</v>
      </c>
      <c r="D9" s="91" t="s">
        <v>86</v>
      </c>
    </row>
    <row r="10" s="81" customFormat="1" ht="34" customHeight="1" spans="1:4">
      <c r="A10" s="88">
        <v>7</v>
      </c>
      <c r="B10" s="92" t="s">
        <v>92</v>
      </c>
      <c r="C10" s="93">
        <v>121.25</v>
      </c>
      <c r="D10" s="91" t="s">
        <v>86</v>
      </c>
    </row>
    <row r="11" s="81" customFormat="1" ht="34" customHeight="1" spans="1:4">
      <c r="A11" s="88">
        <v>8</v>
      </c>
      <c r="B11" s="92" t="s">
        <v>93</v>
      </c>
      <c r="C11" s="93">
        <v>170</v>
      </c>
      <c r="D11" s="91" t="s">
        <v>86</v>
      </c>
    </row>
    <row r="12" s="81" customFormat="1" ht="34" customHeight="1" spans="1:5">
      <c r="A12" s="88">
        <v>9</v>
      </c>
      <c r="B12" s="92" t="s">
        <v>94</v>
      </c>
      <c r="C12" s="93">
        <v>31.16</v>
      </c>
      <c r="D12" s="91" t="s">
        <v>86</v>
      </c>
      <c r="E12" s="82"/>
    </row>
    <row r="13" s="81" customFormat="1" ht="34" customHeight="1" spans="1:4">
      <c r="A13" s="88">
        <v>10</v>
      </c>
      <c r="B13" s="92" t="s">
        <v>95</v>
      </c>
      <c r="C13" s="93">
        <v>150</v>
      </c>
      <c r="D13" s="91" t="s">
        <v>86</v>
      </c>
    </row>
    <row r="14" s="81" customFormat="1" ht="34" customHeight="1" spans="1:4">
      <c r="A14" s="88">
        <v>11</v>
      </c>
      <c r="B14" s="92" t="s">
        <v>96</v>
      </c>
      <c r="C14" s="93">
        <v>83.98</v>
      </c>
      <c r="D14" s="91" t="s">
        <v>86</v>
      </c>
    </row>
    <row r="15" s="81" customFormat="1" ht="34" customHeight="1" spans="1:4">
      <c r="A15" s="88">
        <v>12</v>
      </c>
      <c r="B15" s="92" t="s">
        <v>97</v>
      </c>
      <c r="C15" s="93">
        <v>95</v>
      </c>
      <c r="D15" s="88" t="s">
        <v>98</v>
      </c>
    </row>
    <row r="16" s="81" customFormat="1" ht="35" customHeight="1" spans="1:4">
      <c r="A16" s="94" t="s">
        <v>99</v>
      </c>
      <c r="B16" s="95"/>
      <c r="C16" s="87">
        <f>SUM(C4:C15)</f>
        <v>1626.507</v>
      </c>
      <c r="D16" s="88"/>
    </row>
    <row r="17" ht="51" customHeight="1" spans="1:15">
      <c r="A17" s="96" t="s">
        <v>100</v>
      </c>
      <c r="B17" s="96"/>
      <c r="C17" s="96"/>
      <c r="D17" s="96"/>
      <c r="E17" s="97"/>
      <c r="F17" s="97"/>
      <c r="G17" s="97"/>
      <c r="H17" s="97"/>
      <c r="I17" s="97"/>
      <c r="J17" s="97"/>
      <c r="K17" s="97"/>
      <c r="L17" s="97"/>
      <c r="M17" s="97"/>
      <c r="N17" s="97"/>
      <c r="O17" s="97"/>
    </row>
    <row r="18" s="81" customFormat="1" spans="1:4">
      <c r="A18" s="82"/>
      <c r="B18" s="83"/>
      <c r="C18" s="82"/>
      <c r="D18" s="82"/>
    </row>
    <row r="19" s="81" customFormat="1" spans="1:4">
      <c r="A19" s="82"/>
      <c r="B19" s="83"/>
      <c r="C19" s="82"/>
      <c r="D19" s="82"/>
    </row>
  </sheetData>
  <mergeCells count="3">
    <mergeCell ref="A1:D1"/>
    <mergeCell ref="A16:B16"/>
    <mergeCell ref="A17:D1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8"/>
  <sheetViews>
    <sheetView workbookViewId="0">
      <pane ySplit="4" topLeftCell="A5" activePane="bottomLeft" state="frozen"/>
      <selection/>
      <selection pane="bottomLeft" activeCell="A99" sqref="$A99:$XFD144"/>
    </sheetView>
  </sheetViews>
  <sheetFormatPr defaultColWidth="9" defaultRowHeight="13.5"/>
  <cols>
    <col min="1" max="2" width="4.625" style="1" customWidth="1"/>
    <col min="3" max="3" width="26.25" style="2" customWidth="1"/>
    <col min="4" max="9" width="9" style="1" customWidth="1"/>
    <col min="10" max="10" width="13.375" style="1" customWidth="1"/>
    <col min="11" max="12" width="10.25" style="1" customWidth="1"/>
    <col min="13" max="13" width="5.875" style="1" customWidth="1"/>
    <col min="14" max="14" width="9" style="2"/>
    <col min="15" max="15" width="5.5" style="3" customWidth="1"/>
    <col min="16" max="16" width="8" style="1" customWidth="1"/>
    <col min="17" max="17" width="7.625" style="1" customWidth="1"/>
    <col min="18" max="19" width="11.5" style="1"/>
    <col min="20" max="16384" width="9" style="1"/>
  </cols>
  <sheetData>
    <row r="1" s="1" customFormat="1" ht="37.5" customHeight="1" spans="1:15">
      <c r="A1" s="4" t="s">
        <v>101</v>
      </c>
      <c r="B1" s="4"/>
      <c r="C1" s="5"/>
      <c r="D1" s="5"/>
      <c r="E1" s="5"/>
      <c r="F1" s="5"/>
      <c r="G1" s="5"/>
      <c r="H1" s="5"/>
      <c r="I1" s="5"/>
      <c r="J1" s="5"/>
      <c r="K1" s="5"/>
      <c r="L1" s="5"/>
      <c r="M1" s="5"/>
      <c r="N1" s="5"/>
      <c r="O1" s="21"/>
    </row>
    <row r="2" s="1" customFormat="1" ht="37.5" customHeight="1" spans="1:15">
      <c r="A2" s="4"/>
      <c r="B2" s="4"/>
      <c r="C2" s="5"/>
      <c r="D2" s="5"/>
      <c r="E2" s="5"/>
      <c r="F2" s="5"/>
      <c r="G2" s="5"/>
      <c r="H2" s="5"/>
      <c r="I2" s="5"/>
      <c r="J2" s="5"/>
      <c r="K2" s="5"/>
      <c r="L2" s="22"/>
      <c r="M2" s="22"/>
      <c r="N2" s="22" t="s">
        <v>102</v>
      </c>
      <c r="O2" s="22"/>
    </row>
    <row r="3" s="1" customFormat="1" ht="24" customHeight="1" spans="1:17">
      <c r="A3" s="6" t="s">
        <v>82</v>
      </c>
      <c r="B3" s="6" t="s">
        <v>103</v>
      </c>
      <c r="C3" s="6" t="s">
        <v>1</v>
      </c>
      <c r="D3" s="6" t="s">
        <v>104</v>
      </c>
      <c r="E3" s="6" t="s">
        <v>105</v>
      </c>
      <c r="F3" s="6" t="s">
        <v>106</v>
      </c>
      <c r="G3" s="6"/>
      <c r="H3" s="6"/>
      <c r="I3" s="6"/>
      <c r="J3" s="6" t="s">
        <v>107</v>
      </c>
      <c r="K3" s="23" t="s">
        <v>108</v>
      </c>
      <c r="L3" s="24"/>
      <c r="M3" s="25"/>
      <c r="N3" s="6" t="s">
        <v>109</v>
      </c>
      <c r="O3" s="6" t="s">
        <v>110</v>
      </c>
      <c r="P3" s="63" t="s">
        <v>111</v>
      </c>
      <c r="Q3" s="63" t="s">
        <v>112</v>
      </c>
    </row>
    <row r="4" s="1" customFormat="1" ht="24" customHeight="1" spans="1:17">
      <c r="A4" s="7"/>
      <c r="B4" s="7"/>
      <c r="C4" s="7"/>
      <c r="D4" s="7"/>
      <c r="E4" s="7"/>
      <c r="F4" s="7"/>
      <c r="G4" s="8" t="s">
        <v>113</v>
      </c>
      <c r="H4" s="8" t="s">
        <v>114</v>
      </c>
      <c r="I4" s="8" t="s">
        <v>115</v>
      </c>
      <c r="J4" s="7"/>
      <c r="K4" s="8" t="s">
        <v>116</v>
      </c>
      <c r="L4" s="8" t="s">
        <v>117</v>
      </c>
      <c r="M4" s="8" t="s">
        <v>118</v>
      </c>
      <c r="N4" s="7"/>
      <c r="O4" s="7"/>
      <c r="P4" s="64"/>
      <c r="Q4" s="64"/>
    </row>
    <row r="5" s="1" customFormat="1" ht="33" customHeight="1" spans="1:17">
      <c r="A5" s="9">
        <v>1</v>
      </c>
      <c r="B5" s="9" t="s">
        <v>119</v>
      </c>
      <c r="C5" s="10" t="s">
        <v>120</v>
      </c>
      <c r="D5" s="9" t="s">
        <v>121</v>
      </c>
      <c r="E5" s="10" t="s">
        <v>122</v>
      </c>
      <c r="F5" s="10" t="s">
        <v>123</v>
      </c>
      <c r="G5" s="9" t="s">
        <v>124</v>
      </c>
      <c r="H5" s="9" t="s">
        <v>125</v>
      </c>
      <c r="I5" s="9" t="s">
        <v>126</v>
      </c>
      <c r="J5" s="9" t="s">
        <v>127</v>
      </c>
      <c r="K5" s="9">
        <v>90</v>
      </c>
      <c r="L5" s="9">
        <v>81</v>
      </c>
      <c r="M5" s="9">
        <v>9</v>
      </c>
      <c r="N5" s="38" t="s">
        <v>128</v>
      </c>
      <c r="O5" s="9">
        <v>2021</v>
      </c>
      <c r="P5" s="36"/>
      <c r="Q5" s="36"/>
    </row>
    <row r="6" s="1" customFormat="1" ht="33" customHeight="1" spans="1:17">
      <c r="A6" s="9">
        <v>2</v>
      </c>
      <c r="B6" s="9" t="s">
        <v>119</v>
      </c>
      <c r="C6" s="11" t="s">
        <v>129</v>
      </c>
      <c r="D6" s="9" t="s">
        <v>121</v>
      </c>
      <c r="E6" s="10" t="s">
        <v>130</v>
      </c>
      <c r="F6" s="10" t="s">
        <v>123</v>
      </c>
      <c r="G6" s="12" t="s">
        <v>124</v>
      </c>
      <c r="H6" s="12" t="s">
        <v>131</v>
      </c>
      <c r="I6" s="12" t="s">
        <v>126</v>
      </c>
      <c r="J6" s="9" t="s">
        <v>127</v>
      </c>
      <c r="K6" s="10">
        <v>150</v>
      </c>
      <c r="L6" s="10">
        <v>135</v>
      </c>
      <c r="M6" s="10">
        <v>15</v>
      </c>
      <c r="N6" s="38" t="s">
        <v>132</v>
      </c>
      <c r="O6" s="9">
        <v>2021</v>
      </c>
      <c r="P6" s="36"/>
      <c r="Q6" s="36"/>
    </row>
    <row r="7" s="1" customFormat="1" ht="26.25" customHeight="1" spans="1:17">
      <c r="A7" s="9">
        <v>3</v>
      </c>
      <c r="B7" s="51" t="s">
        <v>133</v>
      </c>
      <c r="C7" s="13" t="s">
        <v>134</v>
      </c>
      <c r="D7" s="9" t="s">
        <v>121</v>
      </c>
      <c r="E7" s="9" t="s">
        <v>135</v>
      </c>
      <c r="F7" s="9" t="s">
        <v>98</v>
      </c>
      <c r="G7" s="13" t="s">
        <v>124</v>
      </c>
      <c r="H7" s="9" t="s">
        <v>131</v>
      </c>
      <c r="I7" s="9" t="s">
        <v>136</v>
      </c>
      <c r="J7" s="26" t="s">
        <v>137</v>
      </c>
      <c r="K7" s="9">
        <v>60</v>
      </c>
      <c r="L7" s="9">
        <v>48</v>
      </c>
      <c r="M7" s="9">
        <v>12</v>
      </c>
      <c r="N7" s="10" t="s">
        <v>86</v>
      </c>
      <c r="O7" s="12">
        <v>2021</v>
      </c>
      <c r="P7" s="36"/>
      <c r="Q7" s="36"/>
    </row>
    <row r="8" s="1" customFormat="1" ht="39" customHeight="1" spans="1:17">
      <c r="A8" s="9">
        <v>4</v>
      </c>
      <c r="B8" s="51" t="s">
        <v>133</v>
      </c>
      <c r="C8" s="13" t="s">
        <v>138</v>
      </c>
      <c r="D8" s="9" t="s">
        <v>121</v>
      </c>
      <c r="E8" s="9" t="s">
        <v>135</v>
      </c>
      <c r="F8" s="9" t="s">
        <v>98</v>
      </c>
      <c r="G8" s="13" t="s">
        <v>124</v>
      </c>
      <c r="H8" s="9" t="s">
        <v>131</v>
      </c>
      <c r="I8" s="9" t="s">
        <v>136</v>
      </c>
      <c r="J8" s="26" t="s">
        <v>139</v>
      </c>
      <c r="K8" s="9">
        <v>100</v>
      </c>
      <c r="L8" s="9">
        <v>80</v>
      </c>
      <c r="M8" s="9">
        <v>20</v>
      </c>
      <c r="N8" s="10" t="s">
        <v>86</v>
      </c>
      <c r="O8" s="12">
        <v>2021</v>
      </c>
      <c r="P8" s="36"/>
      <c r="Q8" s="36"/>
    </row>
    <row r="9" s="1" customFormat="1" ht="39" customHeight="1" spans="1:17">
      <c r="A9" s="9">
        <v>5</v>
      </c>
      <c r="B9" s="9" t="s">
        <v>119</v>
      </c>
      <c r="C9" s="13" t="s">
        <v>140</v>
      </c>
      <c r="D9" s="9" t="s">
        <v>141</v>
      </c>
      <c r="E9" s="9" t="s">
        <v>142</v>
      </c>
      <c r="F9" s="10" t="s">
        <v>123</v>
      </c>
      <c r="G9" s="13" t="s">
        <v>124</v>
      </c>
      <c r="H9" s="9" t="s">
        <v>131</v>
      </c>
      <c r="I9" s="9" t="s">
        <v>136</v>
      </c>
      <c r="J9" s="27" t="s">
        <v>143</v>
      </c>
      <c r="K9" s="9">
        <v>30</v>
      </c>
      <c r="L9" s="9">
        <v>24</v>
      </c>
      <c r="M9" s="9">
        <v>6</v>
      </c>
      <c r="N9" s="9" t="s">
        <v>144</v>
      </c>
      <c r="O9" s="12">
        <v>2021</v>
      </c>
      <c r="P9" s="36"/>
      <c r="Q9" s="36"/>
    </row>
    <row r="10" s="1" customFormat="1" ht="39" customHeight="1" spans="1:17">
      <c r="A10" s="9">
        <v>6</v>
      </c>
      <c r="B10" s="9" t="s">
        <v>119</v>
      </c>
      <c r="C10" s="9" t="s">
        <v>145</v>
      </c>
      <c r="D10" s="9" t="s">
        <v>121</v>
      </c>
      <c r="E10" s="13" t="s">
        <v>142</v>
      </c>
      <c r="F10" s="10" t="s">
        <v>123</v>
      </c>
      <c r="G10" s="9" t="s">
        <v>124</v>
      </c>
      <c r="H10" s="9" t="s">
        <v>131</v>
      </c>
      <c r="I10" s="9" t="s">
        <v>136</v>
      </c>
      <c r="J10" s="9" t="s">
        <v>146</v>
      </c>
      <c r="K10" s="9">
        <v>50</v>
      </c>
      <c r="L10" s="9">
        <v>40</v>
      </c>
      <c r="M10" s="9">
        <v>10</v>
      </c>
      <c r="N10" s="10" t="s">
        <v>86</v>
      </c>
      <c r="O10" s="12">
        <v>2021</v>
      </c>
      <c r="P10" s="36"/>
      <c r="Q10" s="36"/>
    </row>
    <row r="11" s="1" customFormat="1" ht="39" customHeight="1" spans="1:17">
      <c r="A11" s="9">
        <v>7</v>
      </c>
      <c r="B11" s="9" t="s">
        <v>119</v>
      </c>
      <c r="C11" s="9" t="s">
        <v>147</v>
      </c>
      <c r="D11" s="9" t="s">
        <v>121</v>
      </c>
      <c r="E11" s="13" t="s">
        <v>148</v>
      </c>
      <c r="F11" s="10" t="s">
        <v>123</v>
      </c>
      <c r="G11" s="9" t="s">
        <v>124</v>
      </c>
      <c r="H11" s="9" t="s">
        <v>131</v>
      </c>
      <c r="I11" s="9" t="s">
        <v>136</v>
      </c>
      <c r="J11" s="9" t="s">
        <v>146</v>
      </c>
      <c r="K11" s="9">
        <v>140</v>
      </c>
      <c r="L11" s="9">
        <v>112</v>
      </c>
      <c r="M11" s="9">
        <v>28</v>
      </c>
      <c r="N11" s="10" t="s">
        <v>86</v>
      </c>
      <c r="O11" s="12">
        <v>2021</v>
      </c>
      <c r="P11" s="36"/>
      <c r="Q11" s="36"/>
    </row>
    <row r="12" s="1" customFormat="1" ht="39" customHeight="1" spans="1:17">
      <c r="A12" s="9">
        <v>8</v>
      </c>
      <c r="B12" s="9" t="s">
        <v>119</v>
      </c>
      <c r="C12" s="9" t="s">
        <v>149</v>
      </c>
      <c r="D12" s="9" t="s">
        <v>121</v>
      </c>
      <c r="E12" s="13" t="s">
        <v>150</v>
      </c>
      <c r="F12" s="10" t="s">
        <v>123</v>
      </c>
      <c r="G12" s="9" t="s">
        <v>124</v>
      </c>
      <c r="H12" s="10" t="s">
        <v>151</v>
      </c>
      <c r="I12" s="9" t="s">
        <v>136</v>
      </c>
      <c r="J12" s="9" t="s">
        <v>152</v>
      </c>
      <c r="K12" s="9">
        <v>60</v>
      </c>
      <c r="L12" s="9">
        <v>48</v>
      </c>
      <c r="M12" s="9">
        <v>12</v>
      </c>
      <c r="N12" s="9" t="s">
        <v>144</v>
      </c>
      <c r="O12" s="12">
        <v>2021</v>
      </c>
      <c r="P12" s="36"/>
      <c r="Q12" s="36"/>
    </row>
    <row r="13" s="1" customFormat="1" ht="39" customHeight="1" spans="1:17">
      <c r="A13" s="9">
        <v>9</v>
      </c>
      <c r="B13" s="51" t="s">
        <v>133</v>
      </c>
      <c r="C13" s="9" t="s">
        <v>153</v>
      </c>
      <c r="D13" s="9" t="s">
        <v>121</v>
      </c>
      <c r="E13" s="9" t="s">
        <v>154</v>
      </c>
      <c r="F13" s="9" t="s">
        <v>98</v>
      </c>
      <c r="G13" s="9" t="s">
        <v>124</v>
      </c>
      <c r="H13" s="9" t="s">
        <v>125</v>
      </c>
      <c r="I13" s="9" t="s">
        <v>155</v>
      </c>
      <c r="J13" s="9" t="s">
        <v>156</v>
      </c>
      <c r="K13" s="9">
        <v>100</v>
      </c>
      <c r="L13" s="9">
        <v>80</v>
      </c>
      <c r="M13" s="9">
        <v>20</v>
      </c>
      <c r="N13" s="38" t="s">
        <v>157</v>
      </c>
      <c r="O13" s="9">
        <v>2021</v>
      </c>
      <c r="P13" s="36"/>
      <c r="Q13" s="36"/>
    </row>
    <row r="14" s="1" customFormat="1" ht="39" customHeight="1" spans="1:17">
      <c r="A14" s="9">
        <v>12</v>
      </c>
      <c r="B14" s="52" t="s">
        <v>119</v>
      </c>
      <c r="C14" s="9" t="s">
        <v>158</v>
      </c>
      <c r="D14" s="9" t="s">
        <v>141</v>
      </c>
      <c r="E14" s="9" t="s">
        <v>154</v>
      </c>
      <c r="F14" s="9" t="s">
        <v>98</v>
      </c>
      <c r="G14" s="9" t="s">
        <v>124</v>
      </c>
      <c r="H14" s="9" t="s">
        <v>131</v>
      </c>
      <c r="I14" s="9" t="s">
        <v>155</v>
      </c>
      <c r="J14" s="9" t="s">
        <v>159</v>
      </c>
      <c r="K14" s="9">
        <v>15</v>
      </c>
      <c r="L14" s="9">
        <v>12</v>
      </c>
      <c r="M14" s="9">
        <v>3</v>
      </c>
      <c r="N14" s="9" t="s">
        <v>144</v>
      </c>
      <c r="O14" s="9">
        <v>2021</v>
      </c>
      <c r="P14" s="36"/>
      <c r="Q14" s="36"/>
    </row>
    <row r="15" s="1" customFormat="1" ht="39" customHeight="1" spans="1:17">
      <c r="A15" s="9">
        <v>13</v>
      </c>
      <c r="B15" s="9" t="s">
        <v>119</v>
      </c>
      <c r="C15" s="9" t="s">
        <v>160</v>
      </c>
      <c r="D15" s="9" t="s">
        <v>121</v>
      </c>
      <c r="E15" s="9" t="s">
        <v>161</v>
      </c>
      <c r="F15" s="10" t="s">
        <v>123</v>
      </c>
      <c r="G15" s="9" t="s">
        <v>124</v>
      </c>
      <c r="H15" s="9" t="s">
        <v>125</v>
      </c>
      <c r="I15" s="9" t="s">
        <v>155</v>
      </c>
      <c r="J15" s="9" t="s">
        <v>162</v>
      </c>
      <c r="K15" s="9">
        <v>50</v>
      </c>
      <c r="L15" s="9">
        <v>40</v>
      </c>
      <c r="M15" s="9">
        <v>10</v>
      </c>
      <c r="N15" s="38" t="s">
        <v>163</v>
      </c>
      <c r="O15" s="9">
        <v>2021</v>
      </c>
      <c r="P15" s="36"/>
      <c r="Q15" s="36"/>
    </row>
    <row r="16" s="1" customFormat="1" ht="39" customHeight="1" spans="1:17">
      <c r="A16" s="9">
        <v>14</v>
      </c>
      <c r="B16" s="9" t="s">
        <v>119</v>
      </c>
      <c r="C16" s="9" t="s">
        <v>164</v>
      </c>
      <c r="D16" s="9" t="s">
        <v>121</v>
      </c>
      <c r="E16" s="9" t="s">
        <v>165</v>
      </c>
      <c r="F16" s="10" t="s">
        <v>123</v>
      </c>
      <c r="G16" s="9" t="s">
        <v>124</v>
      </c>
      <c r="H16" s="9" t="s">
        <v>125</v>
      </c>
      <c r="I16" s="9" t="s">
        <v>155</v>
      </c>
      <c r="J16" s="9" t="s">
        <v>166</v>
      </c>
      <c r="K16" s="9">
        <v>30</v>
      </c>
      <c r="L16" s="9">
        <v>27</v>
      </c>
      <c r="M16" s="9">
        <v>3</v>
      </c>
      <c r="N16" s="38" t="s">
        <v>167</v>
      </c>
      <c r="O16" s="9">
        <v>2021</v>
      </c>
      <c r="P16" s="36"/>
      <c r="Q16" s="36"/>
    </row>
    <row r="17" s="1" customFormat="1" ht="39" customHeight="1" spans="1:17">
      <c r="A17" s="9">
        <v>15</v>
      </c>
      <c r="B17" s="9" t="s">
        <v>119</v>
      </c>
      <c r="C17" s="9" t="s">
        <v>168</v>
      </c>
      <c r="D17" s="9" t="s">
        <v>121</v>
      </c>
      <c r="E17" s="9" t="s">
        <v>169</v>
      </c>
      <c r="F17" s="10" t="s">
        <v>123</v>
      </c>
      <c r="G17" s="9" t="s">
        <v>124</v>
      </c>
      <c r="H17" s="9" t="s">
        <v>125</v>
      </c>
      <c r="I17" s="9" t="s">
        <v>155</v>
      </c>
      <c r="J17" s="9" t="s">
        <v>170</v>
      </c>
      <c r="K17" s="9">
        <v>80</v>
      </c>
      <c r="L17" s="9">
        <v>64</v>
      </c>
      <c r="M17" s="9">
        <v>16</v>
      </c>
      <c r="N17" s="38" t="s">
        <v>144</v>
      </c>
      <c r="O17" s="9">
        <v>2021</v>
      </c>
      <c r="P17" s="36"/>
      <c r="Q17" s="36"/>
    </row>
    <row r="18" s="1" customFormat="1" ht="39" customHeight="1" spans="1:17">
      <c r="A18" s="9">
        <v>16</v>
      </c>
      <c r="B18" s="9" t="s">
        <v>119</v>
      </c>
      <c r="C18" s="9" t="s">
        <v>171</v>
      </c>
      <c r="D18" s="9" t="s">
        <v>121</v>
      </c>
      <c r="E18" s="9" t="s">
        <v>169</v>
      </c>
      <c r="F18" s="10" t="s">
        <v>123</v>
      </c>
      <c r="G18" s="9" t="s">
        <v>124</v>
      </c>
      <c r="H18" s="9" t="s">
        <v>125</v>
      </c>
      <c r="I18" s="9" t="s">
        <v>155</v>
      </c>
      <c r="J18" s="9" t="s">
        <v>172</v>
      </c>
      <c r="K18" s="9">
        <v>50</v>
      </c>
      <c r="L18" s="9">
        <v>45</v>
      </c>
      <c r="M18" s="9">
        <v>5</v>
      </c>
      <c r="N18" s="38" t="s">
        <v>144</v>
      </c>
      <c r="O18" s="9">
        <v>2021</v>
      </c>
      <c r="P18" s="36"/>
      <c r="Q18" s="36"/>
    </row>
    <row r="19" s="1" customFormat="1" ht="39" customHeight="1" spans="1:17">
      <c r="A19" s="9">
        <v>17</v>
      </c>
      <c r="B19" s="9" t="s">
        <v>119</v>
      </c>
      <c r="C19" s="13" t="s">
        <v>173</v>
      </c>
      <c r="D19" s="13" t="s">
        <v>121</v>
      </c>
      <c r="E19" s="13" t="s">
        <v>174</v>
      </c>
      <c r="F19" s="10" t="s">
        <v>123</v>
      </c>
      <c r="G19" s="13" t="s">
        <v>175</v>
      </c>
      <c r="H19" s="13" t="s">
        <v>176</v>
      </c>
      <c r="I19" s="9" t="s">
        <v>177</v>
      </c>
      <c r="J19" s="13" t="s">
        <v>178</v>
      </c>
      <c r="K19" s="13">
        <v>80</v>
      </c>
      <c r="L19" s="13">
        <v>72</v>
      </c>
      <c r="M19" s="13">
        <v>8</v>
      </c>
      <c r="N19" s="13" t="s">
        <v>179</v>
      </c>
      <c r="O19" s="13">
        <v>2021</v>
      </c>
      <c r="P19" s="36"/>
      <c r="Q19" s="36"/>
    </row>
    <row r="20" s="1" customFormat="1" ht="39" customHeight="1" spans="1:17">
      <c r="A20" s="9">
        <v>18</v>
      </c>
      <c r="B20" s="51" t="s">
        <v>133</v>
      </c>
      <c r="C20" s="13" t="s">
        <v>180</v>
      </c>
      <c r="D20" s="13" t="s">
        <v>121</v>
      </c>
      <c r="E20" s="9" t="s">
        <v>181</v>
      </c>
      <c r="F20" s="9" t="s">
        <v>98</v>
      </c>
      <c r="G20" s="13" t="s">
        <v>124</v>
      </c>
      <c r="H20" s="13" t="s">
        <v>131</v>
      </c>
      <c r="I20" s="9" t="s">
        <v>177</v>
      </c>
      <c r="J20" s="13" t="s">
        <v>182</v>
      </c>
      <c r="K20" s="13">
        <v>80</v>
      </c>
      <c r="L20" s="13">
        <v>72</v>
      </c>
      <c r="M20" s="13">
        <v>8</v>
      </c>
      <c r="N20" s="13" t="s">
        <v>183</v>
      </c>
      <c r="O20" s="13">
        <v>2021</v>
      </c>
      <c r="P20" s="36"/>
      <c r="Q20" s="36"/>
    </row>
    <row r="21" s="1" customFormat="1" ht="39" customHeight="1" spans="1:17">
      <c r="A21" s="9">
        <v>19</v>
      </c>
      <c r="B21" s="52" t="s">
        <v>119</v>
      </c>
      <c r="C21" s="12" t="s">
        <v>184</v>
      </c>
      <c r="D21" s="13" t="s">
        <v>141</v>
      </c>
      <c r="E21" s="9" t="s">
        <v>181</v>
      </c>
      <c r="F21" s="9" t="s">
        <v>98</v>
      </c>
      <c r="G21" s="12" t="s">
        <v>175</v>
      </c>
      <c r="H21" s="13" t="s">
        <v>131</v>
      </c>
      <c r="I21" s="9" t="s">
        <v>177</v>
      </c>
      <c r="J21" s="13" t="s">
        <v>185</v>
      </c>
      <c r="K21" s="9">
        <v>30</v>
      </c>
      <c r="L21" s="9">
        <v>24</v>
      </c>
      <c r="M21" s="9">
        <v>6</v>
      </c>
      <c r="N21" s="39" t="s">
        <v>186</v>
      </c>
      <c r="O21" s="13">
        <v>2021</v>
      </c>
      <c r="P21" s="36"/>
      <c r="Q21" s="36"/>
    </row>
    <row r="22" s="1" customFormat="1" ht="39" customHeight="1" spans="1:17">
      <c r="A22" s="9">
        <v>20</v>
      </c>
      <c r="B22" s="51" t="s">
        <v>133</v>
      </c>
      <c r="C22" s="9" t="s">
        <v>187</v>
      </c>
      <c r="D22" s="13" t="s">
        <v>121</v>
      </c>
      <c r="E22" s="9" t="s">
        <v>188</v>
      </c>
      <c r="F22" s="9" t="s">
        <v>98</v>
      </c>
      <c r="G22" s="13" t="s">
        <v>189</v>
      </c>
      <c r="H22" s="13" t="s">
        <v>190</v>
      </c>
      <c r="I22" s="9" t="s">
        <v>177</v>
      </c>
      <c r="J22" s="13" t="s">
        <v>191</v>
      </c>
      <c r="K22" s="13">
        <v>70</v>
      </c>
      <c r="L22" s="13">
        <v>56</v>
      </c>
      <c r="M22" s="13">
        <v>14</v>
      </c>
      <c r="N22" s="13" t="s">
        <v>192</v>
      </c>
      <c r="O22" s="13">
        <v>2021</v>
      </c>
      <c r="P22" s="36"/>
      <c r="Q22" s="36"/>
    </row>
    <row r="23" s="1" customFormat="1" ht="39" customHeight="1" spans="1:17">
      <c r="A23" s="9">
        <v>21</v>
      </c>
      <c r="B23" s="52" t="s">
        <v>119</v>
      </c>
      <c r="C23" s="12" t="s">
        <v>193</v>
      </c>
      <c r="D23" s="13" t="s">
        <v>141</v>
      </c>
      <c r="E23" s="9" t="s">
        <v>188</v>
      </c>
      <c r="F23" s="9" t="s">
        <v>98</v>
      </c>
      <c r="G23" s="13" t="s">
        <v>189</v>
      </c>
      <c r="H23" s="13" t="s">
        <v>190</v>
      </c>
      <c r="I23" s="9" t="s">
        <v>177</v>
      </c>
      <c r="J23" s="13" t="s">
        <v>194</v>
      </c>
      <c r="K23" s="9">
        <v>80</v>
      </c>
      <c r="L23" s="9">
        <v>72</v>
      </c>
      <c r="M23" s="9">
        <v>8</v>
      </c>
      <c r="N23" s="39" t="s">
        <v>195</v>
      </c>
      <c r="O23" s="13">
        <v>2021</v>
      </c>
      <c r="P23" s="36"/>
      <c r="Q23" s="36"/>
    </row>
    <row r="24" s="1" customFormat="1" ht="39" customHeight="1" spans="1:17">
      <c r="A24" s="9">
        <v>22</v>
      </c>
      <c r="B24" s="9" t="s">
        <v>133</v>
      </c>
      <c r="C24" s="12" t="s">
        <v>196</v>
      </c>
      <c r="D24" s="13" t="s">
        <v>121</v>
      </c>
      <c r="E24" s="9" t="s">
        <v>197</v>
      </c>
      <c r="F24" s="10" t="s">
        <v>123</v>
      </c>
      <c r="G24" s="13" t="s">
        <v>124</v>
      </c>
      <c r="H24" s="13" t="s">
        <v>198</v>
      </c>
      <c r="I24" s="9" t="s">
        <v>177</v>
      </c>
      <c r="J24" s="13" t="s">
        <v>199</v>
      </c>
      <c r="K24" s="9">
        <v>50</v>
      </c>
      <c r="L24" s="9">
        <v>45</v>
      </c>
      <c r="M24" s="9">
        <v>5</v>
      </c>
      <c r="N24" s="39" t="s">
        <v>200</v>
      </c>
      <c r="O24" s="13">
        <v>2021</v>
      </c>
      <c r="P24" s="36"/>
      <c r="Q24" s="36"/>
    </row>
    <row r="25" s="1" customFormat="1" ht="39" customHeight="1" spans="1:17">
      <c r="A25" s="9">
        <v>23</v>
      </c>
      <c r="B25" s="9" t="s">
        <v>119</v>
      </c>
      <c r="C25" s="9" t="s">
        <v>201</v>
      </c>
      <c r="D25" s="9" t="s">
        <v>121</v>
      </c>
      <c r="E25" s="9" t="s">
        <v>202</v>
      </c>
      <c r="F25" s="10" t="s">
        <v>123</v>
      </c>
      <c r="G25" s="9" t="s">
        <v>124</v>
      </c>
      <c r="H25" s="9" t="s">
        <v>203</v>
      </c>
      <c r="I25" s="9" t="s">
        <v>204</v>
      </c>
      <c r="J25" s="9" t="s">
        <v>205</v>
      </c>
      <c r="K25" s="9">
        <v>120</v>
      </c>
      <c r="L25" s="9">
        <v>48</v>
      </c>
      <c r="M25" s="9">
        <v>72</v>
      </c>
      <c r="N25" s="9" t="s">
        <v>206</v>
      </c>
      <c r="O25" s="9">
        <v>2021</v>
      </c>
      <c r="P25" s="36"/>
      <c r="Q25" s="36"/>
    </row>
    <row r="26" s="1" customFormat="1" ht="39" customHeight="1" spans="1:17">
      <c r="A26" s="9">
        <v>25</v>
      </c>
      <c r="B26" s="9" t="s">
        <v>119</v>
      </c>
      <c r="C26" s="9" t="s">
        <v>207</v>
      </c>
      <c r="D26" s="9" t="s">
        <v>121</v>
      </c>
      <c r="E26" s="9" t="s">
        <v>208</v>
      </c>
      <c r="F26" s="10" t="s">
        <v>123</v>
      </c>
      <c r="G26" s="9" t="s">
        <v>124</v>
      </c>
      <c r="H26" s="9" t="s">
        <v>151</v>
      </c>
      <c r="I26" s="9" t="s">
        <v>204</v>
      </c>
      <c r="J26" s="9" t="s">
        <v>209</v>
      </c>
      <c r="K26" s="9">
        <v>70</v>
      </c>
      <c r="L26" s="9">
        <v>56</v>
      </c>
      <c r="M26" s="9">
        <v>14</v>
      </c>
      <c r="N26" s="9" t="s">
        <v>210</v>
      </c>
      <c r="O26" s="9">
        <v>2021</v>
      </c>
      <c r="P26" s="36"/>
      <c r="Q26" s="36"/>
    </row>
    <row r="27" s="1" customFormat="1" ht="39" customHeight="1" spans="1:17">
      <c r="A27" s="9">
        <v>26</v>
      </c>
      <c r="B27" s="9" t="s">
        <v>119</v>
      </c>
      <c r="C27" s="9" t="s">
        <v>211</v>
      </c>
      <c r="D27" s="9" t="s">
        <v>121</v>
      </c>
      <c r="E27" s="9" t="s">
        <v>212</v>
      </c>
      <c r="F27" s="10" t="s">
        <v>123</v>
      </c>
      <c r="G27" s="9" t="s">
        <v>124</v>
      </c>
      <c r="H27" s="9" t="s">
        <v>151</v>
      </c>
      <c r="I27" s="9" t="s">
        <v>204</v>
      </c>
      <c r="J27" s="9" t="s">
        <v>213</v>
      </c>
      <c r="K27" s="9">
        <v>40</v>
      </c>
      <c r="L27" s="9">
        <v>16</v>
      </c>
      <c r="M27" s="9">
        <v>24</v>
      </c>
      <c r="N27" s="9" t="s">
        <v>214</v>
      </c>
      <c r="O27" s="9">
        <v>2021</v>
      </c>
      <c r="P27" s="36"/>
      <c r="Q27" s="36"/>
    </row>
    <row r="28" s="1" customFormat="1" ht="39" customHeight="1" spans="1:17">
      <c r="A28" s="9">
        <v>28</v>
      </c>
      <c r="B28" s="9" t="s">
        <v>119</v>
      </c>
      <c r="C28" s="9" t="s">
        <v>215</v>
      </c>
      <c r="D28" s="9" t="s">
        <v>121</v>
      </c>
      <c r="E28" s="9" t="s">
        <v>216</v>
      </c>
      <c r="F28" s="10" t="s">
        <v>123</v>
      </c>
      <c r="G28" s="9" t="s">
        <v>124</v>
      </c>
      <c r="H28" s="9" t="s">
        <v>125</v>
      </c>
      <c r="I28" s="9" t="s">
        <v>204</v>
      </c>
      <c r="J28" s="9" t="s">
        <v>217</v>
      </c>
      <c r="K28" s="9">
        <v>30</v>
      </c>
      <c r="L28" s="9">
        <v>27</v>
      </c>
      <c r="M28" s="9">
        <v>3</v>
      </c>
      <c r="N28" s="38" t="s">
        <v>218</v>
      </c>
      <c r="O28" s="9">
        <v>2021</v>
      </c>
      <c r="P28" s="36"/>
      <c r="Q28" s="36"/>
    </row>
    <row r="29" s="1" customFormat="1" ht="39" customHeight="1" spans="1:17">
      <c r="A29" s="9">
        <v>29</v>
      </c>
      <c r="B29" s="51" t="s">
        <v>133</v>
      </c>
      <c r="C29" s="9" t="s">
        <v>219</v>
      </c>
      <c r="D29" s="10" t="s">
        <v>121</v>
      </c>
      <c r="E29" s="9" t="s">
        <v>220</v>
      </c>
      <c r="F29" s="9" t="s">
        <v>98</v>
      </c>
      <c r="G29" s="9" t="s">
        <v>124</v>
      </c>
      <c r="H29" s="9" t="s">
        <v>221</v>
      </c>
      <c r="I29" s="10" t="s">
        <v>222</v>
      </c>
      <c r="J29" s="10" t="s">
        <v>223</v>
      </c>
      <c r="K29" s="10">
        <v>120</v>
      </c>
      <c r="L29" s="10">
        <v>96</v>
      </c>
      <c r="M29" s="10">
        <v>24</v>
      </c>
      <c r="N29" s="9" t="s">
        <v>144</v>
      </c>
      <c r="O29" s="9">
        <v>2021</v>
      </c>
      <c r="P29" s="36"/>
      <c r="Q29" s="36"/>
    </row>
    <row r="30" s="1" customFormat="1" ht="39" customHeight="1" spans="1:17">
      <c r="A30" s="9">
        <v>30</v>
      </c>
      <c r="B30" s="52" t="s">
        <v>224</v>
      </c>
      <c r="C30" s="10" t="s">
        <v>225</v>
      </c>
      <c r="D30" s="10" t="s">
        <v>141</v>
      </c>
      <c r="E30" s="9" t="s">
        <v>220</v>
      </c>
      <c r="F30" s="9" t="s">
        <v>98</v>
      </c>
      <c r="G30" s="9" t="s">
        <v>124</v>
      </c>
      <c r="H30" s="9" t="s">
        <v>131</v>
      </c>
      <c r="I30" s="10" t="s">
        <v>222</v>
      </c>
      <c r="J30" s="10" t="s">
        <v>226</v>
      </c>
      <c r="K30" s="10">
        <v>80</v>
      </c>
      <c r="L30" s="10">
        <v>72</v>
      </c>
      <c r="M30" s="10">
        <v>8</v>
      </c>
      <c r="N30" s="9" t="s">
        <v>144</v>
      </c>
      <c r="O30" s="9">
        <v>2021</v>
      </c>
      <c r="P30" s="36"/>
      <c r="Q30" s="36"/>
    </row>
    <row r="31" s="1" customFormat="1" ht="39" customHeight="1" spans="1:17">
      <c r="A31" s="9">
        <v>31</v>
      </c>
      <c r="B31" s="9" t="s">
        <v>133</v>
      </c>
      <c r="C31" s="10" t="s">
        <v>227</v>
      </c>
      <c r="D31" s="10" t="s">
        <v>141</v>
      </c>
      <c r="E31" s="9" t="s">
        <v>228</v>
      </c>
      <c r="F31" s="9" t="s">
        <v>98</v>
      </c>
      <c r="G31" s="10" t="s">
        <v>124</v>
      </c>
      <c r="H31" s="10" t="s">
        <v>125</v>
      </c>
      <c r="I31" s="10" t="s">
        <v>222</v>
      </c>
      <c r="J31" s="10" t="s">
        <v>229</v>
      </c>
      <c r="K31" s="10">
        <v>100</v>
      </c>
      <c r="L31" s="10">
        <v>80</v>
      </c>
      <c r="M31" s="10">
        <v>20</v>
      </c>
      <c r="N31" s="10" t="s">
        <v>230</v>
      </c>
      <c r="O31" s="9">
        <v>2021</v>
      </c>
      <c r="P31" s="36"/>
      <c r="Q31" s="36"/>
    </row>
    <row r="32" s="1" customFormat="1" ht="39" customHeight="1" spans="1:17">
      <c r="A32" s="9">
        <v>32</v>
      </c>
      <c r="B32" s="9" t="s">
        <v>231</v>
      </c>
      <c r="C32" s="10" t="s">
        <v>232</v>
      </c>
      <c r="D32" s="10" t="s">
        <v>121</v>
      </c>
      <c r="E32" s="9" t="s">
        <v>233</v>
      </c>
      <c r="F32" s="10" t="s">
        <v>123</v>
      </c>
      <c r="G32" s="10" t="s">
        <v>124</v>
      </c>
      <c r="H32" s="9" t="s">
        <v>125</v>
      </c>
      <c r="I32" s="10" t="s">
        <v>222</v>
      </c>
      <c r="J32" s="10" t="s">
        <v>234</v>
      </c>
      <c r="K32" s="10">
        <v>40</v>
      </c>
      <c r="L32" s="10">
        <v>16</v>
      </c>
      <c r="M32" s="10">
        <v>24</v>
      </c>
      <c r="N32" s="9" t="s">
        <v>144</v>
      </c>
      <c r="O32" s="9">
        <v>2021</v>
      </c>
      <c r="P32" s="36"/>
      <c r="Q32" s="36"/>
    </row>
    <row r="33" s="1" customFormat="1" ht="39" customHeight="1" spans="1:17">
      <c r="A33" s="9">
        <v>33</v>
      </c>
      <c r="B33" s="9" t="s">
        <v>231</v>
      </c>
      <c r="C33" s="13" t="s">
        <v>235</v>
      </c>
      <c r="D33" s="13" t="s">
        <v>141</v>
      </c>
      <c r="E33" s="9" t="s">
        <v>236</v>
      </c>
      <c r="F33" s="10" t="s">
        <v>123</v>
      </c>
      <c r="G33" s="13" t="s">
        <v>124</v>
      </c>
      <c r="H33" s="13" t="s">
        <v>125</v>
      </c>
      <c r="I33" s="9" t="s">
        <v>237</v>
      </c>
      <c r="J33" s="13" t="s">
        <v>238</v>
      </c>
      <c r="K33" s="9">
        <v>40</v>
      </c>
      <c r="L33" s="9">
        <v>36</v>
      </c>
      <c r="M33" s="9">
        <v>4</v>
      </c>
      <c r="N33" s="39" t="s">
        <v>144</v>
      </c>
      <c r="O33" s="13">
        <v>2021</v>
      </c>
      <c r="P33" s="36"/>
      <c r="Q33" s="36"/>
    </row>
    <row r="34" s="1" customFormat="1" ht="39" customHeight="1" spans="1:19">
      <c r="A34" s="53"/>
      <c r="B34" s="53"/>
      <c r="C34" s="54"/>
      <c r="D34" s="54"/>
      <c r="E34" s="53"/>
      <c r="F34" s="53"/>
      <c r="J34" s="54"/>
      <c r="K34" s="53">
        <f>SUM(K5:K33)</f>
        <v>2035</v>
      </c>
      <c r="L34" s="53">
        <f>SUM(L5:L33)</f>
        <v>1624</v>
      </c>
      <c r="M34" s="53">
        <f>SUM(M5:M33)</f>
        <v>411</v>
      </c>
      <c r="N34" s="65"/>
      <c r="O34" s="54"/>
      <c r="P34" s="66">
        <v>268</v>
      </c>
      <c r="Q34" s="66">
        <v>1356</v>
      </c>
      <c r="R34" s="1">
        <v>942.206665</v>
      </c>
      <c r="S34" s="1">
        <v>413.793335</v>
      </c>
    </row>
    <row r="35" s="1" customFormat="1" ht="39" customHeight="1" spans="1:17">
      <c r="A35" s="9">
        <v>34</v>
      </c>
      <c r="B35" s="9" t="s">
        <v>133</v>
      </c>
      <c r="C35" s="9" t="s">
        <v>239</v>
      </c>
      <c r="D35" s="9" t="s">
        <v>121</v>
      </c>
      <c r="E35" s="9" t="s">
        <v>240</v>
      </c>
      <c r="F35" s="9" t="s">
        <v>241</v>
      </c>
      <c r="G35" s="9" t="s">
        <v>124</v>
      </c>
      <c r="H35" s="9" t="s">
        <v>242</v>
      </c>
      <c r="I35" s="9" t="s">
        <v>50</v>
      </c>
      <c r="J35" s="9" t="s">
        <v>243</v>
      </c>
      <c r="K35" s="9">
        <v>131.43</v>
      </c>
      <c r="L35" s="9">
        <v>131.43</v>
      </c>
      <c r="M35" s="9"/>
      <c r="N35" s="38" t="s">
        <v>244</v>
      </c>
      <c r="O35" s="9">
        <v>2021</v>
      </c>
      <c r="P35" s="36"/>
      <c r="Q35" s="36"/>
    </row>
    <row r="36" s="1" customFormat="1" ht="39" customHeight="1" spans="1:17">
      <c r="A36" s="9">
        <v>36</v>
      </c>
      <c r="B36" s="9" t="s">
        <v>133</v>
      </c>
      <c r="C36" s="9" t="s">
        <v>245</v>
      </c>
      <c r="D36" s="9" t="s">
        <v>121</v>
      </c>
      <c r="E36" s="9" t="s">
        <v>240</v>
      </c>
      <c r="F36" s="9" t="s">
        <v>241</v>
      </c>
      <c r="G36" s="9" t="s">
        <v>124</v>
      </c>
      <c r="H36" s="9" t="s">
        <v>242</v>
      </c>
      <c r="I36" s="9" t="s">
        <v>50</v>
      </c>
      <c r="J36" s="9" t="s">
        <v>246</v>
      </c>
      <c r="K36" s="9">
        <v>2</v>
      </c>
      <c r="L36" s="9">
        <v>2</v>
      </c>
      <c r="M36" s="9"/>
      <c r="N36" s="38" t="s">
        <v>247</v>
      </c>
      <c r="O36" s="9">
        <v>2021</v>
      </c>
      <c r="P36" s="36"/>
      <c r="Q36" s="36"/>
    </row>
    <row r="37" s="1" customFormat="1" ht="39" customHeight="1" spans="1:17">
      <c r="A37" s="9">
        <v>37</v>
      </c>
      <c r="B37" s="9" t="s">
        <v>133</v>
      </c>
      <c r="C37" s="9" t="s">
        <v>248</v>
      </c>
      <c r="D37" s="9" t="s">
        <v>121</v>
      </c>
      <c r="E37" s="9" t="s">
        <v>240</v>
      </c>
      <c r="F37" s="9" t="s">
        <v>241</v>
      </c>
      <c r="G37" s="9" t="s">
        <v>124</v>
      </c>
      <c r="H37" s="9" t="s">
        <v>242</v>
      </c>
      <c r="I37" s="9" t="s">
        <v>50</v>
      </c>
      <c r="J37" s="9" t="s">
        <v>249</v>
      </c>
      <c r="K37" s="9">
        <v>44.98</v>
      </c>
      <c r="L37" s="9">
        <v>44.98</v>
      </c>
      <c r="M37" s="9"/>
      <c r="N37" s="9" t="s">
        <v>250</v>
      </c>
      <c r="O37" s="9">
        <v>2021</v>
      </c>
      <c r="P37" s="36"/>
      <c r="Q37" s="36"/>
    </row>
    <row r="38" s="1" customFormat="1" ht="39" customHeight="1" spans="1:17">
      <c r="A38" s="9">
        <v>40</v>
      </c>
      <c r="B38" s="9" t="s">
        <v>133</v>
      </c>
      <c r="C38" s="13" t="s">
        <v>251</v>
      </c>
      <c r="D38" s="9" t="s">
        <v>121</v>
      </c>
      <c r="E38" s="9" t="s">
        <v>240</v>
      </c>
      <c r="F38" s="9" t="s">
        <v>241</v>
      </c>
      <c r="G38" s="9" t="s">
        <v>252</v>
      </c>
      <c r="H38" s="9" t="s">
        <v>242</v>
      </c>
      <c r="I38" s="9" t="s">
        <v>50</v>
      </c>
      <c r="J38" s="9" t="s">
        <v>253</v>
      </c>
      <c r="K38" s="9">
        <v>1.2</v>
      </c>
      <c r="L38" s="9">
        <v>1.2</v>
      </c>
      <c r="M38" s="9"/>
      <c r="N38" s="9" t="s">
        <v>254</v>
      </c>
      <c r="O38" s="9">
        <v>2021</v>
      </c>
      <c r="P38" s="36"/>
      <c r="Q38" s="36"/>
    </row>
    <row r="39" s="49" customFormat="1" ht="39" customHeight="1" spans="1:17">
      <c r="A39" s="53"/>
      <c r="B39" s="53"/>
      <c r="C39" s="54"/>
      <c r="D39" s="53"/>
      <c r="E39" s="53"/>
      <c r="F39" s="53"/>
      <c r="G39" s="53"/>
      <c r="H39" s="53"/>
      <c r="I39" s="53"/>
      <c r="J39" s="53"/>
      <c r="K39" s="53">
        <f>SUM(K35:K38)</f>
        <v>179.61</v>
      </c>
      <c r="L39" s="53">
        <f>SUM(L35:L38)</f>
        <v>179.61</v>
      </c>
      <c r="M39" s="53">
        <f>SUM(M35:M38)</f>
        <v>0</v>
      </c>
      <c r="N39" s="53"/>
      <c r="O39" s="53"/>
      <c r="P39" s="66">
        <v>1.2</v>
      </c>
      <c r="Q39" s="66">
        <v>178.41</v>
      </c>
    </row>
    <row r="40" s="1" customFormat="1" ht="39" customHeight="1" spans="1:17">
      <c r="A40" s="9">
        <v>41</v>
      </c>
      <c r="B40" s="9" t="s">
        <v>231</v>
      </c>
      <c r="C40" s="9" t="s">
        <v>255</v>
      </c>
      <c r="D40" s="9" t="s">
        <v>256</v>
      </c>
      <c r="E40" s="9" t="s">
        <v>240</v>
      </c>
      <c r="F40" s="9" t="s">
        <v>241</v>
      </c>
      <c r="G40" s="9" t="s">
        <v>124</v>
      </c>
      <c r="H40" s="9" t="s">
        <v>242</v>
      </c>
      <c r="I40" s="9" t="s">
        <v>257</v>
      </c>
      <c r="J40" s="9" t="s">
        <v>258</v>
      </c>
      <c r="K40" s="9">
        <v>87.303</v>
      </c>
      <c r="L40" s="9">
        <v>87.303</v>
      </c>
      <c r="M40" s="9"/>
      <c r="N40" s="38" t="s">
        <v>86</v>
      </c>
      <c r="O40" s="9">
        <v>2021</v>
      </c>
      <c r="P40" s="36"/>
      <c r="Q40" s="36"/>
    </row>
    <row r="41" s="49" customFormat="1" ht="39" customHeight="1" spans="1:17">
      <c r="A41" s="53"/>
      <c r="B41" s="53"/>
      <c r="C41" s="53"/>
      <c r="D41" s="53"/>
      <c r="E41" s="53"/>
      <c r="F41" s="53"/>
      <c r="G41" s="53"/>
      <c r="H41" s="53"/>
      <c r="I41" s="53"/>
      <c r="J41" s="53"/>
      <c r="K41" s="53">
        <f>SUM(K40:K40)</f>
        <v>87.303</v>
      </c>
      <c r="L41" s="53">
        <f>SUM(L40:L40)</f>
        <v>87.303</v>
      </c>
      <c r="M41" s="53">
        <f>SUM(M40:M40)</f>
        <v>0</v>
      </c>
      <c r="N41" s="67"/>
      <c r="O41" s="53"/>
      <c r="P41" s="66">
        <v>45.992</v>
      </c>
      <c r="Q41" s="66">
        <v>41.31</v>
      </c>
    </row>
    <row r="42" s="1" customFormat="1" ht="39" customHeight="1" spans="1:17">
      <c r="A42" s="9">
        <v>42</v>
      </c>
      <c r="B42" s="9" t="s">
        <v>231</v>
      </c>
      <c r="C42" s="10" t="s">
        <v>259</v>
      </c>
      <c r="D42" s="14" t="s">
        <v>260</v>
      </c>
      <c r="E42" s="14" t="s">
        <v>240</v>
      </c>
      <c r="F42" s="9" t="s">
        <v>241</v>
      </c>
      <c r="G42" s="9" t="s">
        <v>124</v>
      </c>
      <c r="H42" s="9" t="s">
        <v>242</v>
      </c>
      <c r="I42" s="9" t="s">
        <v>261</v>
      </c>
      <c r="J42" s="10" t="s">
        <v>262</v>
      </c>
      <c r="K42" s="14">
        <v>18.394</v>
      </c>
      <c r="L42" s="14">
        <v>18.394</v>
      </c>
      <c r="M42" s="14"/>
      <c r="N42" s="14" t="s">
        <v>263</v>
      </c>
      <c r="O42" s="14">
        <v>2021</v>
      </c>
      <c r="P42" s="36"/>
      <c r="Q42" s="36"/>
    </row>
    <row r="43" s="1" customFormat="1" ht="39" customHeight="1" spans="1:17">
      <c r="A43" s="9">
        <v>43</v>
      </c>
      <c r="B43" s="9" t="s">
        <v>231</v>
      </c>
      <c r="C43" s="10" t="s">
        <v>264</v>
      </c>
      <c r="D43" s="14" t="s">
        <v>260</v>
      </c>
      <c r="E43" s="14" t="s">
        <v>240</v>
      </c>
      <c r="F43" s="9" t="s">
        <v>241</v>
      </c>
      <c r="G43" s="9" t="s">
        <v>124</v>
      </c>
      <c r="H43" s="9" t="s">
        <v>242</v>
      </c>
      <c r="I43" s="9" t="s">
        <v>261</v>
      </c>
      <c r="J43" s="14" t="s">
        <v>265</v>
      </c>
      <c r="K43" s="14">
        <v>82.773</v>
      </c>
      <c r="L43" s="14">
        <v>82.773</v>
      </c>
      <c r="M43" s="14"/>
      <c r="N43" s="14" t="s">
        <v>263</v>
      </c>
      <c r="O43" s="14">
        <v>2021</v>
      </c>
      <c r="P43" s="36"/>
      <c r="Q43" s="36"/>
    </row>
    <row r="44" s="49" customFormat="1" ht="39" customHeight="1" spans="1:17">
      <c r="A44" s="53"/>
      <c r="B44" s="53"/>
      <c r="C44" s="55"/>
      <c r="D44" s="56"/>
      <c r="E44" s="56"/>
      <c r="F44" s="53"/>
      <c r="G44" s="53"/>
      <c r="H44" s="53"/>
      <c r="I44" s="53"/>
      <c r="J44" s="56"/>
      <c r="K44" s="56">
        <f>SUM(K42:K43)</f>
        <v>101.167</v>
      </c>
      <c r="L44" s="56">
        <f>SUM(L42:L43)</f>
        <v>101.167</v>
      </c>
      <c r="M44" s="56">
        <f>SUM(M42:M43)</f>
        <v>0</v>
      </c>
      <c r="N44" s="56"/>
      <c r="O44" s="56"/>
      <c r="P44" s="66">
        <v>101.167</v>
      </c>
      <c r="Q44" s="66">
        <v>0</v>
      </c>
    </row>
    <row r="45" s="1" customFormat="1" ht="39" customHeight="1" spans="1:17">
      <c r="A45" s="9">
        <v>44</v>
      </c>
      <c r="B45" s="9" t="s">
        <v>266</v>
      </c>
      <c r="C45" s="9" t="s">
        <v>267</v>
      </c>
      <c r="D45" s="15" t="s">
        <v>268</v>
      </c>
      <c r="E45" s="9" t="s">
        <v>240</v>
      </c>
      <c r="F45" s="9" t="s">
        <v>241</v>
      </c>
      <c r="G45" s="9" t="s">
        <v>124</v>
      </c>
      <c r="H45" s="9" t="s">
        <v>242</v>
      </c>
      <c r="I45" s="9" t="s">
        <v>269</v>
      </c>
      <c r="J45" s="9" t="s">
        <v>270</v>
      </c>
      <c r="K45" s="9">
        <v>0</v>
      </c>
      <c r="L45" s="9">
        <v>0</v>
      </c>
      <c r="M45" s="9"/>
      <c r="N45" s="9"/>
      <c r="O45" s="9">
        <v>2021</v>
      </c>
      <c r="P45" s="36"/>
      <c r="Q45" s="36"/>
    </row>
    <row r="46" s="1" customFormat="1" ht="39" customHeight="1" spans="1:17">
      <c r="A46" s="9">
        <v>45</v>
      </c>
      <c r="B46" s="9" t="s">
        <v>231</v>
      </c>
      <c r="C46" s="9" t="s">
        <v>271</v>
      </c>
      <c r="D46" s="13" t="s">
        <v>272</v>
      </c>
      <c r="E46" s="13" t="s">
        <v>240</v>
      </c>
      <c r="F46" s="9" t="s">
        <v>241</v>
      </c>
      <c r="G46" s="9" t="s">
        <v>124</v>
      </c>
      <c r="H46" s="9" t="s">
        <v>242</v>
      </c>
      <c r="I46" s="9" t="s">
        <v>273</v>
      </c>
      <c r="J46" s="9" t="s">
        <v>274</v>
      </c>
      <c r="K46" s="9">
        <v>27.84</v>
      </c>
      <c r="L46" s="9">
        <v>27.84</v>
      </c>
      <c r="M46" s="9"/>
      <c r="N46" s="9" t="s">
        <v>275</v>
      </c>
      <c r="O46" s="9">
        <v>2021</v>
      </c>
      <c r="P46" s="36"/>
      <c r="Q46" s="36"/>
    </row>
    <row r="47" s="1" customFormat="1" ht="39" customHeight="1" spans="1:17">
      <c r="A47" s="9">
        <v>46</v>
      </c>
      <c r="B47" s="9" t="s">
        <v>231</v>
      </c>
      <c r="C47" s="9" t="s">
        <v>276</v>
      </c>
      <c r="D47" s="13" t="s">
        <v>272</v>
      </c>
      <c r="E47" s="13" t="s">
        <v>240</v>
      </c>
      <c r="F47" s="9" t="s">
        <v>241</v>
      </c>
      <c r="G47" s="9" t="s">
        <v>124</v>
      </c>
      <c r="H47" s="9" t="s">
        <v>242</v>
      </c>
      <c r="I47" s="9" t="s">
        <v>273</v>
      </c>
      <c r="J47" s="9" t="s">
        <v>274</v>
      </c>
      <c r="K47" s="9">
        <v>16.2</v>
      </c>
      <c r="L47" s="9">
        <v>16.2</v>
      </c>
      <c r="M47" s="9"/>
      <c r="N47" s="9" t="s">
        <v>277</v>
      </c>
      <c r="O47" s="9">
        <v>2021</v>
      </c>
      <c r="P47" s="36"/>
      <c r="Q47" s="36"/>
    </row>
    <row r="48" s="1" customFormat="1" ht="39" customHeight="1" spans="1:17">
      <c r="A48" s="9">
        <v>47</v>
      </c>
      <c r="B48" s="9" t="s">
        <v>231</v>
      </c>
      <c r="C48" s="13" t="s">
        <v>278</v>
      </c>
      <c r="D48" s="13" t="s">
        <v>272</v>
      </c>
      <c r="E48" s="13" t="s">
        <v>240</v>
      </c>
      <c r="F48" s="9" t="s">
        <v>241</v>
      </c>
      <c r="G48" s="9" t="s">
        <v>124</v>
      </c>
      <c r="H48" s="9" t="s">
        <v>242</v>
      </c>
      <c r="I48" s="9" t="s">
        <v>273</v>
      </c>
      <c r="J48" s="9" t="s">
        <v>274</v>
      </c>
      <c r="K48" s="13">
        <v>14.4</v>
      </c>
      <c r="L48" s="13">
        <v>14.4</v>
      </c>
      <c r="M48" s="13"/>
      <c r="N48" s="9" t="s">
        <v>279</v>
      </c>
      <c r="O48" s="9">
        <v>2021</v>
      </c>
      <c r="P48" s="36"/>
      <c r="Q48" s="36"/>
    </row>
    <row r="49" s="1" customFormat="1" ht="39" customHeight="1" spans="1:17">
      <c r="A49" s="9">
        <v>48</v>
      </c>
      <c r="B49" s="9" t="s">
        <v>231</v>
      </c>
      <c r="C49" s="13" t="s">
        <v>280</v>
      </c>
      <c r="D49" s="13" t="s">
        <v>272</v>
      </c>
      <c r="E49" s="13" t="s">
        <v>240</v>
      </c>
      <c r="F49" s="9" t="s">
        <v>241</v>
      </c>
      <c r="G49" s="9" t="s">
        <v>124</v>
      </c>
      <c r="H49" s="9" t="s">
        <v>242</v>
      </c>
      <c r="I49" s="9" t="s">
        <v>273</v>
      </c>
      <c r="J49" s="9" t="s">
        <v>274</v>
      </c>
      <c r="K49" s="9">
        <v>7.2</v>
      </c>
      <c r="L49" s="9">
        <v>7.2</v>
      </c>
      <c r="M49" s="9"/>
      <c r="N49" s="9" t="s">
        <v>281</v>
      </c>
      <c r="O49" s="9">
        <v>2021</v>
      </c>
      <c r="P49" s="36"/>
      <c r="Q49" s="36"/>
    </row>
    <row r="50" s="1" customFormat="1" ht="39" customHeight="1" spans="1:17">
      <c r="A50" s="9">
        <v>49</v>
      </c>
      <c r="B50" s="9" t="s">
        <v>231</v>
      </c>
      <c r="C50" s="13" t="s">
        <v>282</v>
      </c>
      <c r="D50" s="13" t="s">
        <v>272</v>
      </c>
      <c r="E50" s="13" t="s">
        <v>240</v>
      </c>
      <c r="F50" s="9" t="s">
        <v>241</v>
      </c>
      <c r="G50" s="9" t="s">
        <v>124</v>
      </c>
      <c r="H50" s="9" t="s">
        <v>242</v>
      </c>
      <c r="I50" s="9" t="s">
        <v>273</v>
      </c>
      <c r="J50" s="9" t="s">
        <v>274</v>
      </c>
      <c r="K50" s="9">
        <v>4.8</v>
      </c>
      <c r="L50" s="9">
        <v>4.8</v>
      </c>
      <c r="M50" s="9"/>
      <c r="N50" s="9" t="s">
        <v>283</v>
      </c>
      <c r="O50" s="9">
        <v>2021</v>
      </c>
      <c r="P50" s="36"/>
      <c r="Q50" s="36"/>
    </row>
    <row r="51" s="1" customFormat="1" ht="39" customHeight="1" spans="1:17">
      <c r="A51" s="9">
        <v>50</v>
      </c>
      <c r="B51" s="9" t="s">
        <v>231</v>
      </c>
      <c r="C51" s="13" t="s">
        <v>284</v>
      </c>
      <c r="D51" s="13" t="s">
        <v>272</v>
      </c>
      <c r="E51" s="13" t="s">
        <v>240</v>
      </c>
      <c r="F51" s="9" t="s">
        <v>241</v>
      </c>
      <c r="G51" s="9" t="s">
        <v>124</v>
      </c>
      <c r="H51" s="9" t="s">
        <v>242</v>
      </c>
      <c r="I51" s="9" t="s">
        <v>273</v>
      </c>
      <c r="J51" s="9" t="s">
        <v>274</v>
      </c>
      <c r="K51" s="9">
        <v>11.16</v>
      </c>
      <c r="L51" s="9">
        <v>11.16</v>
      </c>
      <c r="M51" s="9"/>
      <c r="N51" s="9" t="s">
        <v>285</v>
      </c>
      <c r="O51" s="9">
        <v>2021</v>
      </c>
      <c r="P51" s="36"/>
      <c r="Q51" s="36"/>
    </row>
    <row r="52" s="49" customFormat="1" ht="39" customHeight="1" spans="1:17">
      <c r="A52" s="53"/>
      <c r="B52" s="53"/>
      <c r="C52" s="54"/>
      <c r="D52" s="54"/>
      <c r="E52" s="54"/>
      <c r="F52" s="53"/>
      <c r="G52" s="53"/>
      <c r="H52" s="53"/>
      <c r="I52" s="53"/>
      <c r="J52" s="53"/>
      <c r="K52" s="53">
        <f>SUM(K45:K51)</f>
        <v>81.6</v>
      </c>
      <c r="L52" s="53">
        <f>SUM(L45:L51)</f>
        <v>81.6</v>
      </c>
      <c r="M52" s="53">
        <f>SUM(M45:M51)</f>
        <v>0</v>
      </c>
      <c r="N52" s="53"/>
      <c r="O52" s="53"/>
      <c r="P52" s="66">
        <v>54.4</v>
      </c>
      <c r="Q52" s="66">
        <v>27.14</v>
      </c>
    </row>
    <row r="53" s="1" customFormat="1" ht="22" customHeight="1" spans="1:17">
      <c r="A53" s="9">
        <v>51</v>
      </c>
      <c r="B53" s="9" t="s">
        <v>231</v>
      </c>
      <c r="C53" s="9" t="s">
        <v>286</v>
      </c>
      <c r="D53" s="13" t="s">
        <v>287</v>
      </c>
      <c r="E53" s="13" t="s">
        <v>240</v>
      </c>
      <c r="F53" s="9" t="s">
        <v>241</v>
      </c>
      <c r="G53" s="13" t="s">
        <v>124</v>
      </c>
      <c r="H53" s="13" t="s">
        <v>242</v>
      </c>
      <c r="I53" s="9" t="s">
        <v>288</v>
      </c>
      <c r="J53" s="9" t="s">
        <v>289</v>
      </c>
      <c r="K53" s="9">
        <v>4</v>
      </c>
      <c r="L53" s="9">
        <v>4</v>
      </c>
      <c r="M53" s="9"/>
      <c r="N53" s="9" t="s">
        <v>290</v>
      </c>
      <c r="O53" s="9">
        <v>2021</v>
      </c>
      <c r="P53" s="36"/>
      <c r="Q53" s="36"/>
    </row>
    <row r="54" s="1" customFormat="1" ht="22" customHeight="1" spans="1:17">
      <c r="A54" s="9">
        <v>52</v>
      </c>
      <c r="B54" s="9" t="s">
        <v>231</v>
      </c>
      <c r="C54" s="9" t="s">
        <v>291</v>
      </c>
      <c r="D54" s="13" t="s">
        <v>287</v>
      </c>
      <c r="E54" s="13" t="s">
        <v>240</v>
      </c>
      <c r="F54" s="9" t="s">
        <v>241</v>
      </c>
      <c r="G54" s="13" t="s">
        <v>124</v>
      </c>
      <c r="H54" s="13" t="s">
        <v>242</v>
      </c>
      <c r="I54" s="9" t="s">
        <v>288</v>
      </c>
      <c r="J54" s="9" t="s">
        <v>292</v>
      </c>
      <c r="K54" s="9">
        <v>60</v>
      </c>
      <c r="L54" s="9">
        <v>60</v>
      </c>
      <c r="M54" s="28"/>
      <c r="N54" s="9" t="s">
        <v>293</v>
      </c>
      <c r="O54" s="9">
        <v>2021</v>
      </c>
      <c r="P54" s="36"/>
      <c r="Q54" s="36"/>
    </row>
    <row r="55" s="1" customFormat="1" ht="22" customHeight="1" spans="1:17">
      <c r="A55" s="9">
        <v>53</v>
      </c>
      <c r="B55" s="9" t="s">
        <v>231</v>
      </c>
      <c r="C55" s="9" t="s">
        <v>294</v>
      </c>
      <c r="D55" s="13" t="s">
        <v>272</v>
      </c>
      <c r="E55" s="13" t="s">
        <v>240</v>
      </c>
      <c r="F55" s="9" t="s">
        <v>241</v>
      </c>
      <c r="G55" s="13" t="s">
        <v>124</v>
      </c>
      <c r="H55" s="13" t="s">
        <v>242</v>
      </c>
      <c r="I55" s="9" t="s">
        <v>288</v>
      </c>
      <c r="J55" s="9" t="s">
        <v>274</v>
      </c>
      <c r="K55" s="51">
        <v>188</v>
      </c>
      <c r="L55" s="51">
        <v>188</v>
      </c>
      <c r="M55" s="28"/>
      <c r="N55" s="9" t="s">
        <v>295</v>
      </c>
      <c r="O55" s="9">
        <v>2021</v>
      </c>
      <c r="P55" s="36"/>
      <c r="Q55" s="36"/>
    </row>
    <row r="56" s="1" customFormat="1" ht="39" customHeight="1" spans="1:17">
      <c r="A56" s="9">
        <v>54</v>
      </c>
      <c r="B56" s="9" t="s">
        <v>231</v>
      </c>
      <c r="C56" s="10" t="s">
        <v>296</v>
      </c>
      <c r="D56" s="13" t="s">
        <v>287</v>
      </c>
      <c r="E56" s="13" t="s">
        <v>240</v>
      </c>
      <c r="F56" s="9" t="s">
        <v>241</v>
      </c>
      <c r="G56" s="13" t="s">
        <v>124</v>
      </c>
      <c r="H56" s="13" t="s">
        <v>242</v>
      </c>
      <c r="I56" s="9" t="s">
        <v>288</v>
      </c>
      <c r="J56" s="9" t="s">
        <v>274</v>
      </c>
      <c r="K56" s="9">
        <v>0.75</v>
      </c>
      <c r="L56" s="9">
        <v>0.75</v>
      </c>
      <c r="M56" s="9"/>
      <c r="N56" s="9" t="s">
        <v>297</v>
      </c>
      <c r="O56" s="9">
        <v>2021</v>
      </c>
      <c r="P56" s="36"/>
      <c r="Q56" s="36"/>
    </row>
    <row r="57" s="1" customFormat="1" ht="39" customHeight="1" spans="1:17">
      <c r="A57" s="9">
        <v>55</v>
      </c>
      <c r="B57" s="9" t="s">
        <v>231</v>
      </c>
      <c r="C57" s="10" t="s">
        <v>298</v>
      </c>
      <c r="D57" s="13" t="s">
        <v>287</v>
      </c>
      <c r="E57" s="13" t="s">
        <v>240</v>
      </c>
      <c r="F57" s="9" t="s">
        <v>241</v>
      </c>
      <c r="G57" s="13" t="s">
        <v>124</v>
      </c>
      <c r="H57" s="13" t="s">
        <v>242</v>
      </c>
      <c r="I57" s="9" t="s">
        <v>288</v>
      </c>
      <c r="J57" s="9" t="s">
        <v>274</v>
      </c>
      <c r="K57" s="9">
        <v>6.23</v>
      </c>
      <c r="L57" s="9">
        <v>6.23</v>
      </c>
      <c r="M57" s="9"/>
      <c r="N57" s="9" t="s">
        <v>299</v>
      </c>
      <c r="O57" s="9">
        <v>2021</v>
      </c>
      <c r="P57" s="36"/>
      <c r="Q57" s="36"/>
    </row>
    <row r="58" s="1" customFormat="1" ht="39" customHeight="1" spans="1:17">
      <c r="A58" s="9">
        <v>56</v>
      </c>
      <c r="B58" s="9" t="s">
        <v>231</v>
      </c>
      <c r="C58" s="13" t="s">
        <v>300</v>
      </c>
      <c r="D58" s="10" t="s">
        <v>301</v>
      </c>
      <c r="E58" s="9" t="s">
        <v>302</v>
      </c>
      <c r="F58" s="9" t="s">
        <v>241</v>
      </c>
      <c r="G58" s="9" t="s">
        <v>124</v>
      </c>
      <c r="H58" s="9" t="s">
        <v>242</v>
      </c>
      <c r="I58" s="9" t="s">
        <v>10</v>
      </c>
      <c r="J58" s="13" t="s">
        <v>303</v>
      </c>
      <c r="K58" s="9">
        <v>88</v>
      </c>
      <c r="L58" s="9">
        <v>88</v>
      </c>
      <c r="M58" s="9"/>
      <c r="N58" s="39" t="s">
        <v>304</v>
      </c>
      <c r="O58" s="13">
        <v>2021</v>
      </c>
      <c r="P58" s="36"/>
      <c r="Q58" s="36"/>
    </row>
    <row r="59" s="1" customFormat="1" ht="23" customHeight="1" spans="1:17">
      <c r="A59" s="53"/>
      <c r="B59" s="53"/>
      <c r="C59" s="54"/>
      <c r="D59" s="55"/>
      <c r="E59" s="53"/>
      <c r="F59" s="53"/>
      <c r="G59" s="53"/>
      <c r="H59" s="53"/>
      <c r="I59" s="53"/>
      <c r="J59" s="54"/>
      <c r="K59" s="53">
        <f>SUM(K53:K58)</f>
        <v>346.98</v>
      </c>
      <c r="L59" s="53">
        <f>SUM(L53:L58)</f>
        <v>346.98</v>
      </c>
      <c r="M59" s="53">
        <f>SUM(M53:M58)</f>
        <v>0</v>
      </c>
      <c r="N59" s="65"/>
      <c r="O59" s="54"/>
      <c r="P59" s="66">
        <v>331.9672</v>
      </c>
      <c r="Q59" s="66">
        <v>13.45</v>
      </c>
    </row>
    <row r="60" s="50" customFormat="1" ht="39" customHeight="1" spans="1:17">
      <c r="A60" s="51"/>
      <c r="B60" s="51"/>
      <c r="C60" s="57" t="s">
        <v>305</v>
      </c>
      <c r="D60" s="58" t="s">
        <v>306</v>
      </c>
      <c r="E60" s="59" t="s">
        <v>307</v>
      </c>
      <c r="F60" s="51" t="s">
        <v>241</v>
      </c>
      <c r="G60" s="9" t="s">
        <v>124</v>
      </c>
      <c r="H60" s="9" t="s">
        <v>242</v>
      </c>
      <c r="I60" s="9" t="s">
        <v>70</v>
      </c>
      <c r="J60" s="68" t="s">
        <v>308</v>
      </c>
      <c r="K60" s="69">
        <v>272.99</v>
      </c>
      <c r="L60" s="69">
        <v>272.99</v>
      </c>
      <c r="M60" s="69"/>
      <c r="N60" s="70" t="s">
        <v>309</v>
      </c>
      <c r="O60" s="71">
        <v>2021</v>
      </c>
      <c r="Q60" s="50">
        <v>258.94</v>
      </c>
    </row>
    <row r="61" s="50" customFormat="1" ht="23" customHeight="1" spans="1:17">
      <c r="A61" s="53"/>
      <c r="B61" s="53"/>
      <c r="C61" s="60"/>
      <c r="D61" s="61"/>
      <c r="E61" s="62"/>
      <c r="F61" s="53"/>
      <c r="G61" s="53"/>
      <c r="H61" s="53"/>
      <c r="I61" s="53"/>
      <c r="J61" s="72"/>
      <c r="K61" s="73">
        <f>SUM(K60:K60)</f>
        <v>272.99</v>
      </c>
      <c r="L61" s="73">
        <f>SUM(L60:L60)</f>
        <v>272.99</v>
      </c>
      <c r="M61" s="73">
        <f>SUM(M60:M60)</f>
        <v>0</v>
      </c>
      <c r="N61" s="74"/>
      <c r="O61" s="54"/>
      <c r="P61" s="73"/>
      <c r="Q61" s="73">
        <v>258.94</v>
      </c>
    </row>
    <row r="62" s="1" customFormat="1" ht="23" customHeight="1" spans="1:17">
      <c r="A62" s="9">
        <v>57</v>
      </c>
      <c r="B62" s="9" t="s">
        <v>231</v>
      </c>
      <c r="C62" s="9" t="s">
        <v>310</v>
      </c>
      <c r="D62" s="13" t="s">
        <v>311</v>
      </c>
      <c r="E62" s="13" t="s">
        <v>240</v>
      </c>
      <c r="F62" s="9" t="s">
        <v>241</v>
      </c>
      <c r="G62" s="13" t="s">
        <v>124</v>
      </c>
      <c r="H62" s="13" t="s">
        <v>242</v>
      </c>
      <c r="I62" s="9" t="s">
        <v>288</v>
      </c>
      <c r="J62" s="9" t="s">
        <v>312</v>
      </c>
      <c r="K62" s="51">
        <v>1.11</v>
      </c>
      <c r="L62" s="51">
        <v>1.11</v>
      </c>
      <c r="M62" s="9"/>
      <c r="N62" s="9" t="s">
        <v>313</v>
      </c>
      <c r="O62" s="9">
        <v>2021</v>
      </c>
      <c r="P62" s="75"/>
      <c r="Q62" s="36"/>
    </row>
    <row r="63" s="1" customFormat="1" ht="23" customHeight="1" spans="1:17">
      <c r="A63" s="53"/>
      <c r="B63" s="53"/>
      <c r="C63" s="53"/>
      <c r="D63" s="54"/>
      <c r="E63" s="54"/>
      <c r="F63" s="53"/>
      <c r="G63" s="53"/>
      <c r="H63" s="53"/>
      <c r="I63" s="53"/>
      <c r="J63" s="53"/>
      <c r="K63" s="53">
        <f>SUM(K62)</f>
        <v>1.11</v>
      </c>
      <c r="L63" s="53">
        <f>SUM(L62)</f>
        <v>1.11</v>
      </c>
      <c r="M63" s="53">
        <f>SUM(M62)</f>
        <v>0</v>
      </c>
      <c r="N63" s="53"/>
      <c r="O63" s="53"/>
      <c r="P63" s="66">
        <v>1.11</v>
      </c>
      <c r="Q63" s="66">
        <v>0</v>
      </c>
    </row>
    <row r="64" s="1" customFormat="1" ht="23" customHeight="1" spans="1:17">
      <c r="A64" s="9">
        <v>58</v>
      </c>
      <c r="B64" s="9" t="s">
        <v>231</v>
      </c>
      <c r="C64" s="13" t="s">
        <v>314</v>
      </c>
      <c r="D64" s="15" t="s">
        <v>256</v>
      </c>
      <c r="E64" s="13" t="s">
        <v>315</v>
      </c>
      <c r="F64" s="9" t="s">
        <v>241</v>
      </c>
      <c r="G64" s="9" t="s">
        <v>124</v>
      </c>
      <c r="H64" s="9" t="s">
        <v>242</v>
      </c>
      <c r="I64" s="9" t="s">
        <v>10</v>
      </c>
      <c r="J64" s="9" t="s">
        <v>316</v>
      </c>
      <c r="K64" s="9">
        <v>121</v>
      </c>
      <c r="L64" s="9">
        <v>121</v>
      </c>
      <c r="M64" s="9"/>
      <c r="N64" s="9" t="s">
        <v>317</v>
      </c>
      <c r="O64" s="9">
        <v>2021</v>
      </c>
      <c r="P64" s="36"/>
      <c r="Q64" s="36"/>
    </row>
    <row r="65" s="1" customFormat="1" ht="23" customHeight="1" spans="1:18">
      <c r="A65" s="53"/>
      <c r="B65" s="53"/>
      <c r="C65" s="54"/>
      <c r="D65" s="76"/>
      <c r="E65" s="54"/>
      <c r="F65" s="53"/>
      <c r="G65" s="53"/>
      <c r="H65" s="53"/>
      <c r="I65" s="53"/>
      <c r="J65" s="53"/>
      <c r="K65" s="53">
        <f>SUM(K64:K64)</f>
        <v>121</v>
      </c>
      <c r="L65" s="53">
        <f>SUM(L64:L64)</f>
        <v>121</v>
      </c>
      <c r="M65" s="53">
        <f>SUM(M64:M64)</f>
        <v>0</v>
      </c>
      <c r="N65" s="53"/>
      <c r="O65" s="53"/>
      <c r="P65" s="66">
        <v>58.25</v>
      </c>
      <c r="Q65" s="66">
        <v>63</v>
      </c>
      <c r="R65" s="1">
        <v>63</v>
      </c>
    </row>
    <row r="66" s="1" customFormat="1" ht="39" customHeight="1" spans="1:17">
      <c r="A66" s="9">
        <v>59</v>
      </c>
      <c r="B66" s="9" t="s">
        <v>231</v>
      </c>
      <c r="C66" s="10" t="s">
        <v>318</v>
      </c>
      <c r="D66" s="10" t="s">
        <v>306</v>
      </c>
      <c r="E66" s="10" t="s">
        <v>240</v>
      </c>
      <c r="F66" s="9" t="s">
        <v>241</v>
      </c>
      <c r="G66" s="9" t="s">
        <v>124</v>
      </c>
      <c r="H66" s="9" t="s">
        <v>242</v>
      </c>
      <c r="I66" s="9" t="s">
        <v>70</v>
      </c>
      <c r="J66" s="10" t="s">
        <v>319</v>
      </c>
      <c r="K66" s="10">
        <v>170</v>
      </c>
      <c r="L66" s="10">
        <v>170</v>
      </c>
      <c r="M66" s="10"/>
      <c r="N66" s="10" t="s">
        <v>320</v>
      </c>
      <c r="O66" s="14">
        <v>2021</v>
      </c>
      <c r="P66" s="36"/>
      <c r="Q66" s="36"/>
    </row>
    <row r="67" s="1" customFormat="1" ht="24" customHeight="1" spans="1:17">
      <c r="A67" s="53"/>
      <c r="B67" s="53"/>
      <c r="C67" s="55"/>
      <c r="D67" s="55"/>
      <c r="E67" s="55"/>
      <c r="F67" s="53"/>
      <c r="G67" s="53"/>
      <c r="H67" s="53"/>
      <c r="I67" s="53"/>
      <c r="J67" s="55"/>
      <c r="K67" s="55">
        <f>SUM(K66:K66)</f>
        <v>170</v>
      </c>
      <c r="L67" s="55">
        <f>SUM(L66:L66)</f>
        <v>170</v>
      </c>
      <c r="M67" s="55">
        <f>SUM(M66:M66)</f>
        <v>0</v>
      </c>
      <c r="N67" s="55"/>
      <c r="O67" s="56"/>
      <c r="P67" s="66">
        <v>0</v>
      </c>
      <c r="Q67" s="66">
        <v>170</v>
      </c>
    </row>
    <row r="68" s="1" customFormat="1" ht="24" customHeight="1" spans="1:17">
      <c r="A68" s="9">
        <v>60</v>
      </c>
      <c r="B68" s="9" t="s">
        <v>321</v>
      </c>
      <c r="C68" s="19" t="s">
        <v>322</v>
      </c>
      <c r="D68" s="13" t="s">
        <v>311</v>
      </c>
      <c r="E68" s="9" t="s">
        <v>240</v>
      </c>
      <c r="F68" s="9" t="s">
        <v>241</v>
      </c>
      <c r="G68" s="9" t="s">
        <v>124</v>
      </c>
      <c r="H68" s="9" t="s">
        <v>242</v>
      </c>
      <c r="I68" s="9" t="s">
        <v>77</v>
      </c>
      <c r="J68" s="9" t="s">
        <v>316</v>
      </c>
      <c r="K68" s="31">
        <v>717</v>
      </c>
      <c r="L68" s="31">
        <v>717</v>
      </c>
      <c r="M68" s="31"/>
      <c r="N68" s="9" t="s">
        <v>323</v>
      </c>
      <c r="O68" s="9">
        <v>2021</v>
      </c>
      <c r="P68" s="36"/>
      <c r="Q68" s="36"/>
    </row>
    <row r="69" s="1" customFormat="1" ht="24" customHeight="1" spans="1:17">
      <c r="A69" s="53"/>
      <c r="B69" s="53"/>
      <c r="C69" s="77"/>
      <c r="D69" s="54"/>
      <c r="E69" s="53"/>
      <c r="F69" s="53"/>
      <c r="G69" s="53"/>
      <c r="H69" s="53"/>
      <c r="I69" s="53"/>
      <c r="J69" s="53"/>
      <c r="K69" s="78">
        <f>SUM(K68:K68)</f>
        <v>717</v>
      </c>
      <c r="L69" s="78">
        <f>SUM(L68:L68)</f>
        <v>717</v>
      </c>
      <c r="M69" s="78">
        <f>SUM(M68:M68)</f>
        <v>0</v>
      </c>
      <c r="N69" s="53"/>
      <c r="O69" s="53"/>
      <c r="P69" s="66">
        <v>717</v>
      </c>
      <c r="Q69" s="66">
        <v>0</v>
      </c>
    </row>
    <row r="70" s="1" customFormat="1" ht="24" customHeight="1" spans="1:17">
      <c r="A70" s="9">
        <v>61</v>
      </c>
      <c r="B70" s="9" t="s">
        <v>231</v>
      </c>
      <c r="C70" s="9" t="s">
        <v>94</v>
      </c>
      <c r="D70" s="9" t="s">
        <v>324</v>
      </c>
      <c r="E70" s="9" t="s">
        <v>240</v>
      </c>
      <c r="F70" s="9" t="s">
        <v>241</v>
      </c>
      <c r="G70" s="9" t="s">
        <v>124</v>
      </c>
      <c r="H70" s="9" t="s">
        <v>242</v>
      </c>
      <c r="I70" s="9" t="s">
        <v>10</v>
      </c>
      <c r="J70" s="9" t="s">
        <v>325</v>
      </c>
      <c r="K70" s="9">
        <v>32</v>
      </c>
      <c r="L70" s="9">
        <v>32</v>
      </c>
      <c r="M70" s="9"/>
      <c r="N70" s="39" t="s">
        <v>326</v>
      </c>
      <c r="O70" s="14">
        <v>2021</v>
      </c>
      <c r="P70" s="36"/>
      <c r="Q70" s="36"/>
    </row>
    <row r="71" s="1" customFormat="1" ht="24" customHeight="1" spans="1:18">
      <c r="A71" s="53"/>
      <c r="B71" s="53"/>
      <c r="C71" s="53"/>
      <c r="D71" s="53"/>
      <c r="E71" s="53"/>
      <c r="F71" s="53"/>
      <c r="G71" s="53"/>
      <c r="H71" s="53"/>
      <c r="I71" s="53"/>
      <c r="J71" s="53"/>
      <c r="K71" s="53">
        <f>SUM(K70:K70)</f>
        <v>32</v>
      </c>
      <c r="L71" s="53">
        <f>SUM(L70:L70)</f>
        <v>32</v>
      </c>
      <c r="M71" s="53">
        <f>SUM(M70:M70)</f>
        <v>0</v>
      </c>
      <c r="N71" s="65"/>
      <c r="O71" s="56"/>
      <c r="P71" s="66">
        <v>27.66</v>
      </c>
      <c r="Q71" s="66">
        <v>3.5</v>
      </c>
      <c r="R71" s="1">
        <v>3.5</v>
      </c>
    </row>
    <row r="72" s="1" customFormat="1" ht="24" customHeight="1" spans="1:17">
      <c r="A72" s="9">
        <v>62</v>
      </c>
      <c r="B72" s="9" t="s">
        <v>231</v>
      </c>
      <c r="C72" s="10" t="s">
        <v>95</v>
      </c>
      <c r="D72" s="13" t="s">
        <v>260</v>
      </c>
      <c r="E72" s="13" t="s">
        <v>240</v>
      </c>
      <c r="F72" s="9" t="s">
        <v>241</v>
      </c>
      <c r="G72" s="9" t="s">
        <v>124</v>
      </c>
      <c r="H72" s="9" t="s">
        <v>242</v>
      </c>
      <c r="I72" s="9" t="s">
        <v>10</v>
      </c>
      <c r="J72" s="10" t="s">
        <v>327</v>
      </c>
      <c r="K72" s="10">
        <v>150</v>
      </c>
      <c r="L72" s="10">
        <v>150</v>
      </c>
      <c r="M72" s="10"/>
      <c r="N72" s="10" t="s">
        <v>328</v>
      </c>
      <c r="O72" s="9">
        <v>2021</v>
      </c>
      <c r="P72" s="36"/>
      <c r="Q72" s="36"/>
    </row>
    <row r="73" s="1" customFormat="1" ht="24" customHeight="1" spans="1:18">
      <c r="A73" s="53"/>
      <c r="B73" s="53"/>
      <c r="C73" s="55"/>
      <c r="D73" s="54"/>
      <c r="E73" s="54"/>
      <c r="F73" s="53"/>
      <c r="G73" s="53"/>
      <c r="H73" s="53"/>
      <c r="I73" s="53"/>
      <c r="J73" s="55"/>
      <c r="K73" s="55">
        <f>SUM(K72:K72)</f>
        <v>150</v>
      </c>
      <c r="L73" s="55">
        <f>SUM(L72:L72)</f>
        <v>150</v>
      </c>
      <c r="M73" s="55">
        <f>SUM(M72:M72)</f>
        <v>0</v>
      </c>
      <c r="N73" s="55"/>
      <c r="O73" s="53"/>
      <c r="P73" s="66">
        <v>0</v>
      </c>
      <c r="Q73" s="66">
        <v>150</v>
      </c>
      <c r="R73" s="1">
        <v>150</v>
      </c>
    </row>
    <row r="74" s="1" customFormat="1" ht="39" customHeight="1" spans="1:17">
      <c r="A74" s="9">
        <v>63</v>
      </c>
      <c r="B74" s="9" t="s">
        <v>231</v>
      </c>
      <c r="C74" s="19" t="s">
        <v>329</v>
      </c>
      <c r="D74" s="20" t="s">
        <v>330</v>
      </c>
      <c r="E74" s="19" t="s">
        <v>240</v>
      </c>
      <c r="F74" s="9" t="s">
        <v>241</v>
      </c>
      <c r="G74" s="9" t="s">
        <v>124</v>
      </c>
      <c r="H74" s="9" t="s">
        <v>242</v>
      </c>
      <c r="I74" s="9" t="s">
        <v>77</v>
      </c>
      <c r="J74" s="20" t="s">
        <v>331</v>
      </c>
      <c r="K74" s="19">
        <v>50</v>
      </c>
      <c r="L74" s="19">
        <v>50</v>
      </c>
      <c r="M74" s="19"/>
      <c r="N74" s="19" t="s">
        <v>332</v>
      </c>
      <c r="O74" s="9">
        <v>2021</v>
      </c>
      <c r="P74" s="36"/>
      <c r="Q74" s="36"/>
    </row>
    <row r="75" s="1" customFormat="1" ht="39" customHeight="1" spans="1:17">
      <c r="A75" s="9">
        <v>64</v>
      </c>
      <c r="B75" s="9" t="s">
        <v>231</v>
      </c>
      <c r="C75" s="19" t="s">
        <v>333</v>
      </c>
      <c r="D75" s="20" t="s">
        <v>330</v>
      </c>
      <c r="E75" s="19" t="s">
        <v>240</v>
      </c>
      <c r="F75" s="9" t="s">
        <v>241</v>
      </c>
      <c r="G75" s="9" t="s">
        <v>252</v>
      </c>
      <c r="H75" s="9" t="s">
        <v>242</v>
      </c>
      <c r="I75" s="9" t="s">
        <v>77</v>
      </c>
      <c r="J75" s="20" t="s">
        <v>331</v>
      </c>
      <c r="K75" s="19">
        <v>23.98</v>
      </c>
      <c r="L75" s="19">
        <v>23.98</v>
      </c>
      <c r="M75" s="19"/>
      <c r="N75" s="19" t="s">
        <v>332</v>
      </c>
      <c r="O75" s="9">
        <v>2021</v>
      </c>
      <c r="P75" s="36"/>
      <c r="Q75" s="36"/>
    </row>
    <row r="76" s="1" customFormat="1" ht="39" customHeight="1" spans="1:17">
      <c r="A76" s="9">
        <v>65</v>
      </c>
      <c r="B76" s="9" t="s">
        <v>231</v>
      </c>
      <c r="C76" s="9" t="s">
        <v>334</v>
      </c>
      <c r="D76" s="13" t="s">
        <v>311</v>
      </c>
      <c r="E76" s="13" t="s">
        <v>240</v>
      </c>
      <c r="F76" s="9" t="s">
        <v>241</v>
      </c>
      <c r="G76" s="9" t="s">
        <v>124</v>
      </c>
      <c r="H76" s="9" t="s">
        <v>242</v>
      </c>
      <c r="I76" s="9" t="s">
        <v>77</v>
      </c>
      <c r="J76" s="15" t="s">
        <v>335</v>
      </c>
      <c r="K76" s="12">
        <v>10</v>
      </c>
      <c r="L76" s="12">
        <v>10</v>
      </c>
      <c r="M76" s="12"/>
      <c r="N76" s="10" t="s">
        <v>336</v>
      </c>
      <c r="O76" s="9">
        <v>2021</v>
      </c>
      <c r="P76" s="36"/>
      <c r="Q76" s="36"/>
    </row>
    <row r="77" s="1" customFormat="1" ht="27" customHeight="1" spans="1:17">
      <c r="A77" s="53"/>
      <c r="B77" s="53"/>
      <c r="C77" s="53"/>
      <c r="D77" s="54"/>
      <c r="E77" s="54"/>
      <c r="F77" s="53"/>
      <c r="G77" s="53"/>
      <c r="H77" s="53"/>
      <c r="I77" s="53"/>
      <c r="J77" s="76"/>
      <c r="K77" s="79">
        <f>SUM(K74:K76)</f>
        <v>83.98</v>
      </c>
      <c r="L77" s="79">
        <f>SUM(L74:L76)</f>
        <v>83.98</v>
      </c>
      <c r="M77" s="79">
        <f>SUM(M74:M76)</f>
        <v>0</v>
      </c>
      <c r="N77" s="55"/>
      <c r="O77" s="53"/>
      <c r="P77" s="66">
        <v>33.98</v>
      </c>
      <c r="Q77" s="66">
        <v>50</v>
      </c>
    </row>
    <row r="78" s="1" customFormat="1" ht="27" customHeight="1" spans="1:17">
      <c r="A78" s="9">
        <v>66</v>
      </c>
      <c r="B78" s="9" t="s">
        <v>119</v>
      </c>
      <c r="C78" s="32" t="s">
        <v>337</v>
      </c>
      <c r="D78" s="30" t="s">
        <v>121</v>
      </c>
      <c r="E78" s="33" t="s">
        <v>240</v>
      </c>
      <c r="F78" s="9" t="s">
        <v>241</v>
      </c>
      <c r="G78" s="9" t="s">
        <v>124</v>
      </c>
      <c r="H78" s="9" t="s">
        <v>242</v>
      </c>
      <c r="I78" s="9" t="s">
        <v>10</v>
      </c>
      <c r="J78" s="32" t="s">
        <v>338</v>
      </c>
      <c r="K78" s="32">
        <v>175</v>
      </c>
      <c r="L78" s="32">
        <v>175</v>
      </c>
      <c r="M78" s="32"/>
      <c r="N78" s="32" t="s">
        <v>339</v>
      </c>
      <c r="O78" s="37">
        <v>2021</v>
      </c>
      <c r="P78" s="36"/>
      <c r="Q78" s="36"/>
    </row>
    <row r="79" s="1" customFormat="1" ht="39" customHeight="1" spans="1:17">
      <c r="A79" s="9">
        <v>67</v>
      </c>
      <c r="B79" s="9" t="s">
        <v>231</v>
      </c>
      <c r="C79" s="10" t="s">
        <v>340</v>
      </c>
      <c r="D79" s="13" t="s">
        <v>306</v>
      </c>
      <c r="E79" s="13" t="s">
        <v>240</v>
      </c>
      <c r="F79" s="9" t="s">
        <v>241</v>
      </c>
      <c r="G79" s="9" t="s">
        <v>124</v>
      </c>
      <c r="H79" s="9" t="s">
        <v>242</v>
      </c>
      <c r="I79" s="9" t="s">
        <v>10</v>
      </c>
      <c r="J79" s="10" t="s">
        <v>338</v>
      </c>
      <c r="K79" s="10">
        <v>210</v>
      </c>
      <c r="L79" s="10">
        <v>210</v>
      </c>
      <c r="M79" s="10"/>
      <c r="N79" s="10" t="s">
        <v>341</v>
      </c>
      <c r="O79" s="37">
        <v>2021</v>
      </c>
      <c r="P79" s="36"/>
      <c r="Q79" s="36"/>
    </row>
    <row r="80" s="1" customFormat="1" ht="27" customHeight="1" spans="1:17">
      <c r="A80" s="53"/>
      <c r="B80" s="53"/>
      <c r="C80" s="55"/>
      <c r="D80" s="54"/>
      <c r="E80" s="54"/>
      <c r="F80" s="53"/>
      <c r="G80" s="53"/>
      <c r="H80" s="53"/>
      <c r="I80" s="53"/>
      <c r="J80" s="55"/>
      <c r="K80" s="55">
        <f>SUM(K78:K79)</f>
        <v>385</v>
      </c>
      <c r="L80" s="55">
        <f>SUM(L78:L79)</f>
        <v>385</v>
      </c>
      <c r="M80" s="55">
        <f>SUM(M78:M79)</f>
        <v>0</v>
      </c>
      <c r="N80" s="55"/>
      <c r="O80" s="80"/>
      <c r="P80" s="66">
        <v>385</v>
      </c>
      <c r="Q80" s="66">
        <v>0</v>
      </c>
    </row>
    <row r="81" s="1" customFormat="1" ht="39" customHeight="1" spans="1:17">
      <c r="A81" s="9">
        <v>68</v>
      </c>
      <c r="B81" s="9" t="s">
        <v>231</v>
      </c>
      <c r="C81" s="9" t="s">
        <v>342</v>
      </c>
      <c r="D81" s="10" t="s">
        <v>121</v>
      </c>
      <c r="E81" s="10" t="s">
        <v>240</v>
      </c>
      <c r="F81" s="9" t="s">
        <v>241</v>
      </c>
      <c r="G81" s="10" t="s">
        <v>252</v>
      </c>
      <c r="H81" s="10" t="s">
        <v>343</v>
      </c>
      <c r="I81" s="32" t="s">
        <v>344</v>
      </c>
      <c r="J81" s="42" t="s">
        <v>345</v>
      </c>
      <c r="K81" s="10">
        <v>10</v>
      </c>
      <c r="L81" s="10">
        <v>10</v>
      </c>
      <c r="M81" s="10"/>
      <c r="N81" s="10" t="s">
        <v>241</v>
      </c>
      <c r="O81" s="14">
        <v>2021</v>
      </c>
      <c r="P81" s="36"/>
      <c r="Q81" s="36"/>
    </row>
    <row r="82" s="1" customFormat="1" ht="39" customHeight="1" spans="1:17">
      <c r="A82" s="9">
        <v>69</v>
      </c>
      <c r="B82" s="9" t="s">
        <v>231</v>
      </c>
      <c r="C82" s="10" t="s">
        <v>346</v>
      </c>
      <c r="D82" s="10" t="s">
        <v>121</v>
      </c>
      <c r="E82" s="10" t="s">
        <v>240</v>
      </c>
      <c r="F82" s="9" t="s">
        <v>241</v>
      </c>
      <c r="G82" s="10" t="s">
        <v>252</v>
      </c>
      <c r="H82" s="10" t="s">
        <v>343</v>
      </c>
      <c r="I82" s="32" t="s">
        <v>344</v>
      </c>
      <c r="J82" s="10" t="s">
        <v>347</v>
      </c>
      <c r="K82" s="10">
        <v>5</v>
      </c>
      <c r="L82" s="10">
        <v>5</v>
      </c>
      <c r="M82" s="10"/>
      <c r="N82" s="10" t="s">
        <v>241</v>
      </c>
      <c r="O82" s="14">
        <v>2021</v>
      </c>
      <c r="P82" s="36"/>
      <c r="Q82" s="36"/>
    </row>
    <row r="83" s="1" customFormat="1" ht="39" customHeight="1" spans="1:17">
      <c r="A83" s="9">
        <v>70</v>
      </c>
      <c r="B83" s="9" t="s">
        <v>231</v>
      </c>
      <c r="C83" s="10" t="s">
        <v>348</v>
      </c>
      <c r="D83" s="10" t="s">
        <v>121</v>
      </c>
      <c r="E83" s="10" t="s">
        <v>240</v>
      </c>
      <c r="F83" s="9" t="s">
        <v>241</v>
      </c>
      <c r="G83" s="10" t="s">
        <v>252</v>
      </c>
      <c r="H83" s="10" t="s">
        <v>343</v>
      </c>
      <c r="I83" s="32" t="s">
        <v>344</v>
      </c>
      <c r="J83" s="10" t="s">
        <v>347</v>
      </c>
      <c r="K83" s="10">
        <v>3.12</v>
      </c>
      <c r="L83" s="10">
        <v>3.12</v>
      </c>
      <c r="M83" s="10"/>
      <c r="N83" s="10" t="s">
        <v>241</v>
      </c>
      <c r="O83" s="14">
        <v>2021</v>
      </c>
      <c r="P83" s="36"/>
      <c r="Q83" s="36"/>
    </row>
    <row r="84" s="1" customFormat="1" ht="27" customHeight="1" spans="1:17">
      <c r="A84" s="53"/>
      <c r="B84" s="53"/>
      <c r="C84" s="55"/>
      <c r="D84" s="55"/>
      <c r="E84" s="55"/>
      <c r="F84" s="53"/>
      <c r="G84" s="53"/>
      <c r="H84" s="53"/>
      <c r="I84" s="53"/>
      <c r="J84" s="55"/>
      <c r="K84" s="55">
        <f>SUM(K81:K83)</f>
        <v>18.12</v>
      </c>
      <c r="L84" s="55">
        <f>SUM(L81:L83)</f>
        <v>18.12</v>
      </c>
      <c r="M84" s="55">
        <f>SUM(M81:M83)</f>
        <v>0</v>
      </c>
      <c r="N84" s="55"/>
      <c r="O84" s="56"/>
      <c r="P84" s="66">
        <v>13.15</v>
      </c>
      <c r="Q84" s="66">
        <v>5.02</v>
      </c>
    </row>
    <row r="85" s="1" customFormat="1" ht="27" customHeight="1" spans="1:17">
      <c r="A85" s="53">
        <v>72</v>
      </c>
      <c r="B85" s="53" t="s">
        <v>231</v>
      </c>
      <c r="C85" s="55" t="s">
        <v>349</v>
      </c>
      <c r="D85" s="54" t="s">
        <v>311</v>
      </c>
      <c r="E85" s="54" t="s">
        <v>240</v>
      </c>
      <c r="F85" s="53" t="s">
        <v>241</v>
      </c>
      <c r="G85" s="10" t="s">
        <v>124</v>
      </c>
      <c r="H85" s="10" t="s">
        <v>350</v>
      </c>
      <c r="I85" s="9" t="s">
        <v>10</v>
      </c>
      <c r="J85" s="76" t="s">
        <v>351</v>
      </c>
      <c r="K85" s="55">
        <v>38</v>
      </c>
      <c r="L85" s="55">
        <v>38</v>
      </c>
      <c r="M85" s="55"/>
      <c r="N85" s="55" t="s">
        <v>352</v>
      </c>
      <c r="O85" s="56">
        <v>2021</v>
      </c>
      <c r="P85" s="66">
        <v>38</v>
      </c>
      <c r="Q85" s="66">
        <v>0</v>
      </c>
    </row>
    <row r="86" s="1" customFormat="1" ht="27" customHeight="1" spans="1:18">
      <c r="A86" s="53">
        <v>74</v>
      </c>
      <c r="B86" s="53" t="s">
        <v>231</v>
      </c>
      <c r="C86" s="55" t="s">
        <v>353</v>
      </c>
      <c r="D86" s="55" t="s">
        <v>121</v>
      </c>
      <c r="E86" s="55" t="s">
        <v>240</v>
      </c>
      <c r="F86" s="53" t="s">
        <v>241</v>
      </c>
      <c r="G86" s="10" t="s">
        <v>252</v>
      </c>
      <c r="H86" s="10" t="s">
        <v>343</v>
      </c>
      <c r="I86" s="9" t="s">
        <v>10</v>
      </c>
      <c r="J86" s="55" t="s">
        <v>354</v>
      </c>
      <c r="K86" s="55">
        <v>395.09</v>
      </c>
      <c r="L86" s="55">
        <v>395.09</v>
      </c>
      <c r="M86" s="55"/>
      <c r="N86" s="55" t="s">
        <v>355</v>
      </c>
      <c r="O86" s="56">
        <v>2021</v>
      </c>
      <c r="P86" s="66">
        <v>308.53</v>
      </c>
      <c r="Q86" s="66">
        <v>102.75</v>
      </c>
      <c r="R86" s="1">
        <v>102.75</v>
      </c>
    </row>
    <row r="87" s="1" customFormat="1" ht="27" customHeight="1" spans="1:17">
      <c r="A87" s="53">
        <v>75</v>
      </c>
      <c r="B87" s="53" t="s">
        <v>231</v>
      </c>
      <c r="C87" s="55" t="s">
        <v>356</v>
      </c>
      <c r="D87" s="54" t="s">
        <v>306</v>
      </c>
      <c r="E87" s="54" t="s">
        <v>240</v>
      </c>
      <c r="F87" s="53" t="s">
        <v>241</v>
      </c>
      <c r="G87" s="10" t="s">
        <v>252</v>
      </c>
      <c r="H87" s="10" t="s">
        <v>131</v>
      </c>
      <c r="I87" s="9" t="s">
        <v>10</v>
      </c>
      <c r="J87" s="55" t="s">
        <v>357</v>
      </c>
      <c r="K87" s="55">
        <v>12</v>
      </c>
      <c r="L87" s="55">
        <v>12</v>
      </c>
      <c r="M87" s="55"/>
      <c r="N87" s="55" t="s">
        <v>358</v>
      </c>
      <c r="O87" s="56">
        <v>2021</v>
      </c>
      <c r="P87" s="66">
        <v>11.54</v>
      </c>
      <c r="Q87" s="66">
        <v>0</v>
      </c>
    </row>
    <row r="88" s="1" customFormat="1" ht="27" customHeight="1" spans="1:17">
      <c r="A88" s="34" t="s">
        <v>99</v>
      </c>
      <c r="B88" s="40"/>
      <c r="C88" s="35"/>
      <c r="D88" s="36"/>
      <c r="E88" s="36"/>
      <c r="F88" s="36"/>
      <c r="G88" s="36"/>
      <c r="H88" s="36"/>
      <c r="I88" s="36"/>
      <c r="J88" s="36"/>
      <c r="K88" s="36">
        <f>K34+K39+K41+K44+K52+K59+K61+K63+K65+K67+K69+K71+K73+K77+K80+K84+K85+K86+K87</f>
        <v>5227.95</v>
      </c>
      <c r="L88" s="36">
        <f>L34+L39+L41+L44+L52+L59+L61+L63+L65+L67+L69+L71+L73+L77+L80+L84+L85+L86+L87</f>
        <v>4816.95</v>
      </c>
      <c r="M88" s="36">
        <f>M34+M39+M41+M44+M52+M59+M61+M63+M65+M67+M69+M71+M73+M77+M80+M84+M85+M86+M87</f>
        <v>411</v>
      </c>
      <c r="N88" s="41"/>
      <c r="O88" s="37"/>
      <c r="P88" s="36">
        <f>SUM(P3:P87)</f>
        <v>2396.9462</v>
      </c>
      <c r="Q88" s="36">
        <f>SUM(Q5:Q87)</f>
        <v>2678.46</v>
      </c>
    </row>
    <row r="89" s="1" customFormat="1" spans="3:15">
      <c r="C89" s="2"/>
      <c r="N89" s="2"/>
      <c r="O89" s="3"/>
    </row>
    <row r="90" s="1" customFormat="1" spans="3:15">
      <c r="C90" s="2"/>
      <c r="N90" s="2"/>
      <c r="O90" s="3"/>
    </row>
    <row r="91" s="1" customFormat="1" spans="3:15">
      <c r="C91" s="2"/>
      <c r="N91" s="2"/>
      <c r="O91" s="3"/>
    </row>
    <row r="92" s="1" customFormat="1" spans="3:15">
      <c r="C92" s="2"/>
      <c r="N92" s="2"/>
      <c r="O92" s="3"/>
    </row>
    <row r="93" s="1" customFormat="1" spans="3:15">
      <c r="C93" s="2"/>
      <c r="N93" s="2"/>
      <c r="O93" s="3"/>
    </row>
    <row r="94" s="1" customFormat="1" spans="3:15">
      <c r="C94" s="2"/>
      <c r="N94" s="2"/>
      <c r="O94" s="3"/>
    </row>
    <row r="95" s="1" customFormat="1" spans="3:15">
      <c r="C95" s="2"/>
      <c r="N95" s="2"/>
      <c r="O95" s="3"/>
    </row>
    <row r="96" s="1" customFormat="1" spans="3:15">
      <c r="C96" s="2"/>
      <c r="N96" s="2"/>
      <c r="O96" s="3"/>
    </row>
    <row r="97" s="1" customFormat="1" spans="3:15">
      <c r="C97" s="2"/>
      <c r="N97" s="2"/>
      <c r="O97" s="3"/>
    </row>
    <row r="98" s="1" customFormat="1" spans="3:15">
      <c r="C98" s="2"/>
      <c r="N98" s="2"/>
      <c r="O98" s="3"/>
    </row>
  </sheetData>
  <mergeCells count="15">
    <mergeCell ref="A1:O1"/>
    <mergeCell ref="N2:O2"/>
    <mergeCell ref="K3:M3"/>
    <mergeCell ref="A88:C88"/>
    <mergeCell ref="A3:A4"/>
    <mergeCell ref="B3:B4"/>
    <mergeCell ref="C3:C4"/>
    <mergeCell ref="D3:D4"/>
    <mergeCell ref="E3:E4"/>
    <mergeCell ref="F3:F4"/>
    <mergeCell ref="J3:J4"/>
    <mergeCell ref="N3:N4"/>
    <mergeCell ref="O3:O4"/>
    <mergeCell ref="P3:P4"/>
    <mergeCell ref="Q3:Q4"/>
  </mergeCells>
  <pageMargins left="0.751388888888889" right="0.751388888888889"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O12"/>
  <sheetViews>
    <sheetView workbookViewId="0">
      <selection activeCell="K15" sqref="K15"/>
    </sheetView>
  </sheetViews>
  <sheetFormatPr defaultColWidth="9" defaultRowHeight="13.5"/>
  <cols>
    <col min="1" max="1" width="4.125" customWidth="1"/>
    <col min="2" max="2" width="6.625" customWidth="1"/>
    <col min="3" max="3" width="11.125" customWidth="1"/>
  </cols>
  <sheetData>
    <row r="2" ht="28.5" spans="2:15">
      <c r="B2" s="43" t="s">
        <v>359</v>
      </c>
      <c r="C2" s="43"/>
      <c r="D2" s="43"/>
      <c r="E2" s="43"/>
      <c r="F2" s="43"/>
      <c r="G2" s="43"/>
      <c r="H2" s="43"/>
      <c r="I2" s="43"/>
      <c r="J2" s="43"/>
      <c r="K2" s="43"/>
      <c r="L2" s="43"/>
      <c r="M2" s="43"/>
      <c r="N2" s="43"/>
      <c r="O2" s="43"/>
    </row>
    <row r="3" spans="1:15">
      <c r="A3" s="6" t="s">
        <v>82</v>
      </c>
      <c r="B3" s="6" t="s">
        <v>103</v>
      </c>
      <c r="C3" s="6" t="s">
        <v>1</v>
      </c>
      <c r="D3" s="6" t="s">
        <v>104</v>
      </c>
      <c r="E3" s="6" t="s">
        <v>105</v>
      </c>
      <c r="F3" s="6" t="s">
        <v>106</v>
      </c>
      <c r="G3" s="6" t="s">
        <v>113</v>
      </c>
      <c r="H3" s="6" t="s">
        <v>114</v>
      </c>
      <c r="I3" s="6" t="s">
        <v>115</v>
      </c>
      <c r="J3" s="6" t="s">
        <v>107</v>
      </c>
      <c r="K3" s="23" t="s">
        <v>108</v>
      </c>
      <c r="L3" s="24"/>
      <c r="M3" s="25"/>
      <c r="N3" s="6" t="s">
        <v>109</v>
      </c>
      <c r="O3" s="6" t="s">
        <v>110</v>
      </c>
    </row>
    <row r="4" spans="1:15">
      <c r="A4" s="7"/>
      <c r="B4" s="7"/>
      <c r="C4" s="7"/>
      <c r="D4" s="7"/>
      <c r="E4" s="7"/>
      <c r="F4" s="7"/>
      <c r="G4" s="7"/>
      <c r="H4" s="7"/>
      <c r="I4" s="7"/>
      <c r="J4" s="7"/>
      <c r="K4" s="8" t="s">
        <v>116</v>
      </c>
      <c r="L4" s="8" t="s">
        <v>117</v>
      </c>
      <c r="M4" s="8" t="s">
        <v>118</v>
      </c>
      <c r="N4" s="7"/>
      <c r="O4" s="7"/>
    </row>
    <row r="5" ht="36" spans="1:15">
      <c r="A5" s="44">
        <v>1</v>
      </c>
      <c r="B5" s="9" t="s">
        <v>133</v>
      </c>
      <c r="C5" s="13" t="s">
        <v>134</v>
      </c>
      <c r="D5" s="9" t="s">
        <v>121</v>
      </c>
      <c r="E5" s="9" t="s">
        <v>135</v>
      </c>
      <c r="F5" s="9" t="s">
        <v>98</v>
      </c>
      <c r="G5" s="13" t="s">
        <v>124</v>
      </c>
      <c r="H5" s="9" t="s">
        <v>131</v>
      </c>
      <c r="I5" s="9" t="s">
        <v>136</v>
      </c>
      <c r="J5" s="26" t="s">
        <v>137</v>
      </c>
      <c r="K5" s="9">
        <v>60</v>
      </c>
      <c r="L5" s="9">
        <v>48</v>
      </c>
      <c r="M5" s="9">
        <v>12</v>
      </c>
      <c r="N5" s="10" t="s">
        <v>86</v>
      </c>
      <c r="O5" s="12">
        <v>2021</v>
      </c>
    </row>
    <row r="6" ht="36" spans="1:15">
      <c r="A6" s="44">
        <v>2</v>
      </c>
      <c r="B6" s="9" t="s">
        <v>133</v>
      </c>
      <c r="C6" s="13" t="s">
        <v>138</v>
      </c>
      <c r="D6" s="9" t="s">
        <v>121</v>
      </c>
      <c r="E6" s="9" t="s">
        <v>135</v>
      </c>
      <c r="F6" s="9" t="s">
        <v>98</v>
      </c>
      <c r="G6" s="13" t="s">
        <v>124</v>
      </c>
      <c r="H6" s="9" t="s">
        <v>131</v>
      </c>
      <c r="I6" s="9" t="s">
        <v>136</v>
      </c>
      <c r="J6" s="26" t="s">
        <v>139</v>
      </c>
      <c r="K6" s="9">
        <v>100</v>
      </c>
      <c r="L6" s="9">
        <v>80</v>
      </c>
      <c r="M6" s="9">
        <v>20</v>
      </c>
      <c r="N6" s="10" t="s">
        <v>86</v>
      </c>
      <c r="O6" s="12">
        <v>2021</v>
      </c>
    </row>
    <row r="7" ht="36" spans="1:15">
      <c r="A7" s="44">
        <v>3</v>
      </c>
      <c r="B7" s="9" t="s">
        <v>133</v>
      </c>
      <c r="C7" s="9" t="s">
        <v>153</v>
      </c>
      <c r="D7" s="9" t="s">
        <v>121</v>
      </c>
      <c r="E7" s="9" t="s">
        <v>154</v>
      </c>
      <c r="F7" s="9" t="s">
        <v>98</v>
      </c>
      <c r="G7" s="9" t="s">
        <v>124</v>
      </c>
      <c r="H7" s="9" t="s">
        <v>125</v>
      </c>
      <c r="I7" s="9" t="s">
        <v>155</v>
      </c>
      <c r="J7" s="9" t="s">
        <v>156</v>
      </c>
      <c r="K7" s="9">
        <v>100</v>
      </c>
      <c r="L7" s="9">
        <v>80</v>
      </c>
      <c r="M7" s="9">
        <v>20</v>
      </c>
      <c r="N7" s="38" t="s">
        <v>157</v>
      </c>
      <c r="O7" s="9">
        <v>2021</v>
      </c>
    </row>
    <row r="8" ht="48" spans="1:15">
      <c r="A8" s="44">
        <v>4</v>
      </c>
      <c r="B8" s="9" t="s">
        <v>133</v>
      </c>
      <c r="C8" s="13" t="s">
        <v>180</v>
      </c>
      <c r="D8" s="13" t="s">
        <v>121</v>
      </c>
      <c r="E8" s="9" t="s">
        <v>181</v>
      </c>
      <c r="F8" s="9" t="s">
        <v>98</v>
      </c>
      <c r="G8" s="13" t="s">
        <v>124</v>
      </c>
      <c r="H8" s="13" t="s">
        <v>131</v>
      </c>
      <c r="I8" s="9" t="s">
        <v>177</v>
      </c>
      <c r="J8" s="13" t="s">
        <v>182</v>
      </c>
      <c r="K8" s="13">
        <v>80</v>
      </c>
      <c r="L8" s="13">
        <v>72</v>
      </c>
      <c r="M8" s="13">
        <v>8</v>
      </c>
      <c r="N8" s="13" t="s">
        <v>183</v>
      </c>
      <c r="O8" s="13">
        <v>2021</v>
      </c>
    </row>
    <row r="9" ht="60" spans="1:15">
      <c r="A9" s="44">
        <v>5</v>
      </c>
      <c r="B9" s="9" t="s">
        <v>133</v>
      </c>
      <c r="C9" s="9" t="s">
        <v>187</v>
      </c>
      <c r="D9" s="13" t="s">
        <v>121</v>
      </c>
      <c r="E9" s="9" t="s">
        <v>188</v>
      </c>
      <c r="F9" s="9" t="s">
        <v>98</v>
      </c>
      <c r="G9" s="13" t="s">
        <v>189</v>
      </c>
      <c r="H9" s="13" t="s">
        <v>190</v>
      </c>
      <c r="I9" s="9" t="s">
        <v>177</v>
      </c>
      <c r="J9" s="13" t="s">
        <v>191</v>
      </c>
      <c r="K9" s="13">
        <v>70</v>
      </c>
      <c r="L9" s="13">
        <v>56</v>
      </c>
      <c r="M9" s="13">
        <v>14</v>
      </c>
      <c r="N9" s="13" t="s">
        <v>192</v>
      </c>
      <c r="O9" s="13">
        <v>2021</v>
      </c>
    </row>
    <row r="10" ht="84" spans="1:15">
      <c r="A10" s="44">
        <v>6</v>
      </c>
      <c r="B10" s="45" t="s">
        <v>133</v>
      </c>
      <c r="C10" s="45" t="s">
        <v>219</v>
      </c>
      <c r="D10" s="46" t="s">
        <v>121</v>
      </c>
      <c r="E10" s="45" t="s">
        <v>220</v>
      </c>
      <c r="F10" s="45" t="s">
        <v>98</v>
      </c>
      <c r="G10" s="45" t="s">
        <v>124</v>
      </c>
      <c r="H10" s="45" t="s">
        <v>221</v>
      </c>
      <c r="I10" s="46" t="s">
        <v>222</v>
      </c>
      <c r="J10" s="46" t="s">
        <v>223</v>
      </c>
      <c r="K10" s="46">
        <v>120</v>
      </c>
      <c r="L10" s="46">
        <v>96</v>
      </c>
      <c r="M10" s="46">
        <v>24</v>
      </c>
      <c r="N10" s="45" t="s">
        <v>144</v>
      </c>
      <c r="O10" s="45">
        <v>2021</v>
      </c>
    </row>
    <row r="11" ht="21" customHeight="1" spans="1:15">
      <c r="A11" s="47" t="s">
        <v>99</v>
      </c>
      <c r="B11" s="41"/>
      <c r="C11" s="47"/>
      <c r="D11" s="47"/>
      <c r="E11" s="47"/>
      <c r="F11" s="47"/>
      <c r="G11" s="47"/>
      <c r="H11" s="47"/>
      <c r="I11" s="47"/>
      <c r="J11" s="47"/>
      <c r="K11" s="10"/>
      <c r="L11" s="10">
        <f>SUM(L5:L10)</f>
        <v>432</v>
      </c>
      <c r="M11" s="10"/>
      <c r="N11" s="9"/>
      <c r="O11" s="9"/>
    </row>
    <row r="12" ht="27" customHeight="1" spans="1:15">
      <c r="A12" s="48" t="s">
        <v>360</v>
      </c>
      <c r="B12" s="48"/>
      <c r="C12" s="48"/>
      <c r="D12" s="48"/>
      <c r="E12" s="48"/>
      <c r="F12" s="48"/>
      <c r="G12" s="48"/>
      <c r="H12" s="48"/>
      <c r="I12" s="48"/>
      <c r="J12" s="48"/>
      <c r="K12" s="48"/>
      <c r="L12" s="48"/>
      <c r="M12" s="48"/>
      <c r="N12" s="48"/>
      <c r="O12" s="48"/>
    </row>
  </sheetData>
  <mergeCells count="16">
    <mergeCell ref="B2:O2"/>
    <mergeCell ref="K3:M3"/>
    <mergeCell ref="A11:J11"/>
    <mergeCell ref="A12:O12"/>
    <mergeCell ref="A3:A4"/>
    <mergeCell ref="B3:B4"/>
    <mergeCell ref="C3:C4"/>
    <mergeCell ref="D3:D4"/>
    <mergeCell ref="E3:E4"/>
    <mergeCell ref="F3:F4"/>
    <mergeCell ref="G3:G4"/>
    <mergeCell ref="H3:H4"/>
    <mergeCell ref="I3:I4"/>
    <mergeCell ref="J3:J4"/>
    <mergeCell ref="N3:N4"/>
    <mergeCell ref="O3:O4"/>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3"/>
  <sheetViews>
    <sheetView topLeftCell="A64" workbookViewId="0">
      <selection activeCell="I16" sqref="I16"/>
    </sheetView>
  </sheetViews>
  <sheetFormatPr defaultColWidth="9" defaultRowHeight="13.5"/>
  <cols>
    <col min="1" max="2" width="4.625" style="1" customWidth="1"/>
    <col min="3" max="3" width="26.25" style="2" customWidth="1"/>
    <col min="4" max="9" width="9" style="1" customWidth="1"/>
    <col min="10" max="10" width="13.375" style="1" customWidth="1"/>
    <col min="11" max="11" width="9.125" style="1" customWidth="1"/>
    <col min="12" max="12" width="8" style="1" customWidth="1"/>
    <col min="13" max="13" width="5.625" style="1" customWidth="1"/>
    <col min="14" max="14" width="9" style="2"/>
    <col min="15" max="15" width="5.5" style="3" customWidth="1"/>
    <col min="16" max="16" width="11.5" style="1"/>
    <col min="17" max="16381" width="9" style="1"/>
  </cols>
  <sheetData>
    <row r="1" s="1" customFormat="1" ht="37.5" customHeight="1" spans="1:15">
      <c r="A1" s="4" t="s">
        <v>361</v>
      </c>
      <c r="B1" s="4"/>
      <c r="C1" s="5"/>
      <c r="D1" s="5"/>
      <c r="E1" s="5"/>
      <c r="F1" s="5"/>
      <c r="G1" s="5"/>
      <c r="H1" s="5"/>
      <c r="I1" s="5"/>
      <c r="J1" s="5"/>
      <c r="K1" s="5"/>
      <c r="L1" s="5"/>
      <c r="M1" s="5"/>
      <c r="N1" s="5"/>
      <c r="O1" s="21"/>
    </row>
    <row r="2" s="1" customFormat="1" ht="22" customHeight="1" spans="1:15">
      <c r="A2" s="4"/>
      <c r="B2" s="4"/>
      <c r="C2" s="5"/>
      <c r="D2" s="5"/>
      <c r="E2" s="5"/>
      <c r="F2" s="5"/>
      <c r="G2" s="5"/>
      <c r="H2" s="5"/>
      <c r="I2" s="5"/>
      <c r="J2" s="5"/>
      <c r="K2" s="5"/>
      <c r="L2" s="22"/>
      <c r="M2" s="22"/>
      <c r="N2" s="22" t="s">
        <v>102</v>
      </c>
      <c r="O2" s="22"/>
    </row>
    <row r="3" s="1" customFormat="1" ht="24" customHeight="1" spans="1:15">
      <c r="A3" s="6" t="s">
        <v>82</v>
      </c>
      <c r="B3" s="6" t="s">
        <v>103</v>
      </c>
      <c r="C3" s="6" t="s">
        <v>1</v>
      </c>
      <c r="D3" s="6" t="s">
        <v>104</v>
      </c>
      <c r="E3" s="6" t="s">
        <v>105</v>
      </c>
      <c r="F3" s="6" t="s">
        <v>106</v>
      </c>
      <c r="G3" s="6"/>
      <c r="H3" s="6"/>
      <c r="I3" s="6"/>
      <c r="J3" s="6" t="s">
        <v>107</v>
      </c>
      <c r="K3" s="23" t="s">
        <v>108</v>
      </c>
      <c r="L3" s="24"/>
      <c r="M3" s="25"/>
      <c r="N3" s="6" t="s">
        <v>109</v>
      </c>
      <c r="O3" s="6" t="s">
        <v>110</v>
      </c>
    </row>
    <row r="4" s="1" customFormat="1" ht="31" customHeight="1" spans="1:15">
      <c r="A4" s="7"/>
      <c r="B4" s="7"/>
      <c r="C4" s="7"/>
      <c r="D4" s="7"/>
      <c r="E4" s="7"/>
      <c r="F4" s="7"/>
      <c r="G4" s="8" t="s">
        <v>113</v>
      </c>
      <c r="H4" s="8" t="s">
        <v>114</v>
      </c>
      <c r="I4" s="8" t="s">
        <v>115</v>
      </c>
      <c r="J4" s="7"/>
      <c r="K4" s="8" t="s">
        <v>116</v>
      </c>
      <c r="L4" s="8" t="s">
        <v>117</v>
      </c>
      <c r="M4" s="8" t="s">
        <v>362</v>
      </c>
      <c r="N4" s="7"/>
      <c r="O4" s="7"/>
    </row>
    <row r="5" s="1" customFormat="1" ht="33" customHeight="1" spans="1:15">
      <c r="A5" s="9">
        <v>1</v>
      </c>
      <c r="B5" s="9" t="s">
        <v>119</v>
      </c>
      <c r="C5" s="10" t="s">
        <v>120</v>
      </c>
      <c r="D5" s="9" t="s">
        <v>121</v>
      </c>
      <c r="E5" s="10" t="s">
        <v>122</v>
      </c>
      <c r="F5" s="10" t="s">
        <v>123</v>
      </c>
      <c r="G5" s="9" t="s">
        <v>124</v>
      </c>
      <c r="H5" s="9" t="s">
        <v>125</v>
      </c>
      <c r="I5" s="9" t="s">
        <v>126</v>
      </c>
      <c r="J5" s="9" t="s">
        <v>127</v>
      </c>
      <c r="K5" s="9">
        <v>90</v>
      </c>
      <c r="L5" s="9">
        <v>81</v>
      </c>
      <c r="M5" s="9">
        <v>9</v>
      </c>
      <c r="N5" s="38" t="s">
        <v>128</v>
      </c>
      <c r="O5" s="9">
        <v>2021</v>
      </c>
    </row>
    <row r="6" s="1" customFormat="1" ht="33" customHeight="1" spans="1:15">
      <c r="A6" s="9">
        <v>2</v>
      </c>
      <c r="B6" s="9" t="s">
        <v>119</v>
      </c>
      <c r="C6" s="11" t="s">
        <v>129</v>
      </c>
      <c r="D6" s="9" t="s">
        <v>121</v>
      </c>
      <c r="E6" s="10" t="s">
        <v>130</v>
      </c>
      <c r="F6" s="10" t="s">
        <v>123</v>
      </c>
      <c r="G6" s="12" t="s">
        <v>124</v>
      </c>
      <c r="H6" s="12" t="s">
        <v>131</v>
      </c>
      <c r="I6" s="12" t="s">
        <v>126</v>
      </c>
      <c r="J6" s="9" t="s">
        <v>127</v>
      </c>
      <c r="K6" s="10">
        <v>150</v>
      </c>
      <c r="L6" s="10">
        <v>135</v>
      </c>
      <c r="M6" s="10">
        <v>15</v>
      </c>
      <c r="N6" s="38" t="s">
        <v>132</v>
      </c>
      <c r="O6" s="9">
        <v>2021</v>
      </c>
    </row>
    <row r="7" s="1" customFormat="1" ht="26.25" customHeight="1" spans="1:15">
      <c r="A7" s="9">
        <v>3</v>
      </c>
      <c r="B7" s="9" t="s">
        <v>133</v>
      </c>
      <c r="C7" s="13" t="s">
        <v>134</v>
      </c>
      <c r="D7" s="9" t="s">
        <v>121</v>
      </c>
      <c r="E7" s="9" t="s">
        <v>135</v>
      </c>
      <c r="F7" s="9" t="s">
        <v>98</v>
      </c>
      <c r="G7" s="13" t="s">
        <v>124</v>
      </c>
      <c r="H7" s="9" t="s">
        <v>131</v>
      </c>
      <c r="I7" s="9" t="s">
        <v>136</v>
      </c>
      <c r="J7" s="26" t="s">
        <v>137</v>
      </c>
      <c r="K7" s="9">
        <v>60</v>
      </c>
      <c r="L7" s="9">
        <v>48</v>
      </c>
      <c r="M7" s="9">
        <v>12</v>
      </c>
      <c r="N7" s="10" t="s">
        <v>86</v>
      </c>
      <c r="O7" s="12">
        <v>2021</v>
      </c>
    </row>
    <row r="8" s="1" customFormat="1" ht="39" customHeight="1" spans="1:15">
      <c r="A8" s="9">
        <v>4</v>
      </c>
      <c r="B8" s="9" t="s">
        <v>133</v>
      </c>
      <c r="C8" s="13" t="s">
        <v>138</v>
      </c>
      <c r="D8" s="9" t="s">
        <v>121</v>
      </c>
      <c r="E8" s="9" t="s">
        <v>135</v>
      </c>
      <c r="F8" s="9" t="s">
        <v>98</v>
      </c>
      <c r="G8" s="13" t="s">
        <v>124</v>
      </c>
      <c r="H8" s="9" t="s">
        <v>131</v>
      </c>
      <c r="I8" s="9" t="s">
        <v>136</v>
      </c>
      <c r="J8" s="26" t="s">
        <v>139</v>
      </c>
      <c r="K8" s="9">
        <v>100</v>
      </c>
      <c r="L8" s="9">
        <v>80</v>
      </c>
      <c r="M8" s="9">
        <v>20</v>
      </c>
      <c r="N8" s="10" t="s">
        <v>86</v>
      </c>
      <c r="O8" s="12">
        <v>2021</v>
      </c>
    </row>
    <row r="9" s="1" customFormat="1" ht="39" customHeight="1" spans="1:15">
      <c r="A9" s="9">
        <v>5</v>
      </c>
      <c r="B9" s="9" t="s">
        <v>119</v>
      </c>
      <c r="C9" s="13" t="s">
        <v>140</v>
      </c>
      <c r="D9" s="9" t="s">
        <v>141</v>
      </c>
      <c r="E9" s="9" t="s">
        <v>142</v>
      </c>
      <c r="F9" s="10" t="s">
        <v>123</v>
      </c>
      <c r="G9" s="13" t="s">
        <v>124</v>
      </c>
      <c r="H9" s="9" t="s">
        <v>131</v>
      </c>
      <c r="I9" s="9" t="s">
        <v>136</v>
      </c>
      <c r="J9" s="27" t="s">
        <v>143</v>
      </c>
      <c r="K9" s="9">
        <v>30</v>
      </c>
      <c r="L9" s="9">
        <v>24</v>
      </c>
      <c r="M9" s="9">
        <v>6</v>
      </c>
      <c r="N9" s="9" t="s">
        <v>144</v>
      </c>
      <c r="O9" s="12">
        <v>2021</v>
      </c>
    </row>
    <row r="10" s="1" customFormat="1" ht="39" customHeight="1" spans="1:15">
      <c r="A10" s="9">
        <v>6</v>
      </c>
      <c r="B10" s="9" t="s">
        <v>119</v>
      </c>
      <c r="C10" s="9" t="s">
        <v>145</v>
      </c>
      <c r="D10" s="9" t="s">
        <v>121</v>
      </c>
      <c r="E10" s="13" t="s">
        <v>142</v>
      </c>
      <c r="F10" s="10" t="s">
        <v>123</v>
      </c>
      <c r="G10" s="9" t="s">
        <v>124</v>
      </c>
      <c r="H10" s="9" t="s">
        <v>131</v>
      </c>
      <c r="I10" s="9" t="s">
        <v>136</v>
      </c>
      <c r="J10" s="9" t="s">
        <v>146</v>
      </c>
      <c r="K10" s="9">
        <v>50</v>
      </c>
      <c r="L10" s="9">
        <v>40</v>
      </c>
      <c r="M10" s="9">
        <v>10</v>
      </c>
      <c r="N10" s="10" t="s">
        <v>86</v>
      </c>
      <c r="O10" s="12">
        <v>2021</v>
      </c>
    </row>
    <row r="11" s="1" customFormat="1" ht="39" customHeight="1" spans="1:15">
      <c r="A11" s="9">
        <v>7</v>
      </c>
      <c r="B11" s="9" t="s">
        <v>119</v>
      </c>
      <c r="C11" s="9" t="s">
        <v>147</v>
      </c>
      <c r="D11" s="9" t="s">
        <v>121</v>
      </c>
      <c r="E11" s="13" t="s">
        <v>148</v>
      </c>
      <c r="F11" s="10" t="s">
        <v>123</v>
      </c>
      <c r="G11" s="9" t="s">
        <v>124</v>
      </c>
      <c r="H11" s="9" t="s">
        <v>131</v>
      </c>
      <c r="I11" s="9" t="s">
        <v>136</v>
      </c>
      <c r="J11" s="9" t="s">
        <v>146</v>
      </c>
      <c r="K11" s="9">
        <v>140</v>
      </c>
      <c r="L11" s="9">
        <v>112</v>
      </c>
      <c r="M11" s="9">
        <v>28</v>
      </c>
      <c r="N11" s="10" t="s">
        <v>86</v>
      </c>
      <c r="O11" s="12">
        <v>2021</v>
      </c>
    </row>
    <row r="12" s="1" customFormat="1" ht="39" customHeight="1" spans="1:15">
      <c r="A12" s="9">
        <v>8</v>
      </c>
      <c r="B12" s="9" t="s">
        <v>119</v>
      </c>
      <c r="C12" s="9" t="s">
        <v>149</v>
      </c>
      <c r="D12" s="9" t="s">
        <v>121</v>
      </c>
      <c r="E12" s="13" t="s">
        <v>150</v>
      </c>
      <c r="F12" s="10" t="s">
        <v>123</v>
      </c>
      <c r="G12" s="9" t="s">
        <v>124</v>
      </c>
      <c r="H12" s="10" t="s">
        <v>151</v>
      </c>
      <c r="I12" s="9" t="s">
        <v>136</v>
      </c>
      <c r="J12" s="9" t="s">
        <v>152</v>
      </c>
      <c r="K12" s="9">
        <v>60</v>
      </c>
      <c r="L12" s="9">
        <v>48</v>
      </c>
      <c r="M12" s="9">
        <v>12</v>
      </c>
      <c r="N12" s="9" t="s">
        <v>144</v>
      </c>
      <c r="O12" s="12">
        <v>2021</v>
      </c>
    </row>
    <row r="13" s="1" customFormat="1" ht="39" customHeight="1" spans="1:15">
      <c r="A13" s="9">
        <v>9</v>
      </c>
      <c r="B13" s="9" t="s">
        <v>133</v>
      </c>
      <c r="C13" s="9" t="s">
        <v>153</v>
      </c>
      <c r="D13" s="9" t="s">
        <v>121</v>
      </c>
      <c r="E13" s="9" t="s">
        <v>154</v>
      </c>
      <c r="F13" s="9" t="s">
        <v>98</v>
      </c>
      <c r="G13" s="9" t="s">
        <v>124</v>
      </c>
      <c r="H13" s="9" t="s">
        <v>125</v>
      </c>
      <c r="I13" s="9" t="s">
        <v>155</v>
      </c>
      <c r="J13" s="9" t="s">
        <v>156</v>
      </c>
      <c r="K13" s="9">
        <v>100</v>
      </c>
      <c r="L13" s="9">
        <v>80</v>
      </c>
      <c r="M13" s="9">
        <v>20</v>
      </c>
      <c r="N13" s="38" t="s">
        <v>157</v>
      </c>
      <c r="O13" s="9">
        <v>2021</v>
      </c>
    </row>
    <row r="14" s="1" customFormat="1" ht="39" customHeight="1" spans="1:15">
      <c r="A14" s="9">
        <v>10</v>
      </c>
      <c r="B14" s="9" t="s">
        <v>119</v>
      </c>
      <c r="C14" s="9" t="s">
        <v>158</v>
      </c>
      <c r="D14" s="9" t="s">
        <v>141</v>
      </c>
      <c r="E14" s="9" t="s">
        <v>154</v>
      </c>
      <c r="F14" s="9" t="s">
        <v>98</v>
      </c>
      <c r="G14" s="9" t="s">
        <v>124</v>
      </c>
      <c r="H14" s="9" t="s">
        <v>131</v>
      </c>
      <c r="I14" s="9" t="s">
        <v>155</v>
      </c>
      <c r="J14" s="9" t="s">
        <v>159</v>
      </c>
      <c r="K14" s="9">
        <v>15</v>
      </c>
      <c r="L14" s="9">
        <v>12</v>
      </c>
      <c r="M14" s="9">
        <v>3</v>
      </c>
      <c r="N14" s="9" t="s">
        <v>144</v>
      </c>
      <c r="O14" s="9">
        <v>2021</v>
      </c>
    </row>
    <row r="15" s="1" customFormat="1" ht="39" customHeight="1" spans="1:15">
      <c r="A15" s="9">
        <v>11</v>
      </c>
      <c r="B15" s="9" t="s">
        <v>119</v>
      </c>
      <c r="C15" s="9" t="s">
        <v>160</v>
      </c>
      <c r="D15" s="9" t="s">
        <v>121</v>
      </c>
      <c r="E15" s="9" t="s">
        <v>161</v>
      </c>
      <c r="F15" s="10" t="s">
        <v>123</v>
      </c>
      <c r="G15" s="9" t="s">
        <v>124</v>
      </c>
      <c r="H15" s="9" t="s">
        <v>125</v>
      </c>
      <c r="I15" s="9" t="s">
        <v>155</v>
      </c>
      <c r="J15" s="9" t="s">
        <v>162</v>
      </c>
      <c r="K15" s="9">
        <v>50</v>
      </c>
      <c r="L15" s="9">
        <v>40</v>
      </c>
      <c r="M15" s="9">
        <v>10</v>
      </c>
      <c r="N15" s="38" t="s">
        <v>163</v>
      </c>
      <c r="O15" s="9">
        <v>2021</v>
      </c>
    </row>
    <row r="16" s="1" customFormat="1" ht="39" customHeight="1" spans="1:15">
      <c r="A16" s="9">
        <v>12</v>
      </c>
      <c r="B16" s="9" t="s">
        <v>119</v>
      </c>
      <c r="C16" s="9" t="s">
        <v>164</v>
      </c>
      <c r="D16" s="9" t="s">
        <v>121</v>
      </c>
      <c r="E16" s="9" t="s">
        <v>165</v>
      </c>
      <c r="F16" s="10" t="s">
        <v>123</v>
      </c>
      <c r="G16" s="9" t="s">
        <v>124</v>
      </c>
      <c r="H16" s="9" t="s">
        <v>125</v>
      </c>
      <c r="I16" s="9" t="s">
        <v>155</v>
      </c>
      <c r="J16" s="9" t="s">
        <v>166</v>
      </c>
      <c r="K16" s="9">
        <v>30</v>
      </c>
      <c r="L16" s="9">
        <v>27</v>
      </c>
      <c r="M16" s="9">
        <v>3</v>
      </c>
      <c r="N16" s="38" t="s">
        <v>167</v>
      </c>
      <c r="O16" s="9">
        <v>2021</v>
      </c>
    </row>
    <row r="17" s="1" customFormat="1" ht="39" customHeight="1" spans="1:15">
      <c r="A17" s="9">
        <v>13</v>
      </c>
      <c r="B17" s="9" t="s">
        <v>119</v>
      </c>
      <c r="C17" s="9" t="s">
        <v>168</v>
      </c>
      <c r="D17" s="9" t="s">
        <v>121</v>
      </c>
      <c r="E17" s="9" t="s">
        <v>169</v>
      </c>
      <c r="F17" s="10" t="s">
        <v>123</v>
      </c>
      <c r="G17" s="9" t="s">
        <v>124</v>
      </c>
      <c r="H17" s="9" t="s">
        <v>125</v>
      </c>
      <c r="I17" s="9" t="s">
        <v>155</v>
      </c>
      <c r="J17" s="9" t="s">
        <v>170</v>
      </c>
      <c r="K17" s="9">
        <v>80</v>
      </c>
      <c r="L17" s="9">
        <v>64</v>
      </c>
      <c r="M17" s="9">
        <v>16</v>
      </c>
      <c r="N17" s="38" t="s">
        <v>144</v>
      </c>
      <c r="O17" s="9">
        <v>2021</v>
      </c>
    </row>
    <row r="18" s="1" customFormat="1" ht="39" customHeight="1" spans="1:15">
      <c r="A18" s="9">
        <v>14</v>
      </c>
      <c r="B18" s="9" t="s">
        <v>119</v>
      </c>
      <c r="C18" s="9" t="s">
        <v>171</v>
      </c>
      <c r="D18" s="9" t="s">
        <v>121</v>
      </c>
      <c r="E18" s="9" t="s">
        <v>169</v>
      </c>
      <c r="F18" s="10" t="s">
        <v>123</v>
      </c>
      <c r="G18" s="9" t="s">
        <v>124</v>
      </c>
      <c r="H18" s="9" t="s">
        <v>125</v>
      </c>
      <c r="I18" s="9" t="s">
        <v>155</v>
      </c>
      <c r="J18" s="9" t="s">
        <v>172</v>
      </c>
      <c r="K18" s="9">
        <v>50</v>
      </c>
      <c r="L18" s="9">
        <v>45</v>
      </c>
      <c r="M18" s="9">
        <v>5</v>
      </c>
      <c r="N18" s="38" t="s">
        <v>144</v>
      </c>
      <c r="O18" s="9">
        <v>2021</v>
      </c>
    </row>
    <row r="19" s="1" customFormat="1" ht="39" customHeight="1" spans="1:15">
      <c r="A19" s="9">
        <v>15</v>
      </c>
      <c r="B19" s="9" t="s">
        <v>119</v>
      </c>
      <c r="C19" s="13" t="s">
        <v>173</v>
      </c>
      <c r="D19" s="13" t="s">
        <v>121</v>
      </c>
      <c r="E19" s="13" t="s">
        <v>174</v>
      </c>
      <c r="F19" s="10" t="s">
        <v>123</v>
      </c>
      <c r="G19" s="13" t="s">
        <v>175</v>
      </c>
      <c r="H19" s="13" t="s">
        <v>176</v>
      </c>
      <c r="I19" s="9" t="s">
        <v>177</v>
      </c>
      <c r="J19" s="13" t="s">
        <v>178</v>
      </c>
      <c r="K19" s="13">
        <v>80</v>
      </c>
      <c r="L19" s="13">
        <v>72</v>
      </c>
      <c r="M19" s="13">
        <v>8</v>
      </c>
      <c r="N19" s="13" t="s">
        <v>179</v>
      </c>
      <c r="O19" s="13">
        <v>2021</v>
      </c>
    </row>
    <row r="20" s="1" customFormat="1" ht="39" customHeight="1" spans="1:15">
      <c r="A20" s="9">
        <v>16</v>
      </c>
      <c r="B20" s="9" t="s">
        <v>133</v>
      </c>
      <c r="C20" s="13" t="s">
        <v>180</v>
      </c>
      <c r="D20" s="13" t="s">
        <v>121</v>
      </c>
      <c r="E20" s="9" t="s">
        <v>181</v>
      </c>
      <c r="F20" s="9" t="s">
        <v>98</v>
      </c>
      <c r="G20" s="13" t="s">
        <v>124</v>
      </c>
      <c r="H20" s="13" t="s">
        <v>131</v>
      </c>
      <c r="I20" s="9" t="s">
        <v>177</v>
      </c>
      <c r="J20" s="13" t="s">
        <v>182</v>
      </c>
      <c r="K20" s="13">
        <v>80</v>
      </c>
      <c r="L20" s="13">
        <v>72</v>
      </c>
      <c r="M20" s="13">
        <v>8</v>
      </c>
      <c r="N20" s="13" t="s">
        <v>183</v>
      </c>
      <c r="O20" s="13">
        <v>2021</v>
      </c>
    </row>
    <row r="21" s="1" customFormat="1" ht="39" customHeight="1" spans="1:15">
      <c r="A21" s="9">
        <v>17</v>
      </c>
      <c r="B21" s="9" t="s">
        <v>119</v>
      </c>
      <c r="C21" s="12" t="s">
        <v>184</v>
      </c>
      <c r="D21" s="13" t="s">
        <v>141</v>
      </c>
      <c r="E21" s="9" t="s">
        <v>181</v>
      </c>
      <c r="F21" s="9" t="s">
        <v>98</v>
      </c>
      <c r="G21" s="12" t="s">
        <v>175</v>
      </c>
      <c r="H21" s="13" t="s">
        <v>131</v>
      </c>
      <c r="I21" s="9" t="s">
        <v>177</v>
      </c>
      <c r="J21" s="13" t="s">
        <v>185</v>
      </c>
      <c r="K21" s="9">
        <v>30</v>
      </c>
      <c r="L21" s="9">
        <v>24</v>
      </c>
      <c r="M21" s="9">
        <v>6</v>
      </c>
      <c r="N21" s="39" t="s">
        <v>186</v>
      </c>
      <c r="O21" s="13">
        <v>2021</v>
      </c>
    </row>
    <row r="22" s="1" customFormat="1" ht="39" customHeight="1" spans="1:15">
      <c r="A22" s="9">
        <v>18</v>
      </c>
      <c r="B22" s="9" t="s">
        <v>133</v>
      </c>
      <c r="C22" s="9" t="s">
        <v>187</v>
      </c>
      <c r="D22" s="13" t="s">
        <v>121</v>
      </c>
      <c r="E22" s="9" t="s">
        <v>188</v>
      </c>
      <c r="F22" s="9" t="s">
        <v>98</v>
      </c>
      <c r="G22" s="13" t="s">
        <v>189</v>
      </c>
      <c r="H22" s="13" t="s">
        <v>190</v>
      </c>
      <c r="I22" s="9" t="s">
        <v>177</v>
      </c>
      <c r="J22" s="13" t="s">
        <v>191</v>
      </c>
      <c r="K22" s="13">
        <v>70</v>
      </c>
      <c r="L22" s="13">
        <v>56</v>
      </c>
      <c r="M22" s="13">
        <v>14</v>
      </c>
      <c r="N22" s="13" t="s">
        <v>192</v>
      </c>
      <c r="O22" s="13">
        <v>2021</v>
      </c>
    </row>
    <row r="23" s="1" customFormat="1" ht="39" customHeight="1" spans="1:15">
      <c r="A23" s="9">
        <v>19</v>
      </c>
      <c r="B23" s="9" t="s">
        <v>119</v>
      </c>
      <c r="C23" s="12" t="s">
        <v>193</v>
      </c>
      <c r="D23" s="13" t="s">
        <v>141</v>
      </c>
      <c r="E23" s="9" t="s">
        <v>188</v>
      </c>
      <c r="F23" s="9" t="s">
        <v>98</v>
      </c>
      <c r="G23" s="13" t="s">
        <v>189</v>
      </c>
      <c r="H23" s="13" t="s">
        <v>190</v>
      </c>
      <c r="I23" s="9" t="s">
        <v>177</v>
      </c>
      <c r="J23" s="13" t="s">
        <v>194</v>
      </c>
      <c r="K23" s="9">
        <v>80</v>
      </c>
      <c r="L23" s="9">
        <v>72</v>
      </c>
      <c r="M23" s="9">
        <v>8</v>
      </c>
      <c r="N23" s="39" t="s">
        <v>195</v>
      </c>
      <c r="O23" s="13">
        <v>2021</v>
      </c>
    </row>
    <row r="24" s="1" customFormat="1" ht="39" customHeight="1" spans="1:15">
      <c r="A24" s="9">
        <v>20</v>
      </c>
      <c r="B24" s="9" t="s">
        <v>133</v>
      </c>
      <c r="C24" s="12" t="s">
        <v>196</v>
      </c>
      <c r="D24" s="13" t="s">
        <v>121</v>
      </c>
      <c r="E24" s="9" t="s">
        <v>197</v>
      </c>
      <c r="F24" s="10" t="s">
        <v>123</v>
      </c>
      <c r="G24" s="13" t="s">
        <v>124</v>
      </c>
      <c r="H24" s="13" t="s">
        <v>198</v>
      </c>
      <c r="I24" s="9" t="s">
        <v>177</v>
      </c>
      <c r="J24" s="13" t="s">
        <v>199</v>
      </c>
      <c r="K24" s="9">
        <v>50</v>
      </c>
      <c r="L24" s="9">
        <v>45</v>
      </c>
      <c r="M24" s="9">
        <v>5</v>
      </c>
      <c r="N24" s="39" t="s">
        <v>200</v>
      </c>
      <c r="O24" s="13">
        <v>2021</v>
      </c>
    </row>
    <row r="25" s="1" customFormat="1" ht="39" customHeight="1" spans="1:15">
      <c r="A25" s="9">
        <v>21</v>
      </c>
      <c r="B25" s="9" t="s">
        <v>119</v>
      </c>
      <c r="C25" s="9" t="s">
        <v>201</v>
      </c>
      <c r="D25" s="9" t="s">
        <v>121</v>
      </c>
      <c r="E25" s="9" t="s">
        <v>202</v>
      </c>
      <c r="F25" s="10" t="s">
        <v>123</v>
      </c>
      <c r="G25" s="9" t="s">
        <v>124</v>
      </c>
      <c r="H25" s="9" t="s">
        <v>203</v>
      </c>
      <c r="I25" s="9" t="s">
        <v>204</v>
      </c>
      <c r="J25" s="9" t="s">
        <v>205</v>
      </c>
      <c r="K25" s="9">
        <v>120</v>
      </c>
      <c r="L25" s="9">
        <v>48</v>
      </c>
      <c r="M25" s="9">
        <v>72</v>
      </c>
      <c r="N25" s="9" t="s">
        <v>206</v>
      </c>
      <c r="O25" s="9">
        <v>2021</v>
      </c>
    </row>
    <row r="26" s="1" customFormat="1" ht="39" customHeight="1" spans="1:15">
      <c r="A26" s="9">
        <v>22</v>
      </c>
      <c r="B26" s="9" t="s">
        <v>119</v>
      </c>
      <c r="C26" s="9" t="s">
        <v>207</v>
      </c>
      <c r="D26" s="9" t="s">
        <v>121</v>
      </c>
      <c r="E26" s="9" t="s">
        <v>208</v>
      </c>
      <c r="F26" s="10" t="s">
        <v>123</v>
      </c>
      <c r="G26" s="9" t="s">
        <v>124</v>
      </c>
      <c r="H26" s="9" t="s">
        <v>151</v>
      </c>
      <c r="I26" s="9" t="s">
        <v>204</v>
      </c>
      <c r="J26" s="9" t="s">
        <v>209</v>
      </c>
      <c r="K26" s="9">
        <v>70</v>
      </c>
      <c r="L26" s="9">
        <v>56</v>
      </c>
      <c r="M26" s="9">
        <v>14</v>
      </c>
      <c r="N26" s="9" t="s">
        <v>210</v>
      </c>
      <c r="O26" s="9">
        <v>2021</v>
      </c>
    </row>
    <row r="27" s="1" customFormat="1" ht="39" customHeight="1" spans="1:15">
      <c r="A27" s="9">
        <v>23</v>
      </c>
      <c r="B27" s="9" t="s">
        <v>119</v>
      </c>
      <c r="C27" s="9" t="s">
        <v>211</v>
      </c>
      <c r="D27" s="9" t="s">
        <v>121</v>
      </c>
      <c r="E27" s="9" t="s">
        <v>212</v>
      </c>
      <c r="F27" s="10" t="s">
        <v>123</v>
      </c>
      <c r="G27" s="9" t="s">
        <v>124</v>
      </c>
      <c r="H27" s="9" t="s">
        <v>151</v>
      </c>
      <c r="I27" s="9" t="s">
        <v>204</v>
      </c>
      <c r="J27" s="9" t="s">
        <v>213</v>
      </c>
      <c r="K27" s="9">
        <v>40</v>
      </c>
      <c r="L27" s="9">
        <v>16</v>
      </c>
      <c r="M27" s="9">
        <v>24</v>
      </c>
      <c r="N27" s="9" t="s">
        <v>214</v>
      </c>
      <c r="O27" s="9">
        <v>2021</v>
      </c>
    </row>
    <row r="28" s="1" customFormat="1" ht="39" customHeight="1" spans="1:15">
      <c r="A28" s="9">
        <v>24</v>
      </c>
      <c r="B28" s="9" t="s">
        <v>119</v>
      </c>
      <c r="C28" s="9" t="s">
        <v>215</v>
      </c>
      <c r="D28" s="9" t="s">
        <v>121</v>
      </c>
      <c r="E28" s="9" t="s">
        <v>216</v>
      </c>
      <c r="F28" s="10" t="s">
        <v>123</v>
      </c>
      <c r="G28" s="9" t="s">
        <v>124</v>
      </c>
      <c r="H28" s="9" t="s">
        <v>125</v>
      </c>
      <c r="I28" s="9" t="s">
        <v>204</v>
      </c>
      <c r="J28" s="9" t="s">
        <v>217</v>
      </c>
      <c r="K28" s="9">
        <v>30</v>
      </c>
      <c r="L28" s="9">
        <v>27</v>
      </c>
      <c r="M28" s="9">
        <v>3</v>
      </c>
      <c r="N28" s="38" t="s">
        <v>218</v>
      </c>
      <c r="O28" s="9">
        <v>2021</v>
      </c>
    </row>
    <row r="29" s="1" customFormat="1" ht="39" customHeight="1" spans="1:15">
      <c r="A29" s="9">
        <v>25</v>
      </c>
      <c r="B29" s="9" t="s">
        <v>133</v>
      </c>
      <c r="C29" s="9" t="s">
        <v>219</v>
      </c>
      <c r="D29" s="10" t="s">
        <v>121</v>
      </c>
      <c r="E29" s="9" t="s">
        <v>220</v>
      </c>
      <c r="F29" s="9" t="s">
        <v>98</v>
      </c>
      <c r="G29" s="9" t="s">
        <v>124</v>
      </c>
      <c r="H29" s="9" t="s">
        <v>221</v>
      </c>
      <c r="I29" s="10" t="s">
        <v>222</v>
      </c>
      <c r="J29" s="10" t="s">
        <v>223</v>
      </c>
      <c r="K29" s="10">
        <v>120</v>
      </c>
      <c r="L29" s="10">
        <v>96</v>
      </c>
      <c r="M29" s="10">
        <v>24</v>
      </c>
      <c r="N29" s="9" t="s">
        <v>144</v>
      </c>
      <c r="O29" s="9">
        <v>2021</v>
      </c>
    </row>
    <row r="30" s="1" customFormat="1" ht="39" customHeight="1" spans="1:15">
      <c r="A30" s="9">
        <v>26</v>
      </c>
      <c r="B30" s="9" t="s">
        <v>321</v>
      </c>
      <c r="C30" s="10" t="s">
        <v>225</v>
      </c>
      <c r="D30" s="10" t="s">
        <v>141</v>
      </c>
      <c r="E30" s="9" t="s">
        <v>220</v>
      </c>
      <c r="F30" s="9" t="s">
        <v>98</v>
      </c>
      <c r="G30" s="9" t="s">
        <v>124</v>
      </c>
      <c r="H30" s="9" t="s">
        <v>131</v>
      </c>
      <c r="I30" s="10" t="s">
        <v>222</v>
      </c>
      <c r="J30" s="10" t="s">
        <v>226</v>
      </c>
      <c r="K30" s="10">
        <v>80</v>
      </c>
      <c r="L30" s="10">
        <v>72</v>
      </c>
      <c r="M30" s="10">
        <v>8</v>
      </c>
      <c r="N30" s="9" t="s">
        <v>144</v>
      </c>
      <c r="O30" s="9">
        <v>2021</v>
      </c>
    </row>
    <row r="31" s="1" customFormat="1" ht="39" customHeight="1" spans="1:15">
      <c r="A31" s="9">
        <v>27</v>
      </c>
      <c r="B31" s="9" t="s">
        <v>133</v>
      </c>
      <c r="C31" s="10" t="s">
        <v>227</v>
      </c>
      <c r="D31" s="10" t="s">
        <v>141</v>
      </c>
      <c r="E31" s="9" t="s">
        <v>228</v>
      </c>
      <c r="F31" s="9" t="s">
        <v>98</v>
      </c>
      <c r="G31" s="10" t="s">
        <v>124</v>
      </c>
      <c r="H31" s="10" t="s">
        <v>125</v>
      </c>
      <c r="I31" s="10" t="s">
        <v>222</v>
      </c>
      <c r="J31" s="10" t="s">
        <v>229</v>
      </c>
      <c r="K31" s="10">
        <v>100</v>
      </c>
      <c r="L31" s="10">
        <v>80</v>
      </c>
      <c r="M31" s="10">
        <v>20</v>
      </c>
      <c r="N31" s="10" t="s">
        <v>230</v>
      </c>
      <c r="O31" s="9">
        <v>2021</v>
      </c>
    </row>
    <row r="32" s="1" customFormat="1" ht="39" customHeight="1" spans="1:15">
      <c r="A32" s="9">
        <v>28</v>
      </c>
      <c r="B32" s="9" t="s">
        <v>119</v>
      </c>
      <c r="C32" s="10" t="s">
        <v>232</v>
      </c>
      <c r="D32" s="10" t="s">
        <v>121</v>
      </c>
      <c r="E32" s="9" t="s">
        <v>233</v>
      </c>
      <c r="F32" s="10" t="s">
        <v>123</v>
      </c>
      <c r="G32" s="10" t="s">
        <v>124</v>
      </c>
      <c r="H32" s="9" t="s">
        <v>125</v>
      </c>
      <c r="I32" s="10" t="s">
        <v>222</v>
      </c>
      <c r="J32" s="10" t="s">
        <v>234</v>
      </c>
      <c r="K32" s="10">
        <v>40</v>
      </c>
      <c r="L32" s="10">
        <v>16</v>
      </c>
      <c r="M32" s="10">
        <v>24</v>
      </c>
      <c r="N32" s="9" t="s">
        <v>144</v>
      </c>
      <c r="O32" s="9">
        <v>2021</v>
      </c>
    </row>
    <row r="33" s="1" customFormat="1" ht="39" customHeight="1" spans="1:15">
      <c r="A33" s="9">
        <v>29</v>
      </c>
      <c r="B33" s="9" t="s">
        <v>119</v>
      </c>
      <c r="C33" s="13" t="s">
        <v>235</v>
      </c>
      <c r="D33" s="13" t="s">
        <v>141</v>
      </c>
      <c r="E33" s="9" t="s">
        <v>236</v>
      </c>
      <c r="F33" s="10" t="s">
        <v>123</v>
      </c>
      <c r="G33" s="13" t="s">
        <v>124</v>
      </c>
      <c r="H33" s="13" t="s">
        <v>125</v>
      </c>
      <c r="I33" s="9" t="s">
        <v>237</v>
      </c>
      <c r="J33" s="13" t="s">
        <v>238</v>
      </c>
      <c r="K33" s="9">
        <v>40</v>
      </c>
      <c r="L33" s="9">
        <v>36</v>
      </c>
      <c r="M33" s="9">
        <v>4</v>
      </c>
      <c r="N33" s="39" t="s">
        <v>144</v>
      </c>
      <c r="O33" s="13">
        <v>2021</v>
      </c>
    </row>
    <row r="34" s="1" customFormat="1" ht="39" customHeight="1" spans="1:15">
      <c r="A34" s="9">
        <v>30</v>
      </c>
      <c r="B34" s="9" t="s">
        <v>363</v>
      </c>
      <c r="C34" s="9" t="s">
        <v>239</v>
      </c>
      <c r="D34" s="9" t="s">
        <v>121</v>
      </c>
      <c r="E34" s="9" t="s">
        <v>240</v>
      </c>
      <c r="F34" s="9" t="s">
        <v>241</v>
      </c>
      <c r="G34" s="9" t="s">
        <v>124</v>
      </c>
      <c r="H34" s="9" t="s">
        <v>242</v>
      </c>
      <c r="I34" s="9" t="s">
        <v>50</v>
      </c>
      <c r="J34" s="9" t="s">
        <v>243</v>
      </c>
      <c r="K34" s="9">
        <v>131.43</v>
      </c>
      <c r="L34" s="9">
        <v>131.43</v>
      </c>
      <c r="M34" s="9"/>
      <c r="N34" s="38" t="s">
        <v>244</v>
      </c>
      <c r="O34" s="9">
        <v>2021</v>
      </c>
    </row>
    <row r="35" s="1" customFormat="1" ht="39" customHeight="1" spans="1:15">
      <c r="A35" s="9">
        <v>31</v>
      </c>
      <c r="B35" s="9" t="s">
        <v>321</v>
      </c>
      <c r="C35" s="9" t="s">
        <v>245</v>
      </c>
      <c r="D35" s="9" t="s">
        <v>121</v>
      </c>
      <c r="E35" s="9" t="s">
        <v>240</v>
      </c>
      <c r="F35" s="9" t="s">
        <v>241</v>
      </c>
      <c r="G35" s="9" t="s">
        <v>124</v>
      </c>
      <c r="H35" s="9" t="s">
        <v>242</v>
      </c>
      <c r="I35" s="9" t="s">
        <v>50</v>
      </c>
      <c r="J35" s="9" t="s">
        <v>246</v>
      </c>
      <c r="K35" s="9">
        <v>2</v>
      </c>
      <c r="L35" s="9">
        <v>2</v>
      </c>
      <c r="M35" s="9"/>
      <c r="N35" s="38" t="s">
        <v>247</v>
      </c>
      <c r="O35" s="9">
        <v>2021</v>
      </c>
    </row>
    <row r="36" s="1" customFormat="1" ht="39" customHeight="1" spans="1:15">
      <c r="A36" s="9">
        <v>32</v>
      </c>
      <c r="B36" s="9" t="s">
        <v>119</v>
      </c>
      <c r="C36" s="9" t="s">
        <v>248</v>
      </c>
      <c r="D36" s="9" t="s">
        <v>121</v>
      </c>
      <c r="E36" s="9" t="s">
        <v>240</v>
      </c>
      <c r="F36" s="9" t="s">
        <v>241</v>
      </c>
      <c r="G36" s="9" t="s">
        <v>124</v>
      </c>
      <c r="H36" s="9" t="s">
        <v>242</v>
      </c>
      <c r="I36" s="9" t="s">
        <v>50</v>
      </c>
      <c r="J36" s="9" t="s">
        <v>249</v>
      </c>
      <c r="K36" s="9">
        <v>44.98</v>
      </c>
      <c r="L36" s="9">
        <v>44.98</v>
      </c>
      <c r="M36" s="9"/>
      <c r="N36" s="9" t="s">
        <v>250</v>
      </c>
      <c r="O36" s="9">
        <v>2021</v>
      </c>
    </row>
    <row r="37" s="1" customFormat="1" ht="39" customHeight="1" spans="1:15">
      <c r="A37" s="9">
        <v>33</v>
      </c>
      <c r="B37" s="9" t="s">
        <v>119</v>
      </c>
      <c r="C37" s="13" t="s">
        <v>251</v>
      </c>
      <c r="D37" s="9" t="s">
        <v>121</v>
      </c>
      <c r="E37" s="9" t="s">
        <v>240</v>
      </c>
      <c r="F37" s="9" t="s">
        <v>241</v>
      </c>
      <c r="G37" s="9" t="s">
        <v>252</v>
      </c>
      <c r="H37" s="9" t="s">
        <v>242</v>
      </c>
      <c r="I37" s="9" t="s">
        <v>50</v>
      </c>
      <c r="J37" s="9" t="s">
        <v>253</v>
      </c>
      <c r="K37" s="9">
        <v>1.2</v>
      </c>
      <c r="L37" s="9">
        <v>1.2</v>
      </c>
      <c r="M37" s="9"/>
      <c r="N37" s="9" t="s">
        <v>254</v>
      </c>
      <c r="O37" s="9">
        <v>2021</v>
      </c>
    </row>
    <row r="38" s="1" customFormat="1" ht="39" customHeight="1" spans="1:15">
      <c r="A38" s="9">
        <v>34</v>
      </c>
      <c r="B38" s="9" t="s">
        <v>231</v>
      </c>
      <c r="C38" s="9" t="s">
        <v>255</v>
      </c>
      <c r="D38" s="9" t="s">
        <v>256</v>
      </c>
      <c r="E38" s="9" t="s">
        <v>240</v>
      </c>
      <c r="F38" s="9" t="s">
        <v>241</v>
      </c>
      <c r="G38" s="9" t="s">
        <v>124</v>
      </c>
      <c r="H38" s="9" t="s">
        <v>242</v>
      </c>
      <c r="I38" s="9" t="s">
        <v>257</v>
      </c>
      <c r="J38" s="9" t="s">
        <v>258</v>
      </c>
      <c r="K38" s="9">
        <v>87.303</v>
      </c>
      <c r="L38" s="9">
        <v>87.303</v>
      </c>
      <c r="M38" s="9"/>
      <c r="N38" s="38" t="s">
        <v>86</v>
      </c>
      <c r="O38" s="9">
        <v>2021</v>
      </c>
    </row>
    <row r="39" s="1" customFormat="1" ht="39" customHeight="1" spans="1:15">
      <c r="A39" s="9">
        <v>35</v>
      </c>
      <c r="B39" s="9" t="s">
        <v>231</v>
      </c>
      <c r="C39" s="10" t="s">
        <v>259</v>
      </c>
      <c r="D39" s="14" t="s">
        <v>260</v>
      </c>
      <c r="E39" s="14" t="s">
        <v>240</v>
      </c>
      <c r="F39" s="9" t="s">
        <v>241</v>
      </c>
      <c r="G39" s="9" t="s">
        <v>124</v>
      </c>
      <c r="H39" s="9" t="s">
        <v>242</v>
      </c>
      <c r="I39" s="9" t="s">
        <v>261</v>
      </c>
      <c r="J39" s="10" t="s">
        <v>262</v>
      </c>
      <c r="K39" s="14">
        <v>18.394</v>
      </c>
      <c r="L39" s="14">
        <v>18.394</v>
      </c>
      <c r="M39" s="14"/>
      <c r="N39" s="14" t="s">
        <v>263</v>
      </c>
      <c r="O39" s="14">
        <v>2021</v>
      </c>
    </row>
    <row r="40" s="1" customFormat="1" ht="39" customHeight="1" spans="1:15">
      <c r="A40" s="9">
        <v>36</v>
      </c>
      <c r="B40" s="9" t="s">
        <v>231</v>
      </c>
      <c r="C40" s="10" t="s">
        <v>264</v>
      </c>
      <c r="D40" s="14" t="s">
        <v>260</v>
      </c>
      <c r="E40" s="14" t="s">
        <v>240</v>
      </c>
      <c r="F40" s="9" t="s">
        <v>241</v>
      </c>
      <c r="G40" s="9" t="s">
        <v>124</v>
      </c>
      <c r="H40" s="9" t="s">
        <v>242</v>
      </c>
      <c r="I40" s="9" t="s">
        <v>261</v>
      </c>
      <c r="J40" s="14" t="s">
        <v>265</v>
      </c>
      <c r="K40" s="14">
        <v>82.773</v>
      </c>
      <c r="L40" s="14">
        <v>82.773</v>
      </c>
      <c r="M40" s="14"/>
      <c r="N40" s="14" t="s">
        <v>263</v>
      </c>
      <c r="O40" s="14">
        <v>2021</v>
      </c>
    </row>
    <row r="41" s="1" customFormat="1" ht="39" customHeight="1" spans="1:15">
      <c r="A41" s="9">
        <v>37</v>
      </c>
      <c r="B41" s="9" t="s">
        <v>266</v>
      </c>
      <c r="C41" s="9" t="s">
        <v>267</v>
      </c>
      <c r="D41" s="15" t="s">
        <v>268</v>
      </c>
      <c r="E41" s="9" t="s">
        <v>240</v>
      </c>
      <c r="F41" s="9" t="s">
        <v>241</v>
      </c>
      <c r="G41" s="9" t="s">
        <v>124</v>
      </c>
      <c r="H41" s="9" t="s">
        <v>242</v>
      </c>
      <c r="I41" s="9" t="s">
        <v>269</v>
      </c>
      <c r="J41" s="9" t="s">
        <v>270</v>
      </c>
      <c r="K41" s="9">
        <v>0</v>
      </c>
      <c r="L41" s="9">
        <v>0</v>
      </c>
      <c r="M41" s="9"/>
      <c r="N41" s="9"/>
      <c r="O41" s="9">
        <v>2021</v>
      </c>
    </row>
    <row r="42" s="1" customFormat="1" ht="39" customHeight="1" spans="1:15">
      <c r="A42" s="9">
        <v>38</v>
      </c>
      <c r="B42" s="9" t="s">
        <v>231</v>
      </c>
      <c r="C42" s="9" t="s">
        <v>271</v>
      </c>
      <c r="D42" s="13" t="s">
        <v>272</v>
      </c>
      <c r="E42" s="13" t="s">
        <v>240</v>
      </c>
      <c r="F42" s="9" t="s">
        <v>241</v>
      </c>
      <c r="G42" s="9" t="s">
        <v>124</v>
      </c>
      <c r="H42" s="9" t="s">
        <v>242</v>
      </c>
      <c r="I42" s="9" t="s">
        <v>273</v>
      </c>
      <c r="J42" s="9" t="s">
        <v>274</v>
      </c>
      <c r="K42" s="9">
        <v>27.84</v>
      </c>
      <c r="L42" s="9">
        <v>27.84</v>
      </c>
      <c r="M42" s="9"/>
      <c r="N42" s="9" t="s">
        <v>275</v>
      </c>
      <c r="O42" s="9">
        <v>2021</v>
      </c>
    </row>
    <row r="43" s="1" customFormat="1" ht="39" customHeight="1" spans="1:15">
      <c r="A43" s="9">
        <v>39</v>
      </c>
      <c r="B43" s="9" t="s">
        <v>119</v>
      </c>
      <c r="C43" s="9" t="s">
        <v>276</v>
      </c>
      <c r="D43" s="13" t="s">
        <v>272</v>
      </c>
      <c r="E43" s="13" t="s">
        <v>240</v>
      </c>
      <c r="F43" s="9" t="s">
        <v>241</v>
      </c>
      <c r="G43" s="9" t="s">
        <v>124</v>
      </c>
      <c r="H43" s="9" t="s">
        <v>242</v>
      </c>
      <c r="I43" s="9" t="s">
        <v>273</v>
      </c>
      <c r="J43" s="9" t="s">
        <v>274</v>
      </c>
      <c r="K43" s="9">
        <v>16.2</v>
      </c>
      <c r="L43" s="9">
        <v>16.2</v>
      </c>
      <c r="M43" s="9"/>
      <c r="N43" s="9" t="s">
        <v>277</v>
      </c>
      <c r="O43" s="9">
        <v>2021</v>
      </c>
    </row>
    <row r="44" s="1" customFormat="1" ht="39" customHeight="1" spans="1:15">
      <c r="A44" s="9">
        <v>40</v>
      </c>
      <c r="B44" s="9" t="s">
        <v>119</v>
      </c>
      <c r="C44" s="13" t="s">
        <v>278</v>
      </c>
      <c r="D44" s="13" t="s">
        <v>272</v>
      </c>
      <c r="E44" s="13" t="s">
        <v>240</v>
      </c>
      <c r="F44" s="9" t="s">
        <v>241</v>
      </c>
      <c r="G44" s="9" t="s">
        <v>124</v>
      </c>
      <c r="H44" s="9" t="s">
        <v>242</v>
      </c>
      <c r="I44" s="9" t="s">
        <v>273</v>
      </c>
      <c r="J44" s="9" t="s">
        <v>274</v>
      </c>
      <c r="K44" s="13">
        <v>14.4</v>
      </c>
      <c r="L44" s="13">
        <v>14.4</v>
      </c>
      <c r="M44" s="13"/>
      <c r="N44" s="9" t="s">
        <v>279</v>
      </c>
      <c r="O44" s="9">
        <v>2021</v>
      </c>
    </row>
    <row r="45" s="1" customFormat="1" ht="39" customHeight="1" spans="1:15">
      <c r="A45" s="9">
        <v>41</v>
      </c>
      <c r="B45" s="9" t="s">
        <v>231</v>
      </c>
      <c r="C45" s="13" t="s">
        <v>280</v>
      </c>
      <c r="D45" s="13" t="s">
        <v>272</v>
      </c>
      <c r="E45" s="13" t="s">
        <v>240</v>
      </c>
      <c r="F45" s="9" t="s">
        <v>241</v>
      </c>
      <c r="G45" s="9" t="s">
        <v>124</v>
      </c>
      <c r="H45" s="9" t="s">
        <v>242</v>
      </c>
      <c r="I45" s="9" t="s">
        <v>273</v>
      </c>
      <c r="J45" s="9" t="s">
        <v>274</v>
      </c>
      <c r="K45" s="9">
        <v>7.2</v>
      </c>
      <c r="L45" s="9">
        <v>7.2</v>
      </c>
      <c r="M45" s="9"/>
      <c r="N45" s="9" t="s">
        <v>281</v>
      </c>
      <c r="O45" s="9">
        <v>2021</v>
      </c>
    </row>
    <row r="46" s="1" customFormat="1" ht="39" customHeight="1" spans="1:15">
      <c r="A46" s="9">
        <v>42</v>
      </c>
      <c r="B46" s="9" t="s">
        <v>231</v>
      </c>
      <c r="C46" s="13" t="s">
        <v>282</v>
      </c>
      <c r="D46" s="13" t="s">
        <v>272</v>
      </c>
      <c r="E46" s="13" t="s">
        <v>240</v>
      </c>
      <c r="F46" s="9" t="s">
        <v>241</v>
      </c>
      <c r="G46" s="9" t="s">
        <v>124</v>
      </c>
      <c r="H46" s="9" t="s">
        <v>242</v>
      </c>
      <c r="I46" s="9" t="s">
        <v>273</v>
      </c>
      <c r="J46" s="9" t="s">
        <v>274</v>
      </c>
      <c r="K46" s="9">
        <v>4.8</v>
      </c>
      <c r="L46" s="9">
        <v>4.8</v>
      </c>
      <c r="M46" s="9"/>
      <c r="N46" s="9" t="s">
        <v>283</v>
      </c>
      <c r="O46" s="9">
        <v>2021</v>
      </c>
    </row>
    <row r="47" s="1" customFormat="1" ht="39" customHeight="1" spans="1:15">
      <c r="A47" s="9">
        <v>43</v>
      </c>
      <c r="B47" s="9" t="s">
        <v>231</v>
      </c>
      <c r="C47" s="13" t="s">
        <v>284</v>
      </c>
      <c r="D47" s="13" t="s">
        <v>272</v>
      </c>
      <c r="E47" s="13" t="s">
        <v>240</v>
      </c>
      <c r="F47" s="9" t="s">
        <v>241</v>
      </c>
      <c r="G47" s="9" t="s">
        <v>124</v>
      </c>
      <c r="H47" s="9" t="s">
        <v>242</v>
      </c>
      <c r="I47" s="9" t="s">
        <v>273</v>
      </c>
      <c r="J47" s="9" t="s">
        <v>274</v>
      </c>
      <c r="K47" s="9">
        <v>11.16</v>
      </c>
      <c r="L47" s="9">
        <v>11.16</v>
      </c>
      <c r="M47" s="9"/>
      <c r="N47" s="9" t="s">
        <v>285</v>
      </c>
      <c r="O47" s="9">
        <v>2021</v>
      </c>
    </row>
    <row r="48" s="1" customFormat="1" ht="22" customHeight="1" spans="1:15">
      <c r="A48" s="9">
        <v>44</v>
      </c>
      <c r="B48" s="9" t="s">
        <v>231</v>
      </c>
      <c r="C48" s="9" t="s">
        <v>286</v>
      </c>
      <c r="D48" s="13" t="s">
        <v>287</v>
      </c>
      <c r="E48" s="13" t="s">
        <v>240</v>
      </c>
      <c r="F48" s="9" t="s">
        <v>241</v>
      </c>
      <c r="G48" s="13" t="s">
        <v>124</v>
      </c>
      <c r="H48" s="13" t="s">
        <v>242</v>
      </c>
      <c r="I48" s="9" t="s">
        <v>288</v>
      </c>
      <c r="J48" s="9" t="s">
        <v>289</v>
      </c>
      <c r="K48" s="9">
        <v>4</v>
      </c>
      <c r="L48" s="9">
        <v>4</v>
      </c>
      <c r="M48" s="9"/>
      <c r="N48" s="9" t="s">
        <v>290</v>
      </c>
      <c r="O48" s="9">
        <v>2021</v>
      </c>
    </row>
    <row r="49" s="1" customFormat="1" ht="22" customHeight="1" spans="1:15">
      <c r="A49" s="9">
        <v>45</v>
      </c>
      <c r="B49" s="9" t="s">
        <v>231</v>
      </c>
      <c r="C49" s="9" t="s">
        <v>291</v>
      </c>
      <c r="D49" s="13" t="s">
        <v>287</v>
      </c>
      <c r="E49" s="13" t="s">
        <v>240</v>
      </c>
      <c r="F49" s="9" t="s">
        <v>241</v>
      </c>
      <c r="G49" s="13" t="s">
        <v>124</v>
      </c>
      <c r="H49" s="13" t="s">
        <v>242</v>
      </c>
      <c r="I49" s="9" t="s">
        <v>288</v>
      </c>
      <c r="J49" s="9" t="s">
        <v>292</v>
      </c>
      <c r="K49" s="9">
        <v>60</v>
      </c>
      <c r="L49" s="9">
        <v>60</v>
      </c>
      <c r="M49" s="28"/>
      <c r="N49" s="9" t="s">
        <v>293</v>
      </c>
      <c r="O49" s="9">
        <v>2021</v>
      </c>
    </row>
    <row r="50" s="1" customFormat="1" ht="22" customHeight="1" spans="1:15">
      <c r="A50" s="9">
        <v>46</v>
      </c>
      <c r="B50" s="9" t="s">
        <v>231</v>
      </c>
      <c r="C50" s="9" t="s">
        <v>294</v>
      </c>
      <c r="D50" s="13" t="s">
        <v>272</v>
      </c>
      <c r="E50" s="13" t="s">
        <v>240</v>
      </c>
      <c r="F50" s="9" t="s">
        <v>241</v>
      </c>
      <c r="G50" s="13" t="s">
        <v>124</v>
      </c>
      <c r="H50" s="13" t="s">
        <v>242</v>
      </c>
      <c r="I50" s="9" t="s">
        <v>288</v>
      </c>
      <c r="J50" s="9" t="s">
        <v>274</v>
      </c>
      <c r="K50" s="9">
        <v>188</v>
      </c>
      <c r="L50" s="9">
        <v>188</v>
      </c>
      <c r="M50" s="28"/>
      <c r="N50" s="9" t="s">
        <v>295</v>
      </c>
      <c r="O50" s="9">
        <v>2021</v>
      </c>
    </row>
    <row r="51" s="1" customFormat="1" ht="39" customHeight="1" spans="1:15">
      <c r="A51" s="9">
        <v>47</v>
      </c>
      <c r="B51" s="9" t="s">
        <v>231</v>
      </c>
      <c r="C51" s="10" t="s">
        <v>296</v>
      </c>
      <c r="D51" s="13" t="s">
        <v>287</v>
      </c>
      <c r="E51" s="13" t="s">
        <v>240</v>
      </c>
      <c r="F51" s="9" t="s">
        <v>241</v>
      </c>
      <c r="G51" s="13" t="s">
        <v>124</v>
      </c>
      <c r="H51" s="13" t="s">
        <v>242</v>
      </c>
      <c r="I51" s="9" t="s">
        <v>288</v>
      </c>
      <c r="J51" s="9" t="s">
        <v>274</v>
      </c>
      <c r="K51" s="9">
        <v>0.75</v>
      </c>
      <c r="L51" s="9">
        <v>0.75</v>
      </c>
      <c r="M51" s="9"/>
      <c r="N51" s="9" t="s">
        <v>297</v>
      </c>
      <c r="O51" s="9">
        <v>2021</v>
      </c>
    </row>
    <row r="52" s="1" customFormat="1" ht="39" customHeight="1" spans="1:15">
      <c r="A52" s="9">
        <v>48</v>
      </c>
      <c r="B52" s="9" t="s">
        <v>231</v>
      </c>
      <c r="C52" s="10" t="s">
        <v>298</v>
      </c>
      <c r="D52" s="13" t="s">
        <v>287</v>
      </c>
      <c r="E52" s="13" t="s">
        <v>240</v>
      </c>
      <c r="F52" s="9" t="s">
        <v>241</v>
      </c>
      <c r="G52" s="13" t="s">
        <v>124</v>
      </c>
      <c r="H52" s="13" t="s">
        <v>242</v>
      </c>
      <c r="I52" s="9" t="s">
        <v>288</v>
      </c>
      <c r="J52" s="9" t="s">
        <v>274</v>
      </c>
      <c r="K52" s="9">
        <v>6.23</v>
      </c>
      <c r="L52" s="9">
        <v>6.23</v>
      </c>
      <c r="M52" s="9"/>
      <c r="N52" s="9" t="s">
        <v>299</v>
      </c>
      <c r="O52" s="9">
        <v>2021</v>
      </c>
    </row>
    <row r="53" s="1" customFormat="1" ht="39" customHeight="1" spans="1:15">
      <c r="A53" s="9">
        <v>49</v>
      </c>
      <c r="B53" s="9" t="s">
        <v>231</v>
      </c>
      <c r="C53" s="13" t="s">
        <v>300</v>
      </c>
      <c r="D53" s="10" t="s">
        <v>301</v>
      </c>
      <c r="E53" s="9" t="s">
        <v>302</v>
      </c>
      <c r="F53" s="9" t="s">
        <v>241</v>
      </c>
      <c r="G53" s="9" t="s">
        <v>124</v>
      </c>
      <c r="H53" s="9" t="s">
        <v>242</v>
      </c>
      <c r="I53" s="9" t="s">
        <v>10</v>
      </c>
      <c r="J53" s="13" t="s">
        <v>303</v>
      </c>
      <c r="K53" s="9">
        <v>88</v>
      </c>
      <c r="L53" s="9">
        <v>88</v>
      </c>
      <c r="M53" s="9"/>
      <c r="N53" s="39" t="s">
        <v>304</v>
      </c>
      <c r="O53" s="13">
        <v>2021</v>
      </c>
    </row>
    <row r="54" s="1" customFormat="1" ht="23" customHeight="1" spans="1:15">
      <c r="A54" s="9">
        <v>50</v>
      </c>
      <c r="B54" s="9" t="s">
        <v>231</v>
      </c>
      <c r="C54" s="9" t="s">
        <v>310</v>
      </c>
      <c r="D54" s="13" t="s">
        <v>311</v>
      </c>
      <c r="E54" s="13" t="s">
        <v>240</v>
      </c>
      <c r="F54" s="9" t="s">
        <v>241</v>
      </c>
      <c r="G54" s="13" t="s">
        <v>124</v>
      </c>
      <c r="H54" s="13" t="s">
        <v>242</v>
      </c>
      <c r="I54" s="9" t="s">
        <v>288</v>
      </c>
      <c r="J54" s="9" t="s">
        <v>312</v>
      </c>
      <c r="K54" s="9">
        <v>1.11</v>
      </c>
      <c r="L54" s="9">
        <v>1.11</v>
      </c>
      <c r="M54" s="9"/>
      <c r="N54" s="9" t="s">
        <v>313</v>
      </c>
      <c r="O54" s="9">
        <v>2021</v>
      </c>
    </row>
    <row r="55" s="1" customFormat="1" ht="23" customHeight="1" spans="1:15">
      <c r="A55" s="9">
        <v>51</v>
      </c>
      <c r="B55" s="9" t="s">
        <v>231</v>
      </c>
      <c r="C55" s="13" t="s">
        <v>314</v>
      </c>
      <c r="D55" s="15" t="s">
        <v>256</v>
      </c>
      <c r="E55" s="13" t="s">
        <v>315</v>
      </c>
      <c r="F55" s="9" t="s">
        <v>241</v>
      </c>
      <c r="G55" s="9" t="s">
        <v>124</v>
      </c>
      <c r="H55" s="9" t="s">
        <v>242</v>
      </c>
      <c r="I55" s="9" t="s">
        <v>10</v>
      </c>
      <c r="J55" s="9" t="s">
        <v>316</v>
      </c>
      <c r="K55" s="9">
        <v>121</v>
      </c>
      <c r="L55" s="9">
        <v>121</v>
      </c>
      <c r="M55" s="9"/>
      <c r="N55" s="9" t="s">
        <v>317</v>
      </c>
      <c r="O55" s="9">
        <v>2021</v>
      </c>
    </row>
    <row r="56" s="1" customFormat="1" ht="39" customHeight="1" spans="1:15">
      <c r="A56" s="9">
        <v>52</v>
      </c>
      <c r="B56" s="9" t="s">
        <v>231</v>
      </c>
      <c r="C56" s="10" t="s">
        <v>318</v>
      </c>
      <c r="D56" s="10" t="s">
        <v>306</v>
      </c>
      <c r="E56" s="10" t="s">
        <v>240</v>
      </c>
      <c r="F56" s="9" t="s">
        <v>241</v>
      </c>
      <c r="G56" s="9" t="s">
        <v>124</v>
      </c>
      <c r="H56" s="9" t="s">
        <v>242</v>
      </c>
      <c r="I56" s="9" t="s">
        <v>70</v>
      </c>
      <c r="J56" s="10" t="s">
        <v>319</v>
      </c>
      <c r="K56" s="10">
        <v>170</v>
      </c>
      <c r="L56" s="10">
        <v>170</v>
      </c>
      <c r="M56" s="10"/>
      <c r="N56" s="10" t="s">
        <v>320</v>
      </c>
      <c r="O56" s="14">
        <v>2021</v>
      </c>
    </row>
    <row r="57" s="1" customFormat="1" ht="24" customHeight="1" spans="1:15">
      <c r="A57" s="9">
        <v>53</v>
      </c>
      <c r="B57" s="9" t="s">
        <v>231</v>
      </c>
      <c r="C57" s="16" t="s">
        <v>305</v>
      </c>
      <c r="D57" s="17" t="s">
        <v>306</v>
      </c>
      <c r="E57" s="18" t="s">
        <v>307</v>
      </c>
      <c r="F57" s="9" t="s">
        <v>241</v>
      </c>
      <c r="G57" s="9" t="s">
        <v>124</v>
      </c>
      <c r="H57" s="9" t="s">
        <v>242</v>
      </c>
      <c r="I57" s="9" t="s">
        <v>70</v>
      </c>
      <c r="J57" s="29" t="s">
        <v>308</v>
      </c>
      <c r="K57" s="30">
        <v>272.99</v>
      </c>
      <c r="L57" s="30">
        <v>272.99</v>
      </c>
      <c r="M57" s="30"/>
      <c r="N57" s="33" t="s">
        <v>309</v>
      </c>
      <c r="O57" s="13">
        <v>2021</v>
      </c>
    </row>
    <row r="58" s="1" customFormat="1" ht="24" customHeight="1" spans="1:15">
      <c r="A58" s="9">
        <v>54</v>
      </c>
      <c r="B58" s="9" t="s">
        <v>321</v>
      </c>
      <c r="C58" s="19" t="s">
        <v>322</v>
      </c>
      <c r="D58" s="13" t="s">
        <v>311</v>
      </c>
      <c r="E58" s="9" t="s">
        <v>240</v>
      </c>
      <c r="F58" s="9" t="s">
        <v>241</v>
      </c>
      <c r="G58" s="9" t="s">
        <v>124</v>
      </c>
      <c r="H58" s="9" t="s">
        <v>242</v>
      </c>
      <c r="I58" s="9" t="s">
        <v>77</v>
      </c>
      <c r="J58" s="9" t="s">
        <v>316</v>
      </c>
      <c r="K58" s="31">
        <v>717</v>
      </c>
      <c r="L58" s="31">
        <v>717</v>
      </c>
      <c r="M58" s="31"/>
      <c r="N58" s="9" t="s">
        <v>323</v>
      </c>
      <c r="O58" s="9">
        <v>2021</v>
      </c>
    </row>
    <row r="59" s="1" customFormat="1" ht="24" customHeight="1" spans="1:15">
      <c r="A59" s="9">
        <v>55</v>
      </c>
      <c r="B59" s="9" t="s">
        <v>231</v>
      </c>
      <c r="C59" s="9" t="s">
        <v>94</v>
      </c>
      <c r="D59" s="9" t="s">
        <v>324</v>
      </c>
      <c r="E59" s="9" t="s">
        <v>240</v>
      </c>
      <c r="F59" s="9" t="s">
        <v>241</v>
      </c>
      <c r="G59" s="9" t="s">
        <v>124</v>
      </c>
      <c r="H59" s="9" t="s">
        <v>242</v>
      </c>
      <c r="I59" s="9" t="s">
        <v>10</v>
      </c>
      <c r="J59" s="9" t="s">
        <v>325</v>
      </c>
      <c r="K59" s="9">
        <v>32</v>
      </c>
      <c r="L59" s="9">
        <v>32</v>
      </c>
      <c r="M59" s="9"/>
      <c r="N59" s="39" t="s">
        <v>326</v>
      </c>
      <c r="O59" s="14">
        <v>2021</v>
      </c>
    </row>
    <row r="60" s="1" customFormat="1" ht="24" customHeight="1" spans="1:15">
      <c r="A60" s="9">
        <v>56</v>
      </c>
      <c r="B60" s="9" t="s">
        <v>231</v>
      </c>
      <c r="C60" s="10" t="s">
        <v>95</v>
      </c>
      <c r="D60" s="13" t="s">
        <v>260</v>
      </c>
      <c r="E60" s="13" t="s">
        <v>240</v>
      </c>
      <c r="F60" s="9" t="s">
        <v>241</v>
      </c>
      <c r="G60" s="9" t="s">
        <v>124</v>
      </c>
      <c r="H60" s="9" t="s">
        <v>242</v>
      </c>
      <c r="I60" s="9" t="s">
        <v>10</v>
      </c>
      <c r="J60" s="10" t="s">
        <v>327</v>
      </c>
      <c r="K60" s="10">
        <v>150</v>
      </c>
      <c r="L60" s="10">
        <v>150</v>
      </c>
      <c r="M60" s="10"/>
      <c r="N60" s="10" t="s">
        <v>328</v>
      </c>
      <c r="O60" s="9">
        <v>2021</v>
      </c>
    </row>
    <row r="61" s="1" customFormat="1" ht="39" customHeight="1" spans="1:15">
      <c r="A61" s="9">
        <v>57</v>
      </c>
      <c r="B61" s="9" t="s">
        <v>119</v>
      </c>
      <c r="C61" s="19" t="s">
        <v>329</v>
      </c>
      <c r="D61" s="20" t="s">
        <v>330</v>
      </c>
      <c r="E61" s="19" t="s">
        <v>240</v>
      </c>
      <c r="F61" s="9" t="s">
        <v>241</v>
      </c>
      <c r="G61" s="9" t="s">
        <v>124</v>
      </c>
      <c r="H61" s="9" t="s">
        <v>242</v>
      </c>
      <c r="I61" s="9" t="s">
        <v>77</v>
      </c>
      <c r="J61" s="20" t="s">
        <v>331</v>
      </c>
      <c r="K61" s="19">
        <v>50</v>
      </c>
      <c r="L61" s="19">
        <v>50</v>
      </c>
      <c r="M61" s="19"/>
      <c r="N61" s="19" t="s">
        <v>332</v>
      </c>
      <c r="O61" s="9">
        <v>2021</v>
      </c>
    </row>
    <row r="62" s="1" customFormat="1" ht="39" customHeight="1" spans="1:15">
      <c r="A62" s="9">
        <v>58</v>
      </c>
      <c r="B62" s="9" t="s">
        <v>119</v>
      </c>
      <c r="C62" s="19" t="s">
        <v>333</v>
      </c>
      <c r="D62" s="20" t="s">
        <v>330</v>
      </c>
      <c r="E62" s="19" t="s">
        <v>240</v>
      </c>
      <c r="F62" s="9" t="s">
        <v>241</v>
      </c>
      <c r="G62" s="9" t="s">
        <v>252</v>
      </c>
      <c r="H62" s="9" t="s">
        <v>242</v>
      </c>
      <c r="I62" s="9" t="s">
        <v>77</v>
      </c>
      <c r="J62" s="20" t="s">
        <v>331</v>
      </c>
      <c r="K62" s="19">
        <v>23.98</v>
      </c>
      <c r="L62" s="19">
        <v>23.98</v>
      </c>
      <c r="M62" s="19"/>
      <c r="N62" s="19" t="s">
        <v>332</v>
      </c>
      <c r="O62" s="9">
        <v>2021</v>
      </c>
    </row>
    <row r="63" s="1" customFormat="1" ht="39" customHeight="1" spans="1:15">
      <c r="A63" s="9">
        <v>59</v>
      </c>
      <c r="B63" s="9" t="s">
        <v>119</v>
      </c>
      <c r="C63" s="9" t="s">
        <v>334</v>
      </c>
      <c r="D63" s="13" t="s">
        <v>311</v>
      </c>
      <c r="E63" s="13" t="s">
        <v>240</v>
      </c>
      <c r="F63" s="9" t="s">
        <v>241</v>
      </c>
      <c r="G63" s="9" t="s">
        <v>124</v>
      </c>
      <c r="H63" s="9" t="s">
        <v>242</v>
      </c>
      <c r="I63" s="9" t="s">
        <v>77</v>
      </c>
      <c r="J63" s="15" t="s">
        <v>335</v>
      </c>
      <c r="K63" s="12">
        <v>10</v>
      </c>
      <c r="L63" s="12">
        <v>10</v>
      </c>
      <c r="M63" s="12"/>
      <c r="N63" s="10" t="s">
        <v>336</v>
      </c>
      <c r="O63" s="9">
        <v>2021</v>
      </c>
    </row>
    <row r="64" s="1" customFormat="1" ht="27" customHeight="1" spans="1:15">
      <c r="A64" s="9">
        <v>60</v>
      </c>
      <c r="B64" s="9" t="s">
        <v>321</v>
      </c>
      <c r="C64" s="9" t="s">
        <v>364</v>
      </c>
      <c r="D64" s="13" t="s">
        <v>121</v>
      </c>
      <c r="E64" s="13" t="s">
        <v>240</v>
      </c>
      <c r="F64" s="9" t="s">
        <v>355</v>
      </c>
      <c r="G64" s="9" t="s">
        <v>124</v>
      </c>
      <c r="H64" s="9" t="s">
        <v>242</v>
      </c>
      <c r="I64" s="9" t="s">
        <v>365</v>
      </c>
      <c r="J64" s="15" t="s">
        <v>335</v>
      </c>
      <c r="K64" s="12">
        <v>941</v>
      </c>
      <c r="L64" s="12">
        <v>941</v>
      </c>
      <c r="M64" s="12">
        <v>0</v>
      </c>
      <c r="N64" s="10"/>
      <c r="O64" s="9"/>
    </row>
    <row r="65" s="1" customFormat="1" ht="27" customHeight="1" spans="1:15">
      <c r="A65" s="9">
        <v>61</v>
      </c>
      <c r="B65" s="9" t="s">
        <v>119</v>
      </c>
      <c r="C65" s="32" t="s">
        <v>337</v>
      </c>
      <c r="D65" s="30" t="s">
        <v>121</v>
      </c>
      <c r="E65" s="33" t="s">
        <v>240</v>
      </c>
      <c r="F65" s="9" t="s">
        <v>241</v>
      </c>
      <c r="G65" s="9" t="s">
        <v>124</v>
      </c>
      <c r="H65" s="9" t="s">
        <v>242</v>
      </c>
      <c r="I65" s="9" t="s">
        <v>10</v>
      </c>
      <c r="J65" s="32" t="s">
        <v>338</v>
      </c>
      <c r="K65" s="32">
        <v>175</v>
      </c>
      <c r="L65" s="32">
        <v>175</v>
      </c>
      <c r="M65" s="32"/>
      <c r="N65" s="32" t="s">
        <v>339</v>
      </c>
      <c r="O65" s="37">
        <v>2021</v>
      </c>
    </row>
    <row r="66" s="1" customFormat="1" ht="39" customHeight="1" spans="1:15">
      <c r="A66" s="9">
        <v>62</v>
      </c>
      <c r="B66" s="9" t="s">
        <v>231</v>
      </c>
      <c r="C66" s="10" t="s">
        <v>340</v>
      </c>
      <c r="D66" s="13" t="s">
        <v>306</v>
      </c>
      <c r="E66" s="13" t="s">
        <v>240</v>
      </c>
      <c r="F66" s="9" t="s">
        <v>241</v>
      </c>
      <c r="G66" s="9" t="s">
        <v>124</v>
      </c>
      <c r="H66" s="9" t="s">
        <v>242</v>
      </c>
      <c r="I66" s="9" t="s">
        <v>10</v>
      </c>
      <c r="J66" s="10" t="s">
        <v>338</v>
      </c>
      <c r="K66" s="10">
        <v>210</v>
      </c>
      <c r="L66" s="10">
        <v>210</v>
      </c>
      <c r="M66" s="10"/>
      <c r="N66" s="10" t="s">
        <v>341</v>
      </c>
      <c r="O66" s="37">
        <v>2021</v>
      </c>
    </row>
    <row r="67" s="1" customFormat="1" ht="39" customHeight="1" spans="1:15">
      <c r="A67" s="9">
        <v>63</v>
      </c>
      <c r="B67" s="9" t="s">
        <v>231</v>
      </c>
      <c r="C67" s="9" t="s">
        <v>342</v>
      </c>
      <c r="D67" s="10" t="s">
        <v>121</v>
      </c>
      <c r="E67" s="10" t="s">
        <v>240</v>
      </c>
      <c r="F67" s="9" t="s">
        <v>241</v>
      </c>
      <c r="G67" s="10" t="s">
        <v>252</v>
      </c>
      <c r="H67" s="10" t="s">
        <v>343</v>
      </c>
      <c r="I67" s="32" t="s">
        <v>344</v>
      </c>
      <c r="J67" s="42" t="s">
        <v>345</v>
      </c>
      <c r="K67" s="10">
        <v>10</v>
      </c>
      <c r="L67" s="10">
        <v>10</v>
      </c>
      <c r="M67" s="10"/>
      <c r="N67" s="10" t="s">
        <v>241</v>
      </c>
      <c r="O67" s="14">
        <v>2021</v>
      </c>
    </row>
    <row r="68" s="1" customFormat="1" ht="39" customHeight="1" spans="1:15">
      <c r="A68" s="9">
        <v>64</v>
      </c>
      <c r="B68" s="9" t="s">
        <v>231</v>
      </c>
      <c r="C68" s="10" t="s">
        <v>346</v>
      </c>
      <c r="D68" s="10" t="s">
        <v>121</v>
      </c>
      <c r="E68" s="10" t="s">
        <v>240</v>
      </c>
      <c r="F68" s="9" t="s">
        <v>241</v>
      </c>
      <c r="G68" s="10" t="s">
        <v>252</v>
      </c>
      <c r="H68" s="10" t="s">
        <v>343</v>
      </c>
      <c r="I68" s="32" t="s">
        <v>344</v>
      </c>
      <c r="J68" s="10" t="s">
        <v>347</v>
      </c>
      <c r="K68" s="10">
        <v>5</v>
      </c>
      <c r="L68" s="10">
        <v>5</v>
      </c>
      <c r="M68" s="10"/>
      <c r="N68" s="10" t="s">
        <v>241</v>
      </c>
      <c r="O68" s="14">
        <v>2021</v>
      </c>
    </row>
    <row r="69" s="1" customFormat="1" ht="39" customHeight="1" spans="1:15">
      <c r="A69" s="9">
        <v>65</v>
      </c>
      <c r="B69" s="9" t="s">
        <v>231</v>
      </c>
      <c r="C69" s="10" t="s">
        <v>348</v>
      </c>
      <c r="D69" s="10" t="s">
        <v>121</v>
      </c>
      <c r="E69" s="10" t="s">
        <v>240</v>
      </c>
      <c r="F69" s="9" t="s">
        <v>241</v>
      </c>
      <c r="G69" s="10" t="s">
        <v>252</v>
      </c>
      <c r="H69" s="10" t="s">
        <v>343</v>
      </c>
      <c r="I69" s="32" t="s">
        <v>344</v>
      </c>
      <c r="J69" s="10" t="s">
        <v>347</v>
      </c>
      <c r="K69" s="10">
        <v>3.12</v>
      </c>
      <c r="L69" s="10">
        <v>3.12</v>
      </c>
      <c r="M69" s="10"/>
      <c r="N69" s="10" t="s">
        <v>241</v>
      </c>
      <c r="O69" s="14">
        <v>2021</v>
      </c>
    </row>
    <row r="70" s="1" customFormat="1" ht="27" customHeight="1" spans="1:15">
      <c r="A70" s="9">
        <v>66</v>
      </c>
      <c r="B70" s="9" t="s">
        <v>119</v>
      </c>
      <c r="C70" s="10" t="s">
        <v>349</v>
      </c>
      <c r="D70" s="13" t="s">
        <v>311</v>
      </c>
      <c r="E70" s="13" t="s">
        <v>240</v>
      </c>
      <c r="F70" s="9" t="s">
        <v>241</v>
      </c>
      <c r="G70" s="10" t="s">
        <v>124</v>
      </c>
      <c r="H70" s="10" t="s">
        <v>350</v>
      </c>
      <c r="I70" s="9" t="s">
        <v>10</v>
      </c>
      <c r="J70" s="15" t="s">
        <v>351</v>
      </c>
      <c r="K70" s="10">
        <v>38</v>
      </c>
      <c r="L70" s="10">
        <v>38</v>
      </c>
      <c r="M70" s="10"/>
      <c r="N70" s="10" t="s">
        <v>352</v>
      </c>
      <c r="O70" s="14">
        <v>2021</v>
      </c>
    </row>
    <row r="71" s="1" customFormat="1" ht="27" customHeight="1" spans="1:15">
      <c r="A71" s="9">
        <v>67</v>
      </c>
      <c r="B71" s="9" t="s">
        <v>231</v>
      </c>
      <c r="C71" s="10" t="s">
        <v>353</v>
      </c>
      <c r="D71" s="10" t="s">
        <v>121</v>
      </c>
      <c r="E71" s="10" t="s">
        <v>240</v>
      </c>
      <c r="F71" s="9" t="s">
        <v>241</v>
      </c>
      <c r="G71" s="10" t="s">
        <v>252</v>
      </c>
      <c r="H71" s="10" t="s">
        <v>343</v>
      </c>
      <c r="I71" s="9" t="s">
        <v>10</v>
      </c>
      <c r="J71" s="10" t="s">
        <v>354</v>
      </c>
      <c r="K71" s="10">
        <v>395.09</v>
      </c>
      <c r="L71" s="10">
        <v>395.09</v>
      </c>
      <c r="M71" s="10"/>
      <c r="N71" s="10" t="s">
        <v>355</v>
      </c>
      <c r="O71" s="14">
        <v>2021</v>
      </c>
    </row>
    <row r="72" s="1" customFormat="1" ht="27" customHeight="1" spans="1:15">
      <c r="A72" s="9">
        <v>68</v>
      </c>
      <c r="B72" s="9" t="s">
        <v>321</v>
      </c>
      <c r="C72" s="10" t="s">
        <v>356</v>
      </c>
      <c r="D72" s="13" t="s">
        <v>306</v>
      </c>
      <c r="E72" s="13" t="s">
        <v>240</v>
      </c>
      <c r="F72" s="9" t="s">
        <v>241</v>
      </c>
      <c r="G72" s="10" t="s">
        <v>252</v>
      </c>
      <c r="H72" s="10" t="s">
        <v>131</v>
      </c>
      <c r="I72" s="9" t="s">
        <v>10</v>
      </c>
      <c r="J72" s="10" t="s">
        <v>357</v>
      </c>
      <c r="K72" s="10">
        <v>12</v>
      </c>
      <c r="L72" s="10">
        <v>12</v>
      </c>
      <c r="M72" s="10"/>
      <c r="N72" s="10" t="s">
        <v>358</v>
      </c>
      <c r="O72" s="14">
        <v>2021</v>
      </c>
    </row>
    <row r="73" s="1" customFormat="1" ht="27" customHeight="1" spans="1:15">
      <c r="A73" s="34" t="s">
        <v>99</v>
      </c>
      <c r="B73" s="40"/>
      <c r="C73" s="35"/>
      <c r="D73" s="36"/>
      <c r="E73" s="36"/>
      <c r="F73" s="36"/>
      <c r="G73" s="36"/>
      <c r="H73" s="36"/>
      <c r="I73" s="36"/>
      <c r="J73" s="36"/>
      <c r="K73" s="36">
        <f>SUM(K5:K72)</f>
        <v>6168.95</v>
      </c>
      <c r="L73" s="36">
        <f>SUM(L5:L72)</f>
        <v>5757.95</v>
      </c>
      <c r="M73" s="36">
        <f>SUM(M5:M72)</f>
        <v>411</v>
      </c>
      <c r="N73" s="41"/>
      <c r="O73" s="37"/>
    </row>
    <row r="74" s="1" customFormat="1" spans="3:15">
      <c r="C74" s="2"/>
      <c r="N74" s="2"/>
      <c r="O74" s="3"/>
    </row>
    <row r="75" s="1" customFormat="1" spans="3:15">
      <c r="C75" s="2"/>
      <c r="N75" s="2"/>
      <c r="O75" s="3"/>
    </row>
    <row r="76" s="1" customFormat="1" spans="3:15">
      <c r="C76" s="2"/>
      <c r="N76" s="2"/>
      <c r="O76" s="3"/>
    </row>
    <row r="77" s="1" customFormat="1" spans="3:15">
      <c r="C77" s="2"/>
      <c r="N77" s="2"/>
      <c r="O77" s="3"/>
    </row>
    <row r="78" s="1" customFormat="1" spans="3:15">
      <c r="C78" s="2"/>
      <c r="N78" s="2"/>
      <c r="O78" s="3"/>
    </row>
    <row r="79" s="1" customFormat="1" spans="3:15">
      <c r="C79" s="2"/>
      <c r="N79" s="2"/>
      <c r="O79" s="3"/>
    </row>
    <row r="80" s="1" customFormat="1" spans="3:15">
      <c r="C80" s="2"/>
      <c r="N80" s="2"/>
      <c r="O80" s="3"/>
    </row>
    <row r="81" s="1" customFormat="1" spans="3:15">
      <c r="C81" s="2"/>
      <c r="N81" s="2"/>
      <c r="O81" s="3"/>
    </row>
    <row r="82" s="1" customFormat="1" spans="3:15">
      <c r="C82" s="2"/>
      <c r="N82" s="2"/>
      <c r="O82" s="3"/>
    </row>
    <row r="83" s="1" customFormat="1" spans="3:15">
      <c r="C83" s="2"/>
      <c r="N83" s="2"/>
      <c r="O83" s="3"/>
    </row>
  </sheetData>
  <mergeCells count="13">
    <mergeCell ref="A1:O1"/>
    <mergeCell ref="N2:O2"/>
    <mergeCell ref="K3:M3"/>
    <mergeCell ref="A73:C73"/>
    <mergeCell ref="A3:A4"/>
    <mergeCell ref="B3:B4"/>
    <mergeCell ref="C3:C4"/>
    <mergeCell ref="D3:D4"/>
    <mergeCell ref="E3:E4"/>
    <mergeCell ref="F3:F4"/>
    <mergeCell ref="J3:J4"/>
    <mergeCell ref="N3:N4"/>
    <mergeCell ref="O3:O4"/>
  </mergeCells>
  <pageMargins left="0.357638888888889" right="0.357638888888889" top="0.802777777777778" bottom="0.60625" header="0.5" footer="0.5"/>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3"/>
  <sheetViews>
    <sheetView workbookViewId="0">
      <selection activeCell="A1" sqref="$A1:$XFD1048576"/>
    </sheetView>
  </sheetViews>
  <sheetFormatPr defaultColWidth="9" defaultRowHeight="13.5"/>
  <cols>
    <col min="1" max="1" width="4.625" style="1" customWidth="1"/>
    <col min="2" max="2" width="5.75" style="1" customWidth="1"/>
    <col min="3" max="3" width="26.125" style="2" customWidth="1"/>
    <col min="4" max="5" width="9" style="1" customWidth="1"/>
    <col min="6" max="6" width="9.5" style="1" customWidth="1"/>
    <col min="7" max="7" width="5.875" style="1" customWidth="1"/>
    <col min="8" max="8" width="6.375" style="1" customWidth="1"/>
    <col min="9" max="9" width="10.625" style="1" customWidth="1"/>
    <col min="10" max="10" width="18" style="1" customWidth="1"/>
    <col min="11" max="12" width="9" style="1" customWidth="1"/>
    <col min="13" max="13" width="5.625" style="1" customWidth="1"/>
    <col min="14" max="14" width="9" style="2"/>
    <col min="15" max="15" width="5.5" style="3" customWidth="1"/>
    <col min="16" max="16" width="11.5" style="1"/>
    <col min="17" max="16381" width="9" style="1"/>
  </cols>
  <sheetData>
    <row r="1" s="1" customFormat="1" ht="37.5" customHeight="1" spans="1:15">
      <c r="A1" s="4" t="s">
        <v>361</v>
      </c>
      <c r="B1" s="4"/>
      <c r="C1" s="5"/>
      <c r="D1" s="5"/>
      <c r="E1" s="5"/>
      <c r="F1" s="5"/>
      <c r="G1" s="5"/>
      <c r="H1" s="5"/>
      <c r="I1" s="5"/>
      <c r="J1" s="5"/>
      <c r="K1" s="5"/>
      <c r="L1" s="5"/>
      <c r="M1" s="5"/>
      <c r="N1" s="5"/>
      <c r="O1" s="21"/>
    </row>
    <row r="2" s="1" customFormat="1" ht="22" customHeight="1" spans="1:15">
      <c r="A2" s="4"/>
      <c r="B2" s="4"/>
      <c r="C2" s="5"/>
      <c r="D2" s="5"/>
      <c r="E2" s="5"/>
      <c r="F2" s="5"/>
      <c r="G2" s="5"/>
      <c r="H2" s="5"/>
      <c r="I2" s="5"/>
      <c r="J2" s="5"/>
      <c r="K2" s="5"/>
      <c r="L2" s="22"/>
      <c r="M2" s="22"/>
      <c r="N2" s="22" t="s">
        <v>102</v>
      </c>
      <c r="O2" s="22"/>
    </row>
    <row r="3" s="1" customFormat="1" ht="20" customHeight="1" spans="1:15">
      <c r="A3" s="6" t="s">
        <v>82</v>
      </c>
      <c r="B3" s="6" t="s">
        <v>103</v>
      </c>
      <c r="C3" s="6" t="s">
        <v>1</v>
      </c>
      <c r="D3" s="6" t="s">
        <v>104</v>
      </c>
      <c r="E3" s="6" t="s">
        <v>105</v>
      </c>
      <c r="F3" s="6" t="s">
        <v>106</v>
      </c>
      <c r="G3" s="6"/>
      <c r="H3" s="6"/>
      <c r="I3" s="6"/>
      <c r="J3" s="6" t="s">
        <v>107</v>
      </c>
      <c r="K3" s="23" t="s">
        <v>108</v>
      </c>
      <c r="L3" s="24"/>
      <c r="M3" s="25"/>
      <c r="N3" s="6" t="s">
        <v>109</v>
      </c>
      <c r="O3" s="6" t="s">
        <v>110</v>
      </c>
    </row>
    <row r="4" s="1" customFormat="1" ht="30" customHeight="1" spans="1:15">
      <c r="A4" s="7"/>
      <c r="B4" s="7"/>
      <c r="C4" s="7"/>
      <c r="D4" s="7"/>
      <c r="E4" s="7"/>
      <c r="F4" s="7"/>
      <c r="G4" s="8" t="s">
        <v>113</v>
      </c>
      <c r="H4" s="8" t="s">
        <v>114</v>
      </c>
      <c r="I4" s="8" t="s">
        <v>115</v>
      </c>
      <c r="J4" s="7"/>
      <c r="K4" s="8" t="s">
        <v>116</v>
      </c>
      <c r="L4" s="8" t="s">
        <v>117</v>
      </c>
      <c r="M4" s="8" t="s">
        <v>362</v>
      </c>
      <c r="N4" s="7"/>
      <c r="O4" s="7"/>
    </row>
    <row r="5" s="1" customFormat="1" ht="20" customHeight="1" spans="1:15">
      <c r="A5" s="9">
        <v>1</v>
      </c>
      <c r="B5" s="9" t="s">
        <v>119</v>
      </c>
      <c r="C5" s="10" t="s">
        <v>120</v>
      </c>
      <c r="D5" s="9" t="s">
        <v>121</v>
      </c>
      <c r="E5" s="10" t="s">
        <v>122</v>
      </c>
      <c r="F5" s="10" t="s">
        <v>123</v>
      </c>
      <c r="G5" s="9" t="s">
        <v>124</v>
      </c>
      <c r="H5" s="9" t="s">
        <v>125</v>
      </c>
      <c r="I5" s="9" t="s">
        <v>126</v>
      </c>
      <c r="J5" s="9" t="s">
        <v>127</v>
      </c>
      <c r="K5" s="9">
        <v>90</v>
      </c>
      <c r="L5" s="9">
        <v>81</v>
      </c>
      <c r="M5" s="9">
        <v>9</v>
      </c>
      <c r="N5" s="38" t="s">
        <v>128</v>
      </c>
      <c r="O5" s="9">
        <v>2021</v>
      </c>
    </row>
    <row r="6" s="1" customFormat="1" ht="24" customHeight="1" spans="1:15">
      <c r="A6" s="9">
        <v>2</v>
      </c>
      <c r="B6" s="9" t="s">
        <v>119</v>
      </c>
      <c r="C6" s="11" t="s">
        <v>129</v>
      </c>
      <c r="D6" s="9" t="s">
        <v>121</v>
      </c>
      <c r="E6" s="10" t="s">
        <v>130</v>
      </c>
      <c r="F6" s="10" t="s">
        <v>123</v>
      </c>
      <c r="G6" s="12" t="s">
        <v>124</v>
      </c>
      <c r="H6" s="12" t="s">
        <v>131</v>
      </c>
      <c r="I6" s="12" t="s">
        <v>126</v>
      </c>
      <c r="J6" s="9" t="s">
        <v>127</v>
      </c>
      <c r="K6" s="10">
        <v>150</v>
      </c>
      <c r="L6" s="10">
        <v>135</v>
      </c>
      <c r="M6" s="10">
        <v>15</v>
      </c>
      <c r="N6" s="38" t="s">
        <v>132</v>
      </c>
      <c r="O6" s="9">
        <v>2021</v>
      </c>
    </row>
    <row r="7" s="1" customFormat="1" ht="26.25" customHeight="1" spans="1:15">
      <c r="A7" s="9">
        <v>3</v>
      </c>
      <c r="B7" s="9" t="s">
        <v>133</v>
      </c>
      <c r="C7" s="13" t="s">
        <v>134</v>
      </c>
      <c r="D7" s="9" t="s">
        <v>121</v>
      </c>
      <c r="E7" s="9" t="s">
        <v>135</v>
      </c>
      <c r="F7" s="9" t="s">
        <v>98</v>
      </c>
      <c r="G7" s="13" t="s">
        <v>124</v>
      </c>
      <c r="H7" s="9" t="s">
        <v>131</v>
      </c>
      <c r="I7" s="9" t="s">
        <v>136</v>
      </c>
      <c r="J7" s="26" t="s">
        <v>137</v>
      </c>
      <c r="K7" s="9">
        <v>60</v>
      </c>
      <c r="L7" s="9">
        <v>48</v>
      </c>
      <c r="M7" s="9">
        <v>12</v>
      </c>
      <c r="N7" s="10" t="s">
        <v>86</v>
      </c>
      <c r="O7" s="12">
        <v>2021</v>
      </c>
    </row>
    <row r="8" s="1" customFormat="1" ht="15" customHeight="1" spans="1:15">
      <c r="A8" s="9">
        <v>4</v>
      </c>
      <c r="B8" s="9" t="s">
        <v>133</v>
      </c>
      <c r="C8" s="13" t="s">
        <v>138</v>
      </c>
      <c r="D8" s="9" t="s">
        <v>121</v>
      </c>
      <c r="E8" s="9" t="s">
        <v>135</v>
      </c>
      <c r="F8" s="9" t="s">
        <v>98</v>
      </c>
      <c r="G8" s="13" t="s">
        <v>124</v>
      </c>
      <c r="H8" s="9" t="s">
        <v>131</v>
      </c>
      <c r="I8" s="9" t="s">
        <v>136</v>
      </c>
      <c r="J8" s="26" t="s">
        <v>139</v>
      </c>
      <c r="K8" s="9">
        <v>100</v>
      </c>
      <c r="L8" s="9">
        <v>80</v>
      </c>
      <c r="M8" s="9">
        <v>20</v>
      </c>
      <c r="N8" s="10" t="s">
        <v>86</v>
      </c>
      <c r="O8" s="12">
        <v>2021</v>
      </c>
    </row>
    <row r="9" s="1" customFormat="1" ht="29" customHeight="1" spans="1:15">
      <c r="A9" s="9">
        <v>5</v>
      </c>
      <c r="B9" s="9" t="s">
        <v>119</v>
      </c>
      <c r="C9" s="13" t="s">
        <v>140</v>
      </c>
      <c r="D9" s="9" t="s">
        <v>141</v>
      </c>
      <c r="E9" s="9" t="s">
        <v>142</v>
      </c>
      <c r="F9" s="10" t="s">
        <v>123</v>
      </c>
      <c r="G9" s="13" t="s">
        <v>124</v>
      </c>
      <c r="H9" s="9" t="s">
        <v>131</v>
      </c>
      <c r="I9" s="9" t="s">
        <v>136</v>
      </c>
      <c r="J9" s="27" t="s">
        <v>143</v>
      </c>
      <c r="K9" s="9">
        <v>30</v>
      </c>
      <c r="L9" s="9">
        <v>24</v>
      </c>
      <c r="M9" s="9">
        <v>6</v>
      </c>
      <c r="N9" s="9" t="s">
        <v>144</v>
      </c>
      <c r="O9" s="12">
        <v>2021</v>
      </c>
    </row>
    <row r="10" s="1" customFormat="1" ht="29" customHeight="1" spans="1:15">
      <c r="A10" s="9">
        <v>6</v>
      </c>
      <c r="B10" s="9" t="s">
        <v>119</v>
      </c>
      <c r="C10" s="9" t="s">
        <v>145</v>
      </c>
      <c r="D10" s="9" t="s">
        <v>121</v>
      </c>
      <c r="E10" s="13" t="s">
        <v>142</v>
      </c>
      <c r="F10" s="10" t="s">
        <v>123</v>
      </c>
      <c r="G10" s="9" t="s">
        <v>124</v>
      </c>
      <c r="H10" s="9" t="s">
        <v>131</v>
      </c>
      <c r="I10" s="9" t="s">
        <v>136</v>
      </c>
      <c r="J10" s="9" t="s">
        <v>146</v>
      </c>
      <c r="K10" s="9">
        <v>50</v>
      </c>
      <c r="L10" s="9">
        <v>40</v>
      </c>
      <c r="M10" s="9">
        <v>10</v>
      </c>
      <c r="N10" s="10" t="s">
        <v>86</v>
      </c>
      <c r="O10" s="12">
        <v>2021</v>
      </c>
    </row>
    <row r="11" s="1" customFormat="1" ht="29" customHeight="1" spans="1:15">
      <c r="A11" s="9">
        <v>7</v>
      </c>
      <c r="B11" s="9" t="s">
        <v>119</v>
      </c>
      <c r="C11" s="9" t="s">
        <v>147</v>
      </c>
      <c r="D11" s="9" t="s">
        <v>121</v>
      </c>
      <c r="E11" s="13" t="s">
        <v>148</v>
      </c>
      <c r="F11" s="10" t="s">
        <v>123</v>
      </c>
      <c r="G11" s="9" t="s">
        <v>124</v>
      </c>
      <c r="H11" s="9" t="s">
        <v>131</v>
      </c>
      <c r="I11" s="9" t="s">
        <v>136</v>
      </c>
      <c r="J11" s="9" t="s">
        <v>146</v>
      </c>
      <c r="K11" s="9">
        <v>140</v>
      </c>
      <c r="L11" s="9">
        <v>112</v>
      </c>
      <c r="M11" s="9">
        <v>28</v>
      </c>
      <c r="N11" s="10" t="s">
        <v>86</v>
      </c>
      <c r="O11" s="12">
        <v>2021</v>
      </c>
    </row>
    <row r="12" s="1" customFormat="1" ht="27" customHeight="1" spans="1:15">
      <c r="A12" s="9">
        <v>8</v>
      </c>
      <c r="B12" s="9" t="s">
        <v>119</v>
      </c>
      <c r="C12" s="9" t="s">
        <v>149</v>
      </c>
      <c r="D12" s="9" t="s">
        <v>121</v>
      </c>
      <c r="E12" s="13" t="s">
        <v>150</v>
      </c>
      <c r="F12" s="10" t="s">
        <v>123</v>
      </c>
      <c r="G12" s="9" t="s">
        <v>124</v>
      </c>
      <c r="H12" s="10" t="s">
        <v>151</v>
      </c>
      <c r="I12" s="9" t="s">
        <v>136</v>
      </c>
      <c r="J12" s="9" t="s">
        <v>152</v>
      </c>
      <c r="K12" s="9">
        <v>60</v>
      </c>
      <c r="L12" s="9">
        <v>48</v>
      </c>
      <c r="M12" s="9">
        <v>12</v>
      </c>
      <c r="N12" s="9" t="s">
        <v>144</v>
      </c>
      <c r="O12" s="12">
        <v>2021</v>
      </c>
    </row>
    <row r="13" s="1" customFormat="1" ht="26" customHeight="1" spans="1:15">
      <c r="A13" s="9">
        <v>9</v>
      </c>
      <c r="B13" s="9" t="s">
        <v>133</v>
      </c>
      <c r="C13" s="9" t="s">
        <v>153</v>
      </c>
      <c r="D13" s="9" t="s">
        <v>121</v>
      </c>
      <c r="E13" s="9" t="s">
        <v>154</v>
      </c>
      <c r="F13" s="9" t="s">
        <v>98</v>
      </c>
      <c r="G13" s="9" t="s">
        <v>124</v>
      </c>
      <c r="H13" s="9" t="s">
        <v>125</v>
      </c>
      <c r="I13" s="9" t="s">
        <v>155</v>
      </c>
      <c r="J13" s="9" t="s">
        <v>156</v>
      </c>
      <c r="K13" s="9">
        <v>100</v>
      </c>
      <c r="L13" s="9">
        <v>80</v>
      </c>
      <c r="M13" s="9">
        <v>20</v>
      </c>
      <c r="N13" s="38" t="s">
        <v>157</v>
      </c>
      <c r="O13" s="9">
        <v>2021</v>
      </c>
    </row>
    <row r="14" s="1" customFormat="1" ht="21" customHeight="1" spans="1:15">
      <c r="A14" s="9">
        <v>10</v>
      </c>
      <c r="B14" s="9" t="s">
        <v>119</v>
      </c>
      <c r="C14" s="9" t="s">
        <v>158</v>
      </c>
      <c r="D14" s="9" t="s">
        <v>141</v>
      </c>
      <c r="E14" s="9" t="s">
        <v>154</v>
      </c>
      <c r="F14" s="9" t="s">
        <v>98</v>
      </c>
      <c r="G14" s="9" t="s">
        <v>124</v>
      </c>
      <c r="H14" s="9" t="s">
        <v>131</v>
      </c>
      <c r="I14" s="9" t="s">
        <v>155</v>
      </c>
      <c r="J14" s="9" t="s">
        <v>159</v>
      </c>
      <c r="K14" s="9">
        <v>15</v>
      </c>
      <c r="L14" s="9">
        <v>12</v>
      </c>
      <c r="M14" s="9">
        <v>3</v>
      </c>
      <c r="N14" s="9" t="s">
        <v>144</v>
      </c>
      <c r="O14" s="9">
        <v>2021</v>
      </c>
    </row>
    <row r="15" s="1" customFormat="1" ht="18" customHeight="1" spans="1:15">
      <c r="A15" s="9">
        <v>11</v>
      </c>
      <c r="B15" s="9" t="s">
        <v>119</v>
      </c>
      <c r="C15" s="9" t="s">
        <v>160</v>
      </c>
      <c r="D15" s="9" t="s">
        <v>121</v>
      </c>
      <c r="E15" s="9" t="s">
        <v>161</v>
      </c>
      <c r="F15" s="10" t="s">
        <v>123</v>
      </c>
      <c r="G15" s="9" t="s">
        <v>124</v>
      </c>
      <c r="H15" s="9" t="s">
        <v>125</v>
      </c>
      <c r="I15" s="9" t="s">
        <v>155</v>
      </c>
      <c r="J15" s="9" t="s">
        <v>162</v>
      </c>
      <c r="K15" s="9">
        <v>50</v>
      </c>
      <c r="L15" s="9">
        <v>40</v>
      </c>
      <c r="M15" s="9">
        <v>10</v>
      </c>
      <c r="N15" s="38" t="s">
        <v>163</v>
      </c>
      <c r="O15" s="9">
        <v>2021</v>
      </c>
    </row>
    <row r="16" s="1" customFormat="1" ht="18" customHeight="1" spans="1:15">
      <c r="A16" s="9">
        <v>12</v>
      </c>
      <c r="B16" s="9" t="s">
        <v>119</v>
      </c>
      <c r="C16" s="9" t="s">
        <v>164</v>
      </c>
      <c r="D16" s="9" t="s">
        <v>121</v>
      </c>
      <c r="E16" s="9" t="s">
        <v>165</v>
      </c>
      <c r="F16" s="10" t="s">
        <v>123</v>
      </c>
      <c r="G16" s="9" t="s">
        <v>124</v>
      </c>
      <c r="H16" s="9" t="s">
        <v>125</v>
      </c>
      <c r="I16" s="9" t="s">
        <v>155</v>
      </c>
      <c r="J16" s="9" t="s">
        <v>166</v>
      </c>
      <c r="K16" s="9">
        <v>30</v>
      </c>
      <c r="L16" s="9">
        <v>27</v>
      </c>
      <c r="M16" s="9">
        <v>3</v>
      </c>
      <c r="N16" s="38" t="s">
        <v>167</v>
      </c>
      <c r="O16" s="9">
        <v>2021</v>
      </c>
    </row>
    <row r="17" s="1" customFormat="1" ht="18" customHeight="1" spans="1:15">
      <c r="A17" s="9">
        <v>13</v>
      </c>
      <c r="B17" s="9" t="s">
        <v>119</v>
      </c>
      <c r="C17" s="9" t="s">
        <v>168</v>
      </c>
      <c r="D17" s="9" t="s">
        <v>121</v>
      </c>
      <c r="E17" s="9" t="s">
        <v>169</v>
      </c>
      <c r="F17" s="10" t="s">
        <v>123</v>
      </c>
      <c r="G17" s="9" t="s">
        <v>124</v>
      </c>
      <c r="H17" s="9" t="s">
        <v>125</v>
      </c>
      <c r="I17" s="9" t="s">
        <v>155</v>
      </c>
      <c r="J17" s="9" t="s">
        <v>170</v>
      </c>
      <c r="K17" s="9">
        <v>80</v>
      </c>
      <c r="L17" s="9">
        <v>64</v>
      </c>
      <c r="M17" s="9">
        <v>16</v>
      </c>
      <c r="N17" s="38" t="s">
        <v>144</v>
      </c>
      <c r="O17" s="9">
        <v>2021</v>
      </c>
    </row>
    <row r="18" s="1" customFormat="1" ht="18" customHeight="1" spans="1:15">
      <c r="A18" s="9">
        <v>14</v>
      </c>
      <c r="B18" s="9" t="s">
        <v>119</v>
      </c>
      <c r="C18" s="9" t="s">
        <v>171</v>
      </c>
      <c r="D18" s="9" t="s">
        <v>121</v>
      </c>
      <c r="E18" s="9" t="s">
        <v>169</v>
      </c>
      <c r="F18" s="10" t="s">
        <v>123</v>
      </c>
      <c r="G18" s="9" t="s">
        <v>124</v>
      </c>
      <c r="H18" s="9" t="s">
        <v>125</v>
      </c>
      <c r="I18" s="9" t="s">
        <v>155</v>
      </c>
      <c r="J18" s="9" t="s">
        <v>172</v>
      </c>
      <c r="K18" s="9">
        <v>50</v>
      </c>
      <c r="L18" s="9">
        <v>45</v>
      </c>
      <c r="M18" s="9">
        <v>5</v>
      </c>
      <c r="N18" s="38" t="s">
        <v>144</v>
      </c>
      <c r="O18" s="9">
        <v>2021</v>
      </c>
    </row>
    <row r="19" s="1" customFormat="1" ht="38" customHeight="1" spans="1:15">
      <c r="A19" s="9">
        <v>15</v>
      </c>
      <c r="B19" s="9" t="s">
        <v>119</v>
      </c>
      <c r="C19" s="13" t="s">
        <v>173</v>
      </c>
      <c r="D19" s="13" t="s">
        <v>121</v>
      </c>
      <c r="E19" s="13" t="s">
        <v>174</v>
      </c>
      <c r="F19" s="10" t="s">
        <v>123</v>
      </c>
      <c r="G19" s="13" t="s">
        <v>175</v>
      </c>
      <c r="H19" s="13" t="s">
        <v>176</v>
      </c>
      <c r="I19" s="9" t="s">
        <v>177</v>
      </c>
      <c r="J19" s="13" t="s">
        <v>178</v>
      </c>
      <c r="K19" s="13">
        <v>80</v>
      </c>
      <c r="L19" s="13">
        <v>72</v>
      </c>
      <c r="M19" s="13">
        <v>8</v>
      </c>
      <c r="N19" s="13" t="s">
        <v>179</v>
      </c>
      <c r="O19" s="13">
        <v>2021</v>
      </c>
    </row>
    <row r="20" s="1" customFormat="1" ht="29" customHeight="1" spans="1:15">
      <c r="A20" s="9">
        <v>16</v>
      </c>
      <c r="B20" s="9" t="s">
        <v>133</v>
      </c>
      <c r="C20" s="13" t="s">
        <v>180</v>
      </c>
      <c r="D20" s="13" t="s">
        <v>121</v>
      </c>
      <c r="E20" s="9" t="s">
        <v>181</v>
      </c>
      <c r="F20" s="9" t="s">
        <v>98</v>
      </c>
      <c r="G20" s="13" t="s">
        <v>124</v>
      </c>
      <c r="H20" s="13" t="s">
        <v>131</v>
      </c>
      <c r="I20" s="9" t="s">
        <v>177</v>
      </c>
      <c r="J20" s="13" t="s">
        <v>182</v>
      </c>
      <c r="K20" s="13">
        <v>80</v>
      </c>
      <c r="L20" s="13">
        <v>72</v>
      </c>
      <c r="M20" s="13">
        <v>8</v>
      </c>
      <c r="N20" s="13" t="s">
        <v>183</v>
      </c>
      <c r="O20" s="13">
        <v>2021</v>
      </c>
    </row>
    <row r="21" s="1" customFormat="1" ht="40" customHeight="1" spans="1:15">
      <c r="A21" s="9">
        <v>17</v>
      </c>
      <c r="B21" s="9" t="s">
        <v>119</v>
      </c>
      <c r="C21" s="12" t="s">
        <v>184</v>
      </c>
      <c r="D21" s="13" t="s">
        <v>141</v>
      </c>
      <c r="E21" s="9" t="s">
        <v>181</v>
      </c>
      <c r="F21" s="9" t="s">
        <v>98</v>
      </c>
      <c r="G21" s="12" t="s">
        <v>175</v>
      </c>
      <c r="H21" s="13" t="s">
        <v>131</v>
      </c>
      <c r="I21" s="9" t="s">
        <v>177</v>
      </c>
      <c r="J21" s="13" t="s">
        <v>185</v>
      </c>
      <c r="K21" s="9">
        <v>30</v>
      </c>
      <c r="L21" s="9">
        <v>24</v>
      </c>
      <c r="M21" s="9">
        <v>6</v>
      </c>
      <c r="N21" s="39" t="s">
        <v>186</v>
      </c>
      <c r="O21" s="13">
        <v>2021</v>
      </c>
    </row>
    <row r="22" s="1" customFormat="1" ht="40" customHeight="1" spans="1:15">
      <c r="A22" s="9">
        <v>18</v>
      </c>
      <c r="B22" s="9" t="s">
        <v>133</v>
      </c>
      <c r="C22" s="9" t="s">
        <v>187</v>
      </c>
      <c r="D22" s="13" t="s">
        <v>121</v>
      </c>
      <c r="E22" s="9" t="s">
        <v>188</v>
      </c>
      <c r="F22" s="9" t="s">
        <v>98</v>
      </c>
      <c r="G22" s="13" t="s">
        <v>189</v>
      </c>
      <c r="H22" s="13" t="s">
        <v>190</v>
      </c>
      <c r="I22" s="9" t="s">
        <v>177</v>
      </c>
      <c r="J22" s="13" t="s">
        <v>191</v>
      </c>
      <c r="K22" s="13">
        <v>70</v>
      </c>
      <c r="L22" s="13">
        <v>56</v>
      </c>
      <c r="M22" s="13">
        <v>14</v>
      </c>
      <c r="N22" s="13" t="s">
        <v>192</v>
      </c>
      <c r="O22" s="13">
        <v>2021</v>
      </c>
    </row>
    <row r="23" s="1" customFormat="1" ht="26" customHeight="1" spans="1:15">
      <c r="A23" s="9">
        <v>19</v>
      </c>
      <c r="B23" s="9" t="s">
        <v>119</v>
      </c>
      <c r="C23" s="12" t="s">
        <v>193</v>
      </c>
      <c r="D23" s="13" t="s">
        <v>141</v>
      </c>
      <c r="E23" s="9" t="s">
        <v>188</v>
      </c>
      <c r="F23" s="9" t="s">
        <v>98</v>
      </c>
      <c r="G23" s="13" t="s">
        <v>189</v>
      </c>
      <c r="H23" s="13" t="s">
        <v>190</v>
      </c>
      <c r="I23" s="9" t="s">
        <v>177</v>
      </c>
      <c r="J23" s="13" t="s">
        <v>194</v>
      </c>
      <c r="K23" s="9">
        <v>80</v>
      </c>
      <c r="L23" s="9">
        <v>72</v>
      </c>
      <c r="M23" s="9">
        <v>8</v>
      </c>
      <c r="N23" s="39" t="s">
        <v>195</v>
      </c>
      <c r="O23" s="13">
        <v>2021</v>
      </c>
    </row>
    <row r="24" s="1" customFormat="1" ht="26" customHeight="1" spans="1:15">
      <c r="A24" s="9">
        <v>20</v>
      </c>
      <c r="B24" s="9" t="s">
        <v>133</v>
      </c>
      <c r="C24" s="12" t="s">
        <v>196</v>
      </c>
      <c r="D24" s="13" t="s">
        <v>121</v>
      </c>
      <c r="E24" s="9" t="s">
        <v>197</v>
      </c>
      <c r="F24" s="10" t="s">
        <v>123</v>
      </c>
      <c r="G24" s="13" t="s">
        <v>124</v>
      </c>
      <c r="H24" s="13" t="s">
        <v>198</v>
      </c>
      <c r="I24" s="9" t="s">
        <v>177</v>
      </c>
      <c r="J24" s="13" t="s">
        <v>199</v>
      </c>
      <c r="K24" s="9">
        <v>50</v>
      </c>
      <c r="L24" s="9">
        <v>45</v>
      </c>
      <c r="M24" s="9">
        <v>5</v>
      </c>
      <c r="N24" s="39" t="s">
        <v>200</v>
      </c>
      <c r="O24" s="13">
        <v>2021</v>
      </c>
    </row>
    <row r="25" s="1" customFormat="1" ht="26" customHeight="1" spans="1:15">
      <c r="A25" s="9">
        <v>21</v>
      </c>
      <c r="B25" s="9" t="s">
        <v>119</v>
      </c>
      <c r="C25" s="9" t="s">
        <v>201</v>
      </c>
      <c r="D25" s="9" t="s">
        <v>121</v>
      </c>
      <c r="E25" s="9" t="s">
        <v>202</v>
      </c>
      <c r="F25" s="10" t="s">
        <v>123</v>
      </c>
      <c r="G25" s="9" t="s">
        <v>124</v>
      </c>
      <c r="H25" s="9" t="s">
        <v>203</v>
      </c>
      <c r="I25" s="9" t="s">
        <v>204</v>
      </c>
      <c r="J25" s="9" t="s">
        <v>205</v>
      </c>
      <c r="K25" s="9">
        <v>120</v>
      </c>
      <c r="L25" s="9">
        <v>48</v>
      </c>
      <c r="M25" s="9">
        <v>72</v>
      </c>
      <c r="N25" s="9" t="s">
        <v>206</v>
      </c>
      <c r="O25" s="9">
        <v>2021</v>
      </c>
    </row>
    <row r="26" s="1" customFormat="1" ht="21" customHeight="1" spans="1:15">
      <c r="A26" s="9">
        <v>22</v>
      </c>
      <c r="B26" s="9" t="s">
        <v>119</v>
      </c>
      <c r="C26" s="9" t="s">
        <v>207</v>
      </c>
      <c r="D26" s="9" t="s">
        <v>121</v>
      </c>
      <c r="E26" s="9" t="s">
        <v>208</v>
      </c>
      <c r="F26" s="10" t="s">
        <v>123</v>
      </c>
      <c r="G26" s="9" t="s">
        <v>124</v>
      </c>
      <c r="H26" s="9" t="s">
        <v>151</v>
      </c>
      <c r="I26" s="9" t="s">
        <v>204</v>
      </c>
      <c r="J26" s="9" t="s">
        <v>209</v>
      </c>
      <c r="K26" s="9">
        <v>70</v>
      </c>
      <c r="L26" s="9">
        <v>56</v>
      </c>
      <c r="M26" s="9">
        <v>14</v>
      </c>
      <c r="N26" s="9" t="s">
        <v>210</v>
      </c>
      <c r="O26" s="9">
        <v>2021</v>
      </c>
    </row>
    <row r="27" s="1" customFormat="1" ht="21" customHeight="1" spans="1:15">
      <c r="A27" s="9">
        <v>23</v>
      </c>
      <c r="B27" s="9" t="s">
        <v>119</v>
      </c>
      <c r="C27" s="9" t="s">
        <v>211</v>
      </c>
      <c r="D27" s="9" t="s">
        <v>121</v>
      </c>
      <c r="E27" s="9" t="s">
        <v>212</v>
      </c>
      <c r="F27" s="10" t="s">
        <v>123</v>
      </c>
      <c r="G27" s="9" t="s">
        <v>124</v>
      </c>
      <c r="H27" s="9" t="s">
        <v>151</v>
      </c>
      <c r="I27" s="9" t="s">
        <v>204</v>
      </c>
      <c r="J27" s="9" t="s">
        <v>213</v>
      </c>
      <c r="K27" s="9">
        <v>40</v>
      </c>
      <c r="L27" s="9">
        <v>16</v>
      </c>
      <c r="M27" s="9">
        <v>24</v>
      </c>
      <c r="N27" s="9" t="s">
        <v>214</v>
      </c>
      <c r="O27" s="9">
        <v>2021</v>
      </c>
    </row>
    <row r="28" s="1" customFormat="1" ht="21" customHeight="1" spans="1:15">
      <c r="A28" s="9">
        <v>24</v>
      </c>
      <c r="B28" s="9" t="s">
        <v>119</v>
      </c>
      <c r="C28" s="9" t="s">
        <v>215</v>
      </c>
      <c r="D28" s="9" t="s">
        <v>121</v>
      </c>
      <c r="E28" s="9" t="s">
        <v>216</v>
      </c>
      <c r="F28" s="10" t="s">
        <v>123</v>
      </c>
      <c r="G28" s="9" t="s">
        <v>124</v>
      </c>
      <c r="H28" s="9" t="s">
        <v>125</v>
      </c>
      <c r="I28" s="9" t="s">
        <v>204</v>
      </c>
      <c r="J28" s="9" t="s">
        <v>217</v>
      </c>
      <c r="K28" s="9">
        <v>30</v>
      </c>
      <c r="L28" s="9">
        <v>27</v>
      </c>
      <c r="M28" s="9">
        <v>3</v>
      </c>
      <c r="N28" s="38" t="s">
        <v>218</v>
      </c>
      <c r="O28" s="9">
        <v>2021</v>
      </c>
    </row>
    <row r="29" s="1" customFormat="1" ht="39" customHeight="1" spans="1:15">
      <c r="A29" s="9">
        <v>25</v>
      </c>
      <c r="B29" s="9" t="s">
        <v>133</v>
      </c>
      <c r="C29" s="9" t="s">
        <v>219</v>
      </c>
      <c r="D29" s="10" t="s">
        <v>121</v>
      </c>
      <c r="E29" s="9" t="s">
        <v>220</v>
      </c>
      <c r="F29" s="9" t="s">
        <v>98</v>
      </c>
      <c r="G29" s="9" t="s">
        <v>124</v>
      </c>
      <c r="H29" s="9" t="s">
        <v>221</v>
      </c>
      <c r="I29" s="10" t="s">
        <v>222</v>
      </c>
      <c r="J29" s="10" t="s">
        <v>223</v>
      </c>
      <c r="K29" s="10">
        <v>120</v>
      </c>
      <c r="L29" s="10">
        <v>96</v>
      </c>
      <c r="M29" s="10">
        <v>24</v>
      </c>
      <c r="N29" s="9" t="s">
        <v>144</v>
      </c>
      <c r="O29" s="9">
        <v>2021</v>
      </c>
    </row>
    <row r="30" s="1" customFormat="1" ht="39" customHeight="1" spans="1:15">
      <c r="A30" s="9">
        <v>26</v>
      </c>
      <c r="B30" s="9" t="s">
        <v>321</v>
      </c>
      <c r="C30" s="10" t="s">
        <v>225</v>
      </c>
      <c r="D30" s="10" t="s">
        <v>141</v>
      </c>
      <c r="E30" s="9" t="s">
        <v>220</v>
      </c>
      <c r="F30" s="9" t="s">
        <v>98</v>
      </c>
      <c r="G30" s="9" t="s">
        <v>124</v>
      </c>
      <c r="H30" s="9" t="s">
        <v>131</v>
      </c>
      <c r="I30" s="10" t="s">
        <v>222</v>
      </c>
      <c r="J30" s="10" t="s">
        <v>226</v>
      </c>
      <c r="K30" s="10">
        <v>80</v>
      </c>
      <c r="L30" s="10">
        <v>72</v>
      </c>
      <c r="M30" s="10">
        <v>8</v>
      </c>
      <c r="N30" s="9" t="s">
        <v>144</v>
      </c>
      <c r="O30" s="9">
        <v>2021</v>
      </c>
    </row>
    <row r="31" s="1" customFormat="1" ht="17" customHeight="1" spans="1:15">
      <c r="A31" s="9">
        <v>27</v>
      </c>
      <c r="B31" s="9" t="s">
        <v>133</v>
      </c>
      <c r="C31" s="10" t="s">
        <v>227</v>
      </c>
      <c r="D31" s="10" t="s">
        <v>141</v>
      </c>
      <c r="E31" s="9" t="s">
        <v>228</v>
      </c>
      <c r="F31" s="9" t="s">
        <v>98</v>
      </c>
      <c r="G31" s="10" t="s">
        <v>124</v>
      </c>
      <c r="H31" s="10" t="s">
        <v>125</v>
      </c>
      <c r="I31" s="10" t="s">
        <v>222</v>
      </c>
      <c r="J31" s="10" t="s">
        <v>229</v>
      </c>
      <c r="K31" s="10">
        <v>100</v>
      </c>
      <c r="L31" s="10">
        <v>80</v>
      </c>
      <c r="M31" s="10">
        <v>20</v>
      </c>
      <c r="N31" s="10" t="s">
        <v>230</v>
      </c>
      <c r="O31" s="9">
        <v>2021</v>
      </c>
    </row>
    <row r="32" s="1" customFormat="1" ht="26" customHeight="1" spans="1:15">
      <c r="A32" s="9">
        <v>28</v>
      </c>
      <c r="B32" s="9" t="s">
        <v>119</v>
      </c>
      <c r="C32" s="10" t="s">
        <v>232</v>
      </c>
      <c r="D32" s="10" t="s">
        <v>121</v>
      </c>
      <c r="E32" s="9" t="s">
        <v>233</v>
      </c>
      <c r="F32" s="10" t="s">
        <v>123</v>
      </c>
      <c r="G32" s="10" t="s">
        <v>124</v>
      </c>
      <c r="H32" s="9" t="s">
        <v>125</v>
      </c>
      <c r="I32" s="10" t="s">
        <v>222</v>
      </c>
      <c r="J32" s="10" t="s">
        <v>234</v>
      </c>
      <c r="K32" s="10">
        <v>40</v>
      </c>
      <c r="L32" s="10">
        <v>16</v>
      </c>
      <c r="M32" s="10">
        <v>24</v>
      </c>
      <c r="N32" s="9" t="s">
        <v>144</v>
      </c>
      <c r="O32" s="9">
        <v>2021</v>
      </c>
    </row>
    <row r="33" s="1" customFormat="1" ht="21" customHeight="1" spans="1:15">
      <c r="A33" s="9">
        <v>29</v>
      </c>
      <c r="B33" s="9" t="s">
        <v>119</v>
      </c>
      <c r="C33" s="13" t="s">
        <v>235</v>
      </c>
      <c r="D33" s="13" t="s">
        <v>141</v>
      </c>
      <c r="E33" s="9" t="s">
        <v>236</v>
      </c>
      <c r="F33" s="10" t="s">
        <v>123</v>
      </c>
      <c r="G33" s="13" t="s">
        <v>124</v>
      </c>
      <c r="H33" s="13" t="s">
        <v>125</v>
      </c>
      <c r="I33" s="9" t="s">
        <v>237</v>
      </c>
      <c r="J33" s="13" t="s">
        <v>238</v>
      </c>
      <c r="K33" s="9">
        <v>40</v>
      </c>
      <c r="L33" s="9">
        <v>36</v>
      </c>
      <c r="M33" s="9">
        <v>4</v>
      </c>
      <c r="N33" s="39" t="s">
        <v>144</v>
      </c>
      <c r="O33" s="13">
        <v>2021</v>
      </c>
    </row>
    <row r="34" s="1" customFormat="1" ht="27" customHeight="1" spans="1:15">
      <c r="A34" s="9">
        <v>30</v>
      </c>
      <c r="B34" s="9" t="s">
        <v>363</v>
      </c>
      <c r="C34" s="9" t="s">
        <v>239</v>
      </c>
      <c r="D34" s="9" t="s">
        <v>121</v>
      </c>
      <c r="E34" s="9" t="s">
        <v>240</v>
      </c>
      <c r="F34" s="9" t="s">
        <v>241</v>
      </c>
      <c r="G34" s="9" t="s">
        <v>124</v>
      </c>
      <c r="H34" s="9" t="s">
        <v>242</v>
      </c>
      <c r="I34" s="9" t="s">
        <v>50</v>
      </c>
      <c r="J34" s="9" t="s">
        <v>243</v>
      </c>
      <c r="K34" s="9">
        <v>131.43</v>
      </c>
      <c r="L34" s="9">
        <v>131.43</v>
      </c>
      <c r="M34" s="9"/>
      <c r="N34" s="38" t="s">
        <v>244</v>
      </c>
      <c r="O34" s="9">
        <v>2021</v>
      </c>
    </row>
    <row r="35" s="1" customFormat="1" ht="28" customHeight="1" spans="1:15">
      <c r="A35" s="9">
        <v>31</v>
      </c>
      <c r="B35" s="9" t="s">
        <v>321</v>
      </c>
      <c r="C35" s="9" t="s">
        <v>245</v>
      </c>
      <c r="D35" s="9" t="s">
        <v>121</v>
      </c>
      <c r="E35" s="9" t="s">
        <v>240</v>
      </c>
      <c r="F35" s="9" t="s">
        <v>241</v>
      </c>
      <c r="G35" s="9" t="s">
        <v>124</v>
      </c>
      <c r="H35" s="9" t="s">
        <v>242</v>
      </c>
      <c r="I35" s="9" t="s">
        <v>50</v>
      </c>
      <c r="J35" s="9" t="s">
        <v>246</v>
      </c>
      <c r="K35" s="9">
        <v>2</v>
      </c>
      <c r="L35" s="9">
        <v>2</v>
      </c>
      <c r="M35" s="9"/>
      <c r="N35" s="38" t="s">
        <v>247</v>
      </c>
      <c r="O35" s="9">
        <v>2021</v>
      </c>
    </row>
    <row r="36" s="1" customFormat="1" ht="25" customHeight="1" spans="1:15">
      <c r="A36" s="9">
        <v>32</v>
      </c>
      <c r="B36" s="9" t="s">
        <v>119</v>
      </c>
      <c r="C36" s="9" t="s">
        <v>248</v>
      </c>
      <c r="D36" s="9" t="s">
        <v>121</v>
      </c>
      <c r="E36" s="9" t="s">
        <v>240</v>
      </c>
      <c r="F36" s="9" t="s">
        <v>241</v>
      </c>
      <c r="G36" s="9" t="s">
        <v>124</v>
      </c>
      <c r="H36" s="9" t="s">
        <v>242</v>
      </c>
      <c r="I36" s="9" t="s">
        <v>50</v>
      </c>
      <c r="J36" s="9" t="s">
        <v>249</v>
      </c>
      <c r="K36" s="9">
        <v>44.98</v>
      </c>
      <c r="L36" s="9">
        <v>44.98</v>
      </c>
      <c r="M36" s="9"/>
      <c r="N36" s="9" t="s">
        <v>250</v>
      </c>
      <c r="O36" s="9">
        <v>2021</v>
      </c>
    </row>
    <row r="37" s="1" customFormat="1" ht="27" customHeight="1" spans="1:15">
      <c r="A37" s="9">
        <v>33</v>
      </c>
      <c r="B37" s="9" t="s">
        <v>119</v>
      </c>
      <c r="C37" s="13" t="s">
        <v>251</v>
      </c>
      <c r="D37" s="9" t="s">
        <v>121</v>
      </c>
      <c r="E37" s="9" t="s">
        <v>240</v>
      </c>
      <c r="F37" s="9" t="s">
        <v>241</v>
      </c>
      <c r="G37" s="9" t="s">
        <v>252</v>
      </c>
      <c r="H37" s="9" t="s">
        <v>242</v>
      </c>
      <c r="I37" s="9" t="s">
        <v>50</v>
      </c>
      <c r="J37" s="9" t="s">
        <v>253</v>
      </c>
      <c r="K37" s="9">
        <v>1.2</v>
      </c>
      <c r="L37" s="9">
        <v>1.2</v>
      </c>
      <c r="M37" s="9"/>
      <c r="N37" s="9" t="s">
        <v>254</v>
      </c>
      <c r="O37" s="9">
        <v>2021</v>
      </c>
    </row>
    <row r="38" s="1" customFormat="1" ht="18" customHeight="1" spans="1:15">
      <c r="A38" s="9">
        <v>34</v>
      </c>
      <c r="B38" s="9" t="s">
        <v>231</v>
      </c>
      <c r="C38" s="9" t="s">
        <v>255</v>
      </c>
      <c r="D38" s="9" t="s">
        <v>256</v>
      </c>
      <c r="E38" s="9" t="s">
        <v>240</v>
      </c>
      <c r="F38" s="9" t="s">
        <v>241</v>
      </c>
      <c r="G38" s="9" t="s">
        <v>124</v>
      </c>
      <c r="H38" s="9" t="s">
        <v>242</v>
      </c>
      <c r="I38" s="9" t="s">
        <v>257</v>
      </c>
      <c r="J38" s="9" t="s">
        <v>258</v>
      </c>
      <c r="K38" s="9">
        <v>87.303</v>
      </c>
      <c r="L38" s="9">
        <v>87.303</v>
      </c>
      <c r="M38" s="9"/>
      <c r="N38" s="38" t="s">
        <v>86</v>
      </c>
      <c r="O38" s="9">
        <v>2021</v>
      </c>
    </row>
    <row r="39" s="1" customFormat="1" ht="27" customHeight="1" spans="1:15">
      <c r="A39" s="9">
        <v>35</v>
      </c>
      <c r="B39" s="9" t="s">
        <v>231</v>
      </c>
      <c r="C39" s="10" t="s">
        <v>259</v>
      </c>
      <c r="D39" s="14" t="s">
        <v>260</v>
      </c>
      <c r="E39" s="14" t="s">
        <v>240</v>
      </c>
      <c r="F39" s="9" t="s">
        <v>241</v>
      </c>
      <c r="G39" s="9" t="s">
        <v>124</v>
      </c>
      <c r="H39" s="9" t="s">
        <v>242</v>
      </c>
      <c r="I39" s="9" t="s">
        <v>261</v>
      </c>
      <c r="J39" s="10" t="s">
        <v>262</v>
      </c>
      <c r="K39" s="14">
        <v>18.394</v>
      </c>
      <c r="L39" s="14">
        <v>18.394</v>
      </c>
      <c r="M39" s="14"/>
      <c r="N39" s="14" t="s">
        <v>263</v>
      </c>
      <c r="O39" s="14">
        <v>2021</v>
      </c>
    </row>
    <row r="40" s="1" customFormat="1" ht="27" customHeight="1" spans="1:15">
      <c r="A40" s="9">
        <v>36</v>
      </c>
      <c r="B40" s="9" t="s">
        <v>231</v>
      </c>
      <c r="C40" s="10" t="s">
        <v>264</v>
      </c>
      <c r="D40" s="14" t="s">
        <v>260</v>
      </c>
      <c r="E40" s="14" t="s">
        <v>240</v>
      </c>
      <c r="F40" s="9" t="s">
        <v>241</v>
      </c>
      <c r="G40" s="9" t="s">
        <v>124</v>
      </c>
      <c r="H40" s="9" t="s">
        <v>242</v>
      </c>
      <c r="I40" s="9" t="s">
        <v>261</v>
      </c>
      <c r="J40" s="14" t="s">
        <v>265</v>
      </c>
      <c r="K40" s="14">
        <v>82.773</v>
      </c>
      <c r="L40" s="14">
        <v>82.773</v>
      </c>
      <c r="M40" s="14"/>
      <c r="N40" s="14" t="s">
        <v>263</v>
      </c>
      <c r="O40" s="14">
        <v>2021</v>
      </c>
    </row>
    <row r="41" s="1" customFormat="1" ht="16" customHeight="1" spans="1:15">
      <c r="A41" s="9">
        <v>37</v>
      </c>
      <c r="B41" s="9" t="s">
        <v>266</v>
      </c>
      <c r="C41" s="9" t="s">
        <v>267</v>
      </c>
      <c r="D41" s="15" t="s">
        <v>268</v>
      </c>
      <c r="E41" s="9" t="s">
        <v>240</v>
      </c>
      <c r="F41" s="9" t="s">
        <v>241</v>
      </c>
      <c r="G41" s="9" t="s">
        <v>124</v>
      </c>
      <c r="H41" s="9" t="s">
        <v>242</v>
      </c>
      <c r="I41" s="9" t="s">
        <v>269</v>
      </c>
      <c r="J41" s="9" t="s">
        <v>270</v>
      </c>
      <c r="K41" s="9">
        <v>0</v>
      </c>
      <c r="L41" s="9">
        <v>0</v>
      </c>
      <c r="M41" s="9"/>
      <c r="N41" s="9"/>
      <c r="O41" s="9">
        <v>2021</v>
      </c>
    </row>
    <row r="42" s="1" customFormat="1" ht="27" customHeight="1" spans="1:15">
      <c r="A42" s="9">
        <v>38</v>
      </c>
      <c r="B42" s="9" t="s">
        <v>231</v>
      </c>
      <c r="C42" s="9" t="s">
        <v>271</v>
      </c>
      <c r="D42" s="13" t="s">
        <v>272</v>
      </c>
      <c r="E42" s="13" t="s">
        <v>240</v>
      </c>
      <c r="F42" s="9" t="s">
        <v>241</v>
      </c>
      <c r="G42" s="9" t="s">
        <v>124</v>
      </c>
      <c r="H42" s="9" t="s">
        <v>242</v>
      </c>
      <c r="I42" s="9" t="s">
        <v>273</v>
      </c>
      <c r="J42" s="9" t="s">
        <v>274</v>
      </c>
      <c r="K42" s="9">
        <v>27.84</v>
      </c>
      <c r="L42" s="9">
        <v>27.84</v>
      </c>
      <c r="M42" s="9"/>
      <c r="N42" s="9" t="s">
        <v>275</v>
      </c>
      <c r="O42" s="9">
        <v>2021</v>
      </c>
    </row>
    <row r="43" s="1" customFormat="1" ht="27" customHeight="1" spans="1:15">
      <c r="A43" s="9">
        <v>39</v>
      </c>
      <c r="B43" s="9" t="s">
        <v>119</v>
      </c>
      <c r="C43" s="9" t="s">
        <v>276</v>
      </c>
      <c r="D43" s="13" t="s">
        <v>272</v>
      </c>
      <c r="E43" s="13" t="s">
        <v>240</v>
      </c>
      <c r="F43" s="9" t="s">
        <v>241</v>
      </c>
      <c r="G43" s="9" t="s">
        <v>124</v>
      </c>
      <c r="H43" s="9" t="s">
        <v>242</v>
      </c>
      <c r="I43" s="9" t="s">
        <v>273</v>
      </c>
      <c r="J43" s="9" t="s">
        <v>274</v>
      </c>
      <c r="K43" s="9">
        <v>16.2</v>
      </c>
      <c r="L43" s="9">
        <v>16.2</v>
      </c>
      <c r="M43" s="9"/>
      <c r="N43" s="9" t="s">
        <v>277</v>
      </c>
      <c r="O43" s="9">
        <v>2021</v>
      </c>
    </row>
    <row r="44" s="1" customFormat="1" ht="41" customHeight="1" spans="1:15">
      <c r="A44" s="9">
        <v>40</v>
      </c>
      <c r="B44" s="9" t="s">
        <v>119</v>
      </c>
      <c r="C44" s="13" t="s">
        <v>278</v>
      </c>
      <c r="D44" s="13" t="s">
        <v>272</v>
      </c>
      <c r="E44" s="13" t="s">
        <v>240</v>
      </c>
      <c r="F44" s="9" t="s">
        <v>241</v>
      </c>
      <c r="G44" s="9" t="s">
        <v>124</v>
      </c>
      <c r="H44" s="9" t="s">
        <v>242</v>
      </c>
      <c r="I44" s="9" t="s">
        <v>273</v>
      </c>
      <c r="J44" s="9" t="s">
        <v>274</v>
      </c>
      <c r="K44" s="13">
        <v>14.4</v>
      </c>
      <c r="L44" s="13">
        <v>14.4</v>
      </c>
      <c r="M44" s="13"/>
      <c r="N44" s="9" t="s">
        <v>279</v>
      </c>
      <c r="O44" s="9">
        <v>2021</v>
      </c>
    </row>
    <row r="45" s="1" customFormat="1" ht="45" customHeight="1" spans="1:15">
      <c r="A45" s="9">
        <v>41</v>
      </c>
      <c r="B45" s="9" t="s">
        <v>231</v>
      </c>
      <c r="C45" s="13" t="s">
        <v>280</v>
      </c>
      <c r="D45" s="13" t="s">
        <v>272</v>
      </c>
      <c r="E45" s="13" t="s">
        <v>240</v>
      </c>
      <c r="F45" s="9" t="s">
        <v>241</v>
      </c>
      <c r="G45" s="9" t="s">
        <v>124</v>
      </c>
      <c r="H45" s="9" t="s">
        <v>242</v>
      </c>
      <c r="I45" s="9" t="s">
        <v>273</v>
      </c>
      <c r="J45" s="9" t="s">
        <v>274</v>
      </c>
      <c r="K45" s="9">
        <v>7.2</v>
      </c>
      <c r="L45" s="9">
        <v>7.2</v>
      </c>
      <c r="M45" s="9"/>
      <c r="N45" s="9" t="s">
        <v>281</v>
      </c>
      <c r="O45" s="9">
        <v>2021</v>
      </c>
    </row>
    <row r="46" s="1" customFormat="1" ht="28" customHeight="1" spans="1:15">
      <c r="A46" s="9">
        <v>42</v>
      </c>
      <c r="B46" s="9" t="s">
        <v>231</v>
      </c>
      <c r="C46" s="13" t="s">
        <v>282</v>
      </c>
      <c r="D46" s="13" t="s">
        <v>272</v>
      </c>
      <c r="E46" s="13" t="s">
        <v>240</v>
      </c>
      <c r="F46" s="9" t="s">
        <v>241</v>
      </c>
      <c r="G46" s="9" t="s">
        <v>124</v>
      </c>
      <c r="H46" s="9" t="s">
        <v>242</v>
      </c>
      <c r="I46" s="9" t="s">
        <v>273</v>
      </c>
      <c r="J46" s="9" t="s">
        <v>274</v>
      </c>
      <c r="K46" s="9">
        <v>4.8</v>
      </c>
      <c r="L46" s="9">
        <v>4.8</v>
      </c>
      <c r="M46" s="9"/>
      <c r="N46" s="9" t="s">
        <v>283</v>
      </c>
      <c r="O46" s="9">
        <v>2021</v>
      </c>
    </row>
    <row r="47" s="1" customFormat="1" ht="32" customHeight="1" spans="1:15">
      <c r="A47" s="9">
        <v>43</v>
      </c>
      <c r="B47" s="9" t="s">
        <v>231</v>
      </c>
      <c r="C47" s="13" t="s">
        <v>284</v>
      </c>
      <c r="D47" s="13" t="s">
        <v>272</v>
      </c>
      <c r="E47" s="13" t="s">
        <v>240</v>
      </c>
      <c r="F47" s="9" t="s">
        <v>241</v>
      </c>
      <c r="G47" s="9" t="s">
        <v>124</v>
      </c>
      <c r="H47" s="9" t="s">
        <v>242</v>
      </c>
      <c r="I47" s="9" t="s">
        <v>273</v>
      </c>
      <c r="J47" s="9" t="s">
        <v>274</v>
      </c>
      <c r="K47" s="9">
        <v>11.16</v>
      </c>
      <c r="L47" s="9">
        <v>11.16</v>
      </c>
      <c r="M47" s="9"/>
      <c r="N47" s="9" t="s">
        <v>285</v>
      </c>
      <c r="O47" s="9">
        <v>2021</v>
      </c>
    </row>
    <row r="48" s="1" customFormat="1" ht="19" customHeight="1" spans="1:15">
      <c r="A48" s="9">
        <v>44</v>
      </c>
      <c r="B48" s="9" t="s">
        <v>231</v>
      </c>
      <c r="C48" s="9" t="s">
        <v>286</v>
      </c>
      <c r="D48" s="13" t="s">
        <v>287</v>
      </c>
      <c r="E48" s="13" t="s">
        <v>240</v>
      </c>
      <c r="F48" s="9" t="s">
        <v>241</v>
      </c>
      <c r="G48" s="13" t="s">
        <v>124</v>
      </c>
      <c r="H48" s="13" t="s">
        <v>242</v>
      </c>
      <c r="I48" s="9" t="s">
        <v>288</v>
      </c>
      <c r="J48" s="9" t="s">
        <v>289</v>
      </c>
      <c r="K48" s="9">
        <v>4</v>
      </c>
      <c r="L48" s="9">
        <v>4</v>
      </c>
      <c r="M48" s="9"/>
      <c r="N48" s="9" t="s">
        <v>290</v>
      </c>
      <c r="O48" s="9">
        <v>2021</v>
      </c>
    </row>
    <row r="49" s="1" customFormat="1" ht="21" customHeight="1" spans="1:15">
      <c r="A49" s="9">
        <v>45</v>
      </c>
      <c r="B49" s="9" t="s">
        <v>231</v>
      </c>
      <c r="C49" s="9" t="s">
        <v>291</v>
      </c>
      <c r="D49" s="13" t="s">
        <v>287</v>
      </c>
      <c r="E49" s="13" t="s">
        <v>240</v>
      </c>
      <c r="F49" s="9" t="s">
        <v>241</v>
      </c>
      <c r="G49" s="13" t="s">
        <v>124</v>
      </c>
      <c r="H49" s="13" t="s">
        <v>242</v>
      </c>
      <c r="I49" s="9" t="s">
        <v>288</v>
      </c>
      <c r="J49" s="9" t="s">
        <v>292</v>
      </c>
      <c r="K49" s="9">
        <v>60</v>
      </c>
      <c r="L49" s="9">
        <v>60</v>
      </c>
      <c r="M49" s="28"/>
      <c r="N49" s="9" t="s">
        <v>293</v>
      </c>
      <c r="O49" s="9">
        <v>2021</v>
      </c>
    </row>
    <row r="50" s="1" customFormat="1" ht="22" customHeight="1" spans="1:15">
      <c r="A50" s="9">
        <v>46</v>
      </c>
      <c r="B50" s="9" t="s">
        <v>231</v>
      </c>
      <c r="C50" s="9" t="s">
        <v>294</v>
      </c>
      <c r="D50" s="13" t="s">
        <v>272</v>
      </c>
      <c r="E50" s="13" t="s">
        <v>240</v>
      </c>
      <c r="F50" s="9" t="s">
        <v>241</v>
      </c>
      <c r="G50" s="13" t="s">
        <v>124</v>
      </c>
      <c r="H50" s="13" t="s">
        <v>242</v>
      </c>
      <c r="I50" s="9" t="s">
        <v>288</v>
      </c>
      <c r="J50" s="9" t="s">
        <v>274</v>
      </c>
      <c r="K50" s="9">
        <v>188</v>
      </c>
      <c r="L50" s="9">
        <v>188</v>
      </c>
      <c r="M50" s="28"/>
      <c r="N50" s="9" t="s">
        <v>295</v>
      </c>
      <c r="O50" s="9">
        <v>2021</v>
      </c>
    </row>
    <row r="51" s="1" customFormat="1" ht="39" customHeight="1" spans="1:15">
      <c r="A51" s="9">
        <v>47</v>
      </c>
      <c r="B51" s="9" t="s">
        <v>231</v>
      </c>
      <c r="C51" s="10" t="s">
        <v>296</v>
      </c>
      <c r="D51" s="13" t="s">
        <v>287</v>
      </c>
      <c r="E51" s="13" t="s">
        <v>240</v>
      </c>
      <c r="F51" s="9" t="s">
        <v>241</v>
      </c>
      <c r="G51" s="13" t="s">
        <v>124</v>
      </c>
      <c r="H51" s="13" t="s">
        <v>242</v>
      </c>
      <c r="I51" s="9" t="s">
        <v>288</v>
      </c>
      <c r="J51" s="9" t="s">
        <v>274</v>
      </c>
      <c r="K51" s="9">
        <v>0.75</v>
      </c>
      <c r="L51" s="9">
        <v>0.75</v>
      </c>
      <c r="M51" s="9"/>
      <c r="N51" s="9" t="s">
        <v>297</v>
      </c>
      <c r="O51" s="9">
        <v>2021</v>
      </c>
    </row>
    <row r="52" s="1" customFormat="1" ht="28" customHeight="1" spans="1:15">
      <c r="A52" s="9">
        <v>48</v>
      </c>
      <c r="B52" s="9" t="s">
        <v>231</v>
      </c>
      <c r="C52" s="10" t="s">
        <v>298</v>
      </c>
      <c r="D52" s="13" t="s">
        <v>287</v>
      </c>
      <c r="E52" s="13" t="s">
        <v>240</v>
      </c>
      <c r="F52" s="9" t="s">
        <v>241</v>
      </c>
      <c r="G52" s="13" t="s">
        <v>124</v>
      </c>
      <c r="H52" s="13" t="s">
        <v>242</v>
      </c>
      <c r="I52" s="9" t="s">
        <v>288</v>
      </c>
      <c r="J52" s="9" t="s">
        <v>274</v>
      </c>
      <c r="K52" s="9">
        <v>6.23</v>
      </c>
      <c r="L52" s="9">
        <v>6.23</v>
      </c>
      <c r="M52" s="9"/>
      <c r="N52" s="9" t="s">
        <v>299</v>
      </c>
      <c r="O52" s="9">
        <v>2021</v>
      </c>
    </row>
    <row r="53" s="1" customFormat="1" ht="34" customHeight="1" spans="1:15">
      <c r="A53" s="9">
        <v>49</v>
      </c>
      <c r="B53" s="9" t="s">
        <v>231</v>
      </c>
      <c r="C53" s="13" t="s">
        <v>300</v>
      </c>
      <c r="D53" s="10" t="s">
        <v>301</v>
      </c>
      <c r="E53" s="9" t="s">
        <v>302</v>
      </c>
      <c r="F53" s="9" t="s">
        <v>241</v>
      </c>
      <c r="G53" s="9" t="s">
        <v>124</v>
      </c>
      <c r="H53" s="9" t="s">
        <v>242</v>
      </c>
      <c r="I53" s="9" t="s">
        <v>10</v>
      </c>
      <c r="J53" s="13" t="s">
        <v>303</v>
      </c>
      <c r="K53" s="9">
        <v>88</v>
      </c>
      <c r="L53" s="9">
        <v>88</v>
      </c>
      <c r="M53" s="9"/>
      <c r="N53" s="39" t="s">
        <v>304</v>
      </c>
      <c r="O53" s="13">
        <v>2021</v>
      </c>
    </row>
    <row r="54" s="1" customFormat="1" ht="27" customHeight="1" spans="1:15">
      <c r="A54" s="9">
        <v>50</v>
      </c>
      <c r="B54" s="9" t="s">
        <v>231</v>
      </c>
      <c r="C54" s="9" t="s">
        <v>310</v>
      </c>
      <c r="D54" s="13" t="s">
        <v>311</v>
      </c>
      <c r="E54" s="13" t="s">
        <v>240</v>
      </c>
      <c r="F54" s="9" t="s">
        <v>241</v>
      </c>
      <c r="G54" s="13" t="s">
        <v>124</v>
      </c>
      <c r="H54" s="13" t="s">
        <v>242</v>
      </c>
      <c r="I54" s="9" t="s">
        <v>288</v>
      </c>
      <c r="J54" s="9" t="s">
        <v>312</v>
      </c>
      <c r="K54" s="9">
        <v>1.11</v>
      </c>
      <c r="L54" s="9">
        <v>1.11</v>
      </c>
      <c r="M54" s="9"/>
      <c r="N54" s="9" t="s">
        <v>313</v>
      </c>
      <c r="O54" s="9">
        <v>2021</v>
      </c>
    </row>
    <row r="55" s="1" customFormat="1" ht="32" customHeight="1" spans="1:15">
      <c r="A55" s="9">
        <v>51</v>
      </c>
      <c r="B55" s="9" t="s">
        <v>231</v>
      </c>
      <c r="C55" s="13" t="s">
        <v>314</v>
      </c>
      <c r="D55" s="15" t="s">
        <v>256</v>
      </c>
      <c r="E55" s="13" t="s">
        <v>315</v>
      </c>
      <c r="F55" s="9" t="s">
        <v>241</v>
      </c>
      <c r="G55" s="9" t="s">
        <v>124</v>
      </c>
      <c r="H55" s="9" t="s">
        <v>242</v>
      </c>
      <c r="I55" s="9" t="s">
        <v>10</v>
      </c>
      <c r="J55" s="9" t="s">
        <v>316</v>
      </c>
      <c r="K55" s="9">
        <v>121</v>
      </c>
      <c r="L55" s="9">
        <v>121</v>
      </c>
      <c r="M55" s="9"/>
      <c r="N55" s="9" t="s">
        <v>317</v>
      </c>
      <c r="O55" s="9">
        <v>2021</v>
      </c>
    </row>
    <row r="56" s="1" customFormat="1" ht="39" customHeight="1" spans="1:15">
      <c r="A56" s="9">
        <v>52</v>
      </c>
      <c r="B56" s="9" t="s">
        <v>231</v>
      </c>
      <c r="C56" s="10" t="s">
        <v>318</v>
      </c>
      <c r="D56" s="10" t="s">
        <v>306</v>
      </c>
      <c r="E56" s="10" t="s">
        <v>240</v>
      </c>
      <c r="F56" s="9" t="s">
        <v>241</v>
      </c>
      <c r="G56" s="9" t="s">
        <v>124</v>
      </c>
      <c r="H56" s="9" t="s">
        <v>242</v>
      </c>
      <c r="I56" s="9" t="s">
        <v>70</v>
      </c>
      <c r="J56" s="10" t="s">
        <v>319</v>
      </c>
      <c r="K56" s="10">
        <v>170</v>
      </c>
      <c r="L56" s="10">
        <v>170</v>
      </c>
      <c r="M56" s="10"/>
      <c r="N56" s="10" t="s">
        <v>320</v>
      </c>
      <c r="O56" s="14">
        <v>2021</v>
      </c>
    </row>
    <row r="57" s="1" customFormat="1" ht="38" customHeight="1" spans="1:15">
      <c r="A57" s="9">
        <v>53</v>
      </c>
      <c r="B57" s="9" t="s">
        <v>231</v>
      </c>
      <c r="C57" s="16" t="s">
        <v>305</v>
      </c>
      <c r="D57" s="17" t="s">
        <v>306</v>
      </c>
      <c r="E57" s="18" t="s">
        <v>307</v>
      </c>
      <c r="F57" s="9" t="s">
        <v>241</v>
      </c>
      <c r="G57" s="9" t="s">
        <v>124</v>
      </c>
      <c r="H57" s="9" t="s">
        <v>242</v>
      </c>
      <c r="I57" s="9" t="s">
        <v>70</v>
      </c>
      <c r="J57" s="29" t="s">
        <v>308</v>
      </c>
      <c r="K57" s="30">
        <v>272.99</v>
      </c>
      <c r="L57" s="30">
        <v>272.99</v>
      </c>
      <c r="M57" s="30"/>
      <c r="N57" s="33" t="s">
        <v>309</v>
      </c>
      <c r="O57" s="13">
        <v>2021</v>
      </c>
    </row>
    <row r="58" s="1" customFormat="1" ht="36" customHeight="1" spans="1:15">
      <c r="A58" s="9">
        <v>54</v>
      </c>
      <c r="B58" s="9" t="s">
        <v>321</v>
      </c>
      <c r="C58" s="19" t="s">
        <v>322</v>
      </c>
      <c r="D58" s="13" t="s">
        <v>311</v>
      </c>
      <c r="E58" s="9" t="s">
        <v>240</v>
      </c>
      <c r="F58" s="9" t="s">
        <v>241</v>
      </c>
      <c r="G58" s="9" t="s">
        <v>124</v>
      </c>
      <c r="H58" s="9" t="s">
        <v>242</v>
      </c>
      <c r="I58" s="9" t="s">
        <v>77</v>
      </c>
      <c r="J58" s="9" t="s">
        <v>316</v>
      </c>
      <c r="K58" s="31">
        <v>717</v>
      </c>
      <c r="L58" s="31">
        <v>717</v>
      </c>
      <c r="M58" s="31"/>
      <c r="N58" s="9" t="s">
        <v>323</v>
      </c>
      <c r="O58" s="9">
        <v>2021</v>
      </c>
    </row>
    <row r="59" s="1" customFormat="1" ht="33" customHeight="1" spans="1:15">
      <c r="A59" s="9">
        <v>55</v>
      </c>
      <c r="B59" s="9" t="s">
        <v>231</v>
      </c>
      <c r="C59" s="9" t="s">
        <v>94</v>
      </c>
      <c r="D59" s="9" t="s">
        <v>324</v>
      </c>
      <c r="E59" s="9" t="s">
        <v>240</v>
      </c>
      <c r="F59" s="9" t="s">
        <v>241</v>
      </c>
      <c r="G59" s="9" t="s">
        <v>124</v>
      </c>
      <c r="H59" s="9" t="s">
        <v>242</v>
      </c>
      <c r="I59" s="9" t="s">
        <v>10</v>
      </c>
      <c r="J59" s="9" t="s">
        <v>325</v>
      </c>
      <c r="K59" s="9">
        <v>32</v>
      </c>
      <c r="L59" s="9">
        <v>32</v>
      </c>
      <c r="M59" s="9"/>
      <c r="N59" s="39" t="s">
        <v>326</v>
      </c>
      <c r="O59" s="14">
        <v>2021</v>
      </c>
    </row>
    <row r="60" s="1" customFormat="1" ht="32" customHeight="1" spans="1:15">
      <c r="A60" s="9">
        <v>56</v>
      </c>
      <c r="B60" s="9" t="s">
        <v>231</v>
      </c>
      <c r="C60" s="10" t="s">
        <v>95</v>
      </c>
      <c r="D60" s="13" t="s">
        <v>260</v>
      </c>
      <c r="E60" s="13" t="s">
        <v>240</v>
      </c>
      <c r="F60" s="9" t="s">
        <v>241</v>
      </c>
      <c r="G60" s="9" t="s">
        <v>124</v>
      </c>
      <c r="H60" s="9" t="s">
        <v>242</v>
      </c>
      <c r="I60" s="9" t="s">
        <v>10</v>
      </c>
      <c r="J60" s="10" t="s">
        <v>327</v>
      </c>
      <c r="K60" s="10">
        <v>150</v>
      </c>
      <c r="L60" s="10">
        <v>150</v>
      </c>
      <c r="M60" s="10"/>
      <c r="N60" s="10" t="s">
        <v>328</v>
      </c>
      <c r="O60" s="9">
        <v>2021</v>
      </c>
    </row>
    <row r="61" s="1" customFormat="1" ht="39" customHeight="1" spans="1:15">
      <c r="A61" s="9">
        <v>57</v>
      </c>
      <c r="B61" s="9" t="s">
        <v>119</v>
      </c>
      <c r="C61" s="19" t="s">
        <v>329</v>
      </c>
      <c r="D61" s="20" t="s">
        <v>330</v>
      </c>
      <c r="E61" s="19" t="s">
        <v>240</v>
      </c>
      <c r="F61" s="9" t="s">
        <v>241</v>
      </c>
      <c r="G61" s="9" t="s">
        <v>124</v>
      </c>
      <c r="H61" s="9" t="s">
        <v>242</v>
      </c>
      <c r="I61" s="9" t="s">
        <v>77</v>
      </c>
      <c r="J61" s="20" t="s">
        <v>331</v>
      </c>
      <c r="K61" s="19">
        <v>50</v>
      </c>
      <c r="L61" s="19">
        <v>50</v>
      </c>
      <c r="M61" s="19"/>
      <c r="N61" s="19" t="s">
        <v>332</v>
      </c>
      <c r="O61" s="9">
        <v>2021</v>
      </c>
    </row>
    <row r="62" s="1" customFormat="1" ht="39" customHeight="1" spans="1:15">
      <c r="A62" s="9">
        <v>58</v>
      </c>
      <c r="B62" s="9" t="s">
        <v>119</v>
      </c>
      <c r="C62" s="19" t="s">
        <v>333</v>
      </c>
      <c r="D62" s="20" t="s">
        <v>330</v>
      </c>
      <c r="E62" s="19" t="s">
        <v>240</v>
      </c>
      <c r="F62" s="9" t="s">
        <v>241</v>
      </c>
      <c r="G62" s="9" t="s">
        <v>252</v>
      </c>
      <c r="H62" s="9" t="s">
        <v>242</v>
      </c>
      <c r="I62" s="9" t="s">
        <v>77</v>
      </c>
      <c r="J62" s="20" t="s">
        <v>331</v>
      </c>
      <c r="K62" s="19">
        <v>23.98</v>
      </c>
      <c r="L62" s="19">
        <v>23.98</v>
      </c>
      <c r="M62" s="19"/>
      <c r="N62" s="19" t="s">
        <v>332</v>
      </c>
      <c r="O62" s="9">
        <v>2021</v>
      </c>
    </row>
    <row r="63" s="1" customFormat="1" ht="39" customHeight="1" spans="1:15">
      <c r="A63" s="9">
        <v>59</v>
      </c>
      <c r="B63" s="9" t="s">
        <v>119</v>
      </c>
      <c r="C63" s="9" t="s">
        <v>334</v>
      </c>
      <c r="D63" s="13" t="s">
        <v>311</v>
      </c>
      <c r="E63" s="13" t="s">
        <v>240</v>
      </c>
      <c r="F63" s="9" t="s">
        <v>241</v>
      </c>
      <c r="G63" s="9" t="s">
        <v>124</v>
      </c>
      <c r="H63" s="9" t="s">
        <v>242</v>
      </c>
      <c r="I63" s="9" t="s">
        <v>77</v>
      </c>
      <c r="J63" s="15" t="s">
        <v>335</v>
      </c>
      <c r="K63" s="12">
        <v>10</v>
      </c>
      <c r="L63" s="12">
        <v>10</v>
      </c>
      <c r="M63" s="12"/>
      <c r="N63" s="10" t="s">
        <v>336</v>
      </c>
      <c r="O63" s="9">
        <v>2021</v>
      </c>
    </row>
    <row r="64" s="1" customFormat="1" ht="39" customHeight="1" spans="1:15">
      <c r="A64" s="9">
        <v>60</v>
      </c>
      <c r="B64" s="9" t="s">
        <v>321</v>
      </c>
      <c r="C64" s="9" t="s">
        <v>364</v>
      </c>
      <c r="D64" s="13" t="s">
        <v>121</v>
      </c>
      <c r="E64" s="13" t="s">
        <v>240</v>
      </c>
      <c r="F64" s="9" t="s">
        <v>355</v>
      </c>
      <c r="G64" s="9" t="s">
        <v>124</v>
      </c>
      <c r="H64" s="9" t="s">
        <v>242</v>
      </c>
      <c r="I64" s="9" t="s">
        <v>365</v>
      </c>
      <c r="J64" s="15" t="s">
        <v>335</v>
      </c>
      <c r="K64" s="12">
        <v>941</v>
      </c>
      <c r="L64" s="12">
        <v>941</v>
      </c>
      <c r="M64" s="12">
        <v>0</v>
      </c>
      <c r="N64" s="10"/>
      <c r="O64" s="9"/>
    </row>
    <row r="65" s="1" customFormat="1" ht="39" customHeight="1" spans="1:15">
      <c r="A65" s="9">
        <v>61</v>
      </c>
      <c r="B65" s="9" t="s">
        <v>119</v>
      </c>
      <c r="C65" s="32" t="s">
        <v>337</v>
      </c>
      <c r="D65" s="30" t="s">
        <v>121</v>
      </c>
      <c r="E65" s="33" t="s">
        <v>240</v>
      </c>
      <c r="F65" s="9" t="s">
        <v>241</v>
      </c>
      <c r="G65" s="9" t="s">
        <v>124</v>
      </c>
      <c r="H65" s="9" t="s">
        <v>242</v>
      </c>
      <c r="I65" s="9" t="s">
        <v>10</v>
      </c>
      <c r="J65" s="32" t="s">
        <v>338</v>
      </c>
      <c r="K65" s="32">
        <v>175</v>
      </c>
      <c r="L65" s="32">
        <v>175</v>
      </c>
      <c r="M65" s="32"/>
      <c r="N65" s="32" t="s">
        <v>339</v>
      </c>
      <c r="O65" s="37">
        <v>2021</v>
      </c>
    </row>
    <row r="66" s="1" customFormat="1" ht="39" customHeight="1" spans="1:15">
      <c r="A66" s="9">
        <v>62</v>
      </c>
      <c r="B66" s="9" t="s">
        <v>231</v>
      </c>
      <c r="C66" s="10" t="s">
        <v>340</v>
      </c>
      <c r="D66" s="13" t="s">
        <v>306</v>
      </c>
      <c r="E66" s="13" t="s">
        <v>240</v>
      </c>
      <c r="F66" s="9" t="s">
        <v>241</v>
      </c>
      <c r="G66" s="9" t="s">
        <v>124</v>
      </c>
      <c r="H66" s="9" t="s">
        <v>242</v>
      </c>
      <c r="I66" s="9" t="s">
        <v>10</v>
      </c>
      <c r="J66" s="10" t="s">
        <v>338</v>
      </c>
      <c r="K66" s="10">
        <v>210</v>
      </c>
      <c r="L66" s="10">
        <v>210</v>
      </c>
      <c r="M66" s="10"/>
      <c r="N66" s="10" t="s">
        <v>341</v>
      </c>
      <c r="O66" s="37">
        <v>2021</v>
      </c>
    </row>
    <row r="67" s="1" customFormat="1" ht="41" customHeight="1" spans="1:15">
      <c r="A67" s="9">
        <v>63</v>
      </c>
      <c r="B67" s="9" t="s">
        <v>231</v>
      </c>
      <c r="C67" s="9" t="s">
        <v>342</v>
      </c>
      <c r="D67" s="10" t="s">
        <v>121</v>
      </c>
      <c r="E67" s="10" t="s">
        <v>240</v>
      </c>
      <c r="F67" s="9" t="s">
        <v>241</v>
      </c>
      <c r="G67" s="10" t="s">
        <v>252</v>
      </c>
      <c r="H67" s="10" t="s">
        <v>343</v>
      </c>
      <c r="I67" s="32" t="s">
        <v>344</v>
      </c>
      <c r="J67" s="10" t="s">
        <v>345</v>
      </c>
      <c r="K67" s="10">
        <v>10</v>
      </c>
      <c r="L67" s="10">
        <v>10</v>
      </c>
      <c r="M67" s="10"/>
      <c r="N67" s="10" t="s">
        <v>241</v>
      </c>
      <c r="O67" s="14">
        <v>2021</v>
      </c>
    </row>
    <row r="68" s="1" customFormat="1" ht="29" customHeight="1" spans="1:15">
      <c r="A68" s="9">
        <v>64</v>
      </c>
      <c r="B68" s="9" t="s">
        <v>231</v>
      </c>
      <c r="C68" s="10" t="s">
        <v>346</v>
      </c>
      <c r="D68" s="10" t="s">
        <v>121</v>
      </c>
      <c r="E68" s="10" t="s">
        <v>240</v>
      </c>
      <c r="F68" s="9" t="s">
        <v>241</v>
      </c>
      <c r="G68" s="10" t="s">
        <v>252</v>
      </c>
      <c r="H68" s="10" t="s">
        <v>343</v>
      </c>
      <c r="I68" s="32" t="s">
        <v>344</v>
      </c>
      <c r="J68" s="10" t="s">
        <v>347</v>
      </c>
      <c r="K68" s="10">
        <v>5</v>
      </c>
      <c r="L68" s="10">
        <v>5</v>
      </c>
      <c r="M68" s="10"/>
      <c r="N68" s="10" t="s">
        <v>241</v>
      </c>
      <c r="O68" s="14">
        <v>2021</v>
      </c>
    </row>
    <row r="69" s="1" customFormat="1" ht="29" customHeight="1" spans="1:15">
      <c r="A69" s="9">
        <v>65</v>
      </c>
      <c r="B69" s="9" t="s">
        <v>231</v>
      </c>
      <c r="C69" s="10" t="s">
        <v>348</v>
      </c>
      <c r="D69" s="10" t="s">
        <v>121</v>
      </c>
      <c r="E69" s="10" t="s">
        <v>240</v>
      </c>
      <c r="F69" s="9" t="s">
        <v>241</v>
      </c>
      <c r="G69" s="10" t="s">
        <v>252</v>
      </c>
      <c r="H69" s="10" t="s">
        <v>343</v>
      </c>
      <c r="I69" s="32" t="s">
        <v>344</v>
      </c>
      <c r="J69" s="10" t="s">
        <v>347</v>
      </c>
      <c r="K69" s="10">
        <v>3.12</v>
      </c>
      <c r="L69" s="10">
        <v>3.12</v>
      </c>
      <c r="M69" s="10"/>
      <c r="N69" s="10" t="s">
        <v>241</v>
      </c>
      <c r="O69" s="14">
        <v>2021</v>
      </c>
    </row>
    <row r="70" s="1" customFormat="1" ht="29" customHeight="1" spans="1:15">
      <c r="A70" s="9">
        <v>66</v>
      </c>
      <c r="B70" s="9" t="s">
        <v>119</v>
      </c>
      <c r="C70" s="10" t="s">
        <v>349</v>
      </c>
      <c r="D70" s="13" t="s">
        <v>311</v>
      </c>
      <c r="E70" s="13" t="s">
        <v>240</v>
      </c>
      <c r="F70" s="9" t="s">
        <v>241</v>
      </c>
      <c r="G70" s="10" t="s">
        <v>124</v>
      </c>
      <c r="H70" s="10" t="s">
        <v>350</v>
      </c>
      <c r="I70" s="9" t="s">
        <v>10</v>
      </c>
      <c r="J70" s="15" t="s">
        <v>351</v>
      </c>
      <c r="K70" s="10">
        <v>38</v>
      </c>
      <c r="L70" s="10">
        <v>38</v>
      </c>
      <c r="M70" s="10"/>
      <c r="N70" s="10" t="s">
        <v>352</v>
      </c>
      <c r="O70" s="14">
        <v>2021</v>
      </c>
    </row>
    <row r="71" s="1" customFormat="1" ht="29" customHeight="1" spans="1:15">
      <c r="A71" s="9">
        <v>67</v>
      </c>
      <c r="B71" s="9" t="s">
        <v>231</v>
      </c>
      <c r="C71" s="10" t="s">
        <v>353</v>
      </c>
      <c r="D71" s="10" t="s">
        <v>121</v>
      </c>
      <c r="E71" s="10" t="s">
        <v>240</v>
      </c>
      <c r="F71" s="9" t="s">
        <v>241</v>
      </c>
      <c r="G71" s="10" t="s">
        <v>252</v>
      </c>
      <c r="H71" s="10" t="s">
        <v>343</v>
      </c>
      <c r="I71" s="9" t="s">
        <v>10</v>
      </c>
      <c r="J71" s="10" t="s">
        <v>354</v>
      </c>
      <c r="K71" s="10">
        <v>395.09</v>
      </c>
      <c r="L71" s="10">
        <v>395.09</v>
      </c>
      <c r="M71" s="10"/>
      <c r="N71" s="10" t="s">
        <v>355</v>
      </c>
      <c r="O71" s="14">
        <v>2021</v>
      </c>
    </row>
    <row r="72" s="1" customFormat="1" ht="29" customHeight="1" spans="1:15">
      <c r="A72" s="9">
        <v>68</v>
      </c>
      <c r="B72" s="9" t="s">
        <v>321</v>
      </c>
      <c r="C72" s="10" t="s">
        <v>356</v>
      </c>
      <c r="D72" s="13" t="s">
        <v>306</v>
      </c>
      <c r="E72" s="13" t="s">
        <v>240</v>
      </c>
      <c r="F72" s="9" t="s">
        <v>241</v>
      </c>
      <c r="G72" s="10" t="s">
        <v>252</v>
      </c>
      <c r="H72" s="10" t="s">
        <v>131</v>
      </c>
      <c r="I72" s="9" t="s">
        <v>10</v>
      </c>
      <c r="J72" s="10" t="s">
        <v>357</v>
      </c>
      <c r="K72" s="10">
        <v>12</v>
      </c>
      <c r="L72" s="10">
        <v>12</v>
      </c>
      <c r="M72" s="10"/>
      <c r="N72" s="10" t="s">
        <v>358</v>
      </c>
      <c r="O72" s="14">
        <v>2021</v>
      </c>
    </row>
    <row r="73" s="1" customFormat="1" ht="27" customHeight="1" spans="1:15">
      <c r="A73" s="34" t="s">
        <v>99</v>
      </c>
      <c r="B73" s="40"/>
      <c r="C73" s="35"/>
      <c r="D73" s="36"/>
      <c r="E73" s="36"/>
      <c r="F73" s="36"/>
      <c r="G73" s="36"/>
      <c r="H73" s="36"/>
      <c r="I73" s="36"/>
      <c r="J73" s="36"/>
      <c r="K73" s="36">
        <f t="shared" ref="K73:M73" si="0">SUM(K5:K72)</f>
        <v>6168.95</v>
      </c>
      <c r="L73" s="36">
        <f t="shared" si="0"/>
        <v>5757.95</v>
      </c>
      <c r="M73" s="36">
        <f t="shared" si="0"/>
        <v>411</v>
      </c>
      <c r="N73" s="41"/>
      <c r="O73" s="37"/>
    </row>
    <row r="74" s="1" customFormat="1" spans="3:15">
      <c r="C74" s="2"/>
      <c r="N74" s="2"/>
      <c r="O74" s="3"/>
    </row>
    <row r="75" s="1" customFormat="1" spans="3:15">
      <c r="C75" s="2"/>
      <c r="N75" s="2"/>
      <c r="O75" s="3"/>
    </row>
    <row r="76" s="1" customFormat="1" spans="3:15">
      <c r="C76" s="2"/>
      <c r="N76" s="2"/>
      <c r="O76" s="3"/>
    </row>
    <row r="77" s="1" customFormat="1" spans="3:15">
      <c r="C77" s="2"/>
      <c r="N77" s="2"/>
      <c r="O77" s="3"/>
    </row>
    <row r="78" s="1" customFormat="1" spans="3:15">
      <c r="C78" s="2"/>
      <c r="N78" s="2"/>
      <c r="O78" s="3"/>
    </row>
    <row r="79" s="1" customFormat="1" spans="3:15">
      <c r="C79" s="2"/>
      <c r="N79" s="2"/>
      <c r="O79" s="3"/>
    </row>
    <row r="80" s="1" customFormat="1" spans="3:15">
      <c r="C80" s="2"/>
      <c r="N80" s="2"/>
      <c r="O80" s="3"/>
    </row>
    <row r="81" s="1" customFormat="1" spans="3:15">
      <c r="C81" s="2"/>
      <c r="N81" s="2"/>
      <c r="O81" s="3"/>
    </row>
    <row r="82" s="1" customFormat="1" spans="3:15">
      <c r="C82" s="2"/>
      <c r="N82" s="2"/>
      <c r="O82" s="3"/>
    </row>
    <row r="83" s="1" customFormat="1" spans="3:15">
      <c r="C83" s="2"/>
      <c r="N83" s="2"/>
      <c r="O83" s="3"/>
    </row>
  </sheetData>
  <mergeCells count="13">
    <mergeCell ref="A1:O1"/>
    <mergeCell ref="N2:O2"/>
    <mergeCell ref="K3:M3"/>
    <mergeCell ref="A73:C73"/>
    <mergeCell ref="A3:A4"/>
    <mergeCell ref="B3:B4"/>
    <mergeCell ref="C3:C4"/>
    <mergeCell ref="D3:D4"/>
    <mergeCell ref="E3:E4"/>
    <mergeCell ref="F3:F4"/>
    <mergeCell ref="J3:J4"/>
    <mergeCell ref="N3:N4"/>
    <mergeCell ref="O3:O4"/>
  </mergeCells>
  <pageMargins left="0.357638888888889" right="0.357638888888889" top="0.802777777777778" bottom="0.60625" header="0.5" footer="0.5"/>
  <pageSetup paperSize="8"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3"/>
  <sheetViews>
    <sheetView workbookViewId="0">
      <selection activeCell="A31" sqref="A31"/>
    </sheetView>
  </sheetViews>
  <sheetFormatPr defaultColWidth="9" defaultRowHeight="13.5"/>
  <cols>
    <col min="1" max="1" width="4.625" style="1" customWidth="1"/>
    <col min="2" max="2" width="18.25" style="2" customWidth="1"/>
    <col min="3" max="4" width="9" style="1" customWidth="1"/>
    <col min="5" max="5" width="8.125" style="1" customWidth="1"/>
    <col min="6" max="6" width="5.875" style="1" customWidth="1"/>
    <col min="7" max="7" width="6.375" style="1" customWidth="1"/>
    <col min="8" max="8" width="8" style="1" customWidth="1"/>
    <col min="9" max="9" width="18" style="1" customWidth="1"/>
    <col min="10" max="10" width="7.75" style="1" customWidth="1"/>
    <col min="11" max="11" width="8.625" style="1" customWidth="1"/>
    <col min="12" max="12" width="5.625" style="1" customWidth="1"/>
    <col min="13" max="13" width="5.5" style="3" customWidth="1"/>
    <col min="14" max="14" width="11.5" style="1"/>
    <col min="15" max="16379" width="9" style="1"/>
  </cols>
  <sheetData>
    <row r="1" s="1" customFormat="1" ht="37.5" customHeight="1" spans="1:13">
      <c r="A1" s="4" t="s">
        <v>366</v>
      </c>
      <c r="B1" s="5"/>
      <c r="C1" s="5"/>
      <c r="D1" s="5"/>
      <c r="E1" s="5"/>
      <c r="F1" s="5"/>
      <c r="G1" s="5"/>
      <c r="H1" s="5"/>
      <c r="I1" s="5"/>
      <c r="J1" s="5"/>
      <c r="K1" s="5"/>
      <c r="L1" s="5"/>
      <c r="M1" s="21"/>
    </row>
    <row r="2" s="1" customFormat="1" ht="22" customHeight="1" spans="1:13">
      <c r="A2" s="4"/>
      <c r="B2" s="5"/>
      <c r="C2" s="5"/>
      <c r="D2" s="5"/>
      <c r="E2" s="5"/>
      <c r="F2" s="5"/>
      <c r="G2" s="5"/>
      <c r="H2" s="5"/>
      <c r="I2" s="5"/>
      <c r="J2" s="5"/>
      <c r="K2" s="22"/>
      <c r="L2" s="22"/>
      <c r="M2" s="22"/>
    </row>
    <row r="3" s="1" customFormat="1" ht="20" customHeight="1" spans="1:13">
      <c r="A3" s="6" t="s">
        <v>82</v>
      </c>
      <c r="B3" s="6" t="s">
        <v>1</v>
      </c>
      <c r="C3" s="6" t="s">
        <v>104</v>
      </c>
      <c r="D3" s="6" t="s">
        <v>105</v>
      </c>
      <c r="E3" s="6" t="s">
        <v>106</v>
      </c>
      <c r="F3" s="6"/>
      <c r="G3" s="6"/>
      <c r="H3" s="6"/>
      <c r="I3" s="6" t="s">
        <v>107</v>
      </c>
      <c r="J3" s="23" t="s">
        <v>108</v>
      </c>
      <c r="K3" s="24"/>
      <c r="L3" s="25"/>
      <c r="M3" s="6" t="s">
        <v>367</v>
      </c>
    </row>
    <row r="4" s="1" customFormat="1" ht="30" customHeight="1" spans="1:13">
      <c r="A4" s="7"/>
      <c r="B4" s="7"/>
      <c r="C4" s="7"/>
      <c r="D4" s="7"/>
      <c r="E4" s="7"/>
      <c r="F4" s="8" t="s">
        <v>113</v>
      </c>
      <c r="G4" s="8" t="s">
        <v>114</v>
      </c>
      <c r="H4" s="8" t="s">
        <v>115</v>
      </c>
      <c r="I4" s="7"/>
      <c r="J4" s="8" t="s">
        <v>116</v>
      </c>
      <c r="K4" s="8" t="s">
        <v>117</v>
      </c>
      <c r="L4" s="8" t="s">
        <v>362</v>
      </c>
      <c r="M4" s="7"/>
    </row>
    <row r="5" s="1" customFormat="1" ht="20" customHeight="1" spans="1:13">
      <c r="A5" s="9">
        <v>1</v>
      </c>
      <c r="B5" s="10" t="s">
        <v>120</v>
      </c>
      <c r="C5" s="9" t="s">
        <v>121</v>
      </c>
      <c r="D5" s="10" t="s">
        <v>122</v>
      </c>
      <c r="E5" s="10" t="s">
        <v>123</v>
      </c>
      <c r="F5" s="9" t="s">
        <v>124</v>
      </c>
      <c r="G5" s="9" t="s">
        <v>125</v>
      </c>
      <c r="H5" s="9" t="s">
        <v>126</v>
      </c>
      <c r="I5" s="9" t="s">
        <v>127</v>
      </c>
      <c r="J5" s="9">
        <v>90</v>
      </c>
      <c r="K5" s="9">
        <v>81</v>
      </c>
      <c r="L5" s="9">
        <v>9</v>
      </c>
      <c r="M5" s="9" t="s">
        <v>368</v>
      </c>
    </row>
    <row r="6" s="1" customFormat="1" ht="24" customHeight="1" spans="1:13">
      <c r="A6" s="9">
        <v>2</v>
      </c>
      <c r="B6" s="11" t="s">
        <v>129</v>
      </c>
      <c r="C6" s="9" t="s">
        <v>121</v>
      </c>
      <c r="D6" s="10" t="s">
        <v>130</v>
      </c>
      <c r="E6" s="10" t="s">
        <v>123</v>
      </c>
      <c r="F6" s="12" t="s">
        <v>124</v>
      </c>
      <c r="G6" s="12" t="s">
        <v>131</v>
      </c>
      <c r="H6" s="12" t="s">
        <v>126</v>
      </c>
      <c r="I6" s="9" t="s">
        <v>127</v>
      </c>
      <c r="J6" s="10">
        <v>150</v>
      </c>
      <c r="K6" s="10">
        <v>135</v>
      </c>
      <c r="L6" s="10">
        <v>15</v>
      </c>
      <c r="M6" s="9" t="s">
        <v>368</v>
      </c>
    </row>
    <row r="7" s="1" customFormat="1" ht="26.25" customHeight="1" spans="1:13">
      <c r="A7" s="9">
        <v>3</v>
      </c>
      <c r="B7" s="13" t="s">
        <v>134</v>
      </c>
      <c r="C7" s="9" t="s">
        <v>121</v>
      </c>
      <c r="D7" s="9" t="s">
        <v>135</v>
      </c>
      <c r="E7" s="9" t="s">
        <v>98</v>
      </c>
      <c r="F7" s="13" t="s">
        <v>124</v>
      </c>
      <c r="G7" s="9" t="s">
        <v>131</v>
      </c>
      <c r="H7" s="9" t="s">
        <v>136</v>
      </c>
      <c r="I7" s="26" t="s">
        <v>137</v>
      </c>
      <c r="J7" s="9">
        <v>60</v>
      </c>
      <c r="K7" s="9">
        <v>48</v>
      </c>
      <c r="L7" s="9">
        <v>12</v>
      </c>
      <c r="M7" s="9" t="s">
        <v>368</v>
      </c>
    </row>
    <row r="8" s="1" customFormat="1" ht="25" customHeight="1" spans="1:13">
      <c r="A8" s="9">
        <v>4</v>
      </c>
      <c r="B8" s="13" t="s">
        <v>138</v>
      </c>
      <c r="C8" s="9" t="s">
        <v>121</v>
      </c>
      <c r="D8" s="9" t="s">
        <v>135</v>
      </c>
      <c r="E8" s="9" t="s">
        <v>98</v>
      </c>
      <c r="F8" s="13" t="s">
        <v>124</v>
      </c>
      <c r="G8" s="9" t="s">
        <v>131</v>
      </c>
      <c r="H8" s="9" t="s">
        <v>136</v>
      </c>
      <c r="I8" s="26" t="s">
        <v>139</v>
      </c>
      <c r="J8" s="9">
        <v>100</v>
      </c>
      <c r="K8" s="9">
        <v>80</v>
      </c>
      <c r="L8" s="9">
        <v>20</v>
      </c>
      <c r="M8" s="9" t="s">
        <v>368</v>
      </c>
    </row>
    <row r="9" s="1" customFormat="1" ht="29" customHeight="1" spans="1:13">
      <c r="A9" s="9">
        <v>5</v>
      </c>
      <c r="B9" s="13" t="s">
        <v>140</v>
      </c>
      <c r="C9" s="9" t="s">
        <v>141</v>
      </c>
      <c r="D9" s="9" t="s">
        <v>142</v>
      </c>
      <c r="E9" s="10" t="s">
        <v>123</v>
      </c>
      <c r="F9" s="13" t="s">
        <v>124</v>
      </c>
      <c r="G9" s="9" t="s">
        <v>131</v>
      </c>
      <c r="H9" s="9" t="s">
        <v>136</v>
      </c>
      <c r="I9" s="27" t="s">
        <v>143</v>
      </c>
      <c r="J9" s="9">
        <v>30</v>
      </c>
      <c r="K9" s="9">
        <v>24</v>
      </c>
      <c r="L9" s="9">
        <v>6</v>
      </c>
      <c r="M9" s="9" t="s">
        <v>368</v>
      </c>
    </row>
    <row r="10" s="1" customFormat="1" ht="29" customHeight="1" spans="1:13">
      <c r="A10" s="9">
        <v>6</v>
      </c>
      <c r="B10" s="9" t="s">
        <v>145</v>
      </c>
      <c r="C10" s="9" t="s">
        <v>121</v>
      </c>
      <c r="D10" s="13" t="s">
        <v>142</v>
      </c>
      <c r="E10" s="10" t="s">
        <v>123</v>
      </c>
      <c r="F10" s="9" t="s">
        <v>124</v>
      </c>
      <c r="G10" s="9" t="s">
        <v>131</v>
      </c>
      <c r="H10" s="9" t="s">
        <v>136</v>
      </c>
      <c r="I10" s="9" t="s">
        <v>146</v>
      </c>
      <c r="J10" s="9">
        <v>50</v>
      </c>
      <c r="K10" s="9">
        <v>40</v>
      </c>
      <c r="L10" s="9">
        <v>10</v>
      </c>
      <c r="M10" s="9" t="s">
        <v>368</v>
      </c>
    </row>
    <row r="11" s="1" customFormat="1" ht="29" customHeight="1" spans="1:13">
      <c r="A11" s="9">
        <v>7</v>
      </c>
      <c r="B11" s="9" t="s">
        <v>147</v>
      </c>
      <c r="C11" s="9" t="s">
        <v>121</v>
      </c>
      <c r="D11" s="13" t="s">
        <v>148</v>
      </c>
      <c r="E11" s="10" t="s">
        <v>123</v>
      </c>
      <c r="F11" s="9" t="s">
        <v>124</v>
      </c>
      <c r="G11" s="9" t="s">
        <v>131</v>
      </c>
      <c r="H11" s="9" t="s">
        <v>136</v>
      </c>
      <c r="I11" s="9" t="s">
        <v>146</v>
      </c>
      <c r="J11" s="9">
        <v>140</v>
      </c>
      <c r="K11" s="9">
        <v>112</v>
      </c>
      <c r="L11" s="9">
        <v>28</v>
      </c>
      <c r="M11" s="9" t="s">
        <v>368</v>
      </c>
    </row>
    <row r="12" s="1" customFormat="1" ht="27" customHeight="1" spans="1:13">
      <c r="A12" s="9">
        <v>8</v>
      </c>
      <c r="B12" s="9" t="s">
        <v>149</v>
      </c>
      <c r="C12" s="9" t="s">
        <v>121</v>
      </c>
      <c r="D12" s="13" t="s">
        <v>150</v>
      </c>
      <c r="E12" s="10" t="s">
        <v>123</v>
      </c>
      <c r="F12" s="9" t="s">
        <v>124</v>
      </c>
      <c r="G12" s="10" t="s">
        <v>151</v>
      </c>
      <c r="H12" s="9" t="s">
        <v>136</v>
      </c>
      <c r="I12" s="9" t="s">
        <v>152</v>
      </c>
      <c r="J12" s="9">
        <v>60</v>
      </c>
      <c r="K12" s="9">
        <v>48</v>
      </c>
      <c r="L12" s="9">
        <v>12</v>
      </c>
      <c r="M12" s="9" t="s">
        <v>368</v>
      </c>
    </row>
    <row r="13" s="1" customFormat="1" ht="26" customHeight="1" spans="1:13">
      <c r="A13" s="9">
        <v>9</v>
      </c>
      <c r="B13" s="9" t="s">
        <v>153</v>
      </c>
      <c r="C13" s="9" t="s">
        <v>121</v>
      </c>
      <c r="D13" s="9" t="s">
        <v>154</v>
      </c>
      <c r="E13" s="9" t="s">
        <v>98</v>
      </c>
      <c r="F13" s="9" t="s">
        <v>124</v>
      </c>
      <c r="G13" s="9" t="s">
        <v>125</v>
      </c>
      <c r="H13" s="9" t="s">
        <v>155</v>
      </c>
      <c r="I13" s="9" t="s">
        <v>156</v>
      </c>
      <c r="J13" s="9">
        <v>100</v>
      </c>
      <c r="K13" s="9">
        <v>80</v>
      </c>
      <c r="L13" s="9">
        <v>20</v>
      </c>
      <c r="M13" s="9" t="s">
        <v>368</v>
      </c>
    </row>
    <row r="14" s="1" customFormat="1" ht="27" customHeight="1" spans="1:13">
      <c r="A14" s="9">
        <v>10</v>
      </c>
      <c r="B14" s="9" t="s">
        <v>158</v>
      </c>
      <c r="C14" s="9" t="s">
        <v>141</v>
      </c>
      <c r="D14" s="9" t="s">
        <v>154</v>
      </c>
      <c r="E14" s="9" t="s">
        <v>98</v>
      </c>
      <c r="F14" s="9" t="s">
        <v>124</v>
      </c>
      <c r="G14" s="9" t="s">
        <v>131</v>
      </c>
      <c r="H14" s="9" t="s">
        <v>155</v>
      </c>
      <c r="I14" s="9" t="s">
        <v>159</v>
      </c>
      <c r="J14" s="9">
        <v>15</v>
      </c>
      <c r="K14" s="9">
        <v>12</v>
      </c>
      <c r="L14" s="9">
        <v>3</v>
      </c>
      <c r="M14" s="9" t="s">
        <v>368</v>
      </c>
    </row>
    <row r="15" s="1" customFormat="1" ht="27" customHeight="1" spans="1:13">
      <c r="A15" s="9">
        <v>11</v>
      </c>
      <c r="B15" s="9" t="s">
        <v>160</v>
      </c>
      <c r="C15" s="9" t="s">
        <v>121</v>
      </c>
      <c r="D15" s="9" t="s">
        <v>161</v>
      </c>
      <c r="E15" s="10" t="s">
        <v>123</v>
      </c>
      <c r="F15" s="9" t="s">
        <v>124</v>
      </c>
      <c r="G15" s="9" t="s">
        <v>125</v>
      </c>
      <c r="H15" s="9" t="s">
        <v>155</v>
      </c>
      <c r="I15" s="9" t="s">
        <v>162</v>
      </c>
      <c r="J15" s="9">
        <v>50</v>
      </c>
      <c r="K15" s="9">
        <v>40</v>
      </c>
      <c r="L15" s="9">
        <v>10</v>
      </c>
      <c r="M15" s="9" t="s">
        <v>368</v>
      </c>
    </row>
    <row r="16" s="1" customFormat="1" ht="27" customHeight="1" spans="1:13">
      <c r="A16" s="9">
        <v>12</v>
      </c>
      <c r="B16" s="9" t="s">
        <v>164</v>
      </c>
      <c r="C16" s="9" t="s">
        <v>121</v>
      </c>
      <c r="D16" s="9" t="s">
        <v>165</v>
      </c>
      <c r="E16" s="10" t="s">
        <v>123</v>
      </c>
      <c r="F16" s="9" t="s">
        <v>124</v>
      </c>
      <c r="G16" s="9" t="s">
        <v>125</v>
      </c>
      <c r="H16" s="9" t="s">
        <v>155</v>
      </c>
      <c r="I16" s="9" t="s">
        <v>166</v>
      </c>
      <c r="J16" s="9">
        <v>30</v>
      </c>
      <c r="K16" s="9">
        <v>27</v>
      </c>
      <c r="L16" s="9">
        <v>3</v>
      </c>
      <c r="M16" s="9" t="s">
        <v>368</v>
      </c>
    </row>
    <row r="17" s="1" customFormat="1" ht="27" customHeight="1" spans="1:13">
      <c r="A17" s="9">
        <v>13</v>
      </c>
      <c r="B17" s="9" t="s">
        <v>168</v>
      </c>
      <c r="C17" s="9" t="s">
        <v>121</v>
      </c>
      <c r="D17" s="9" t="s">
        <v>169</v>
      </c>
      <c r="E17" s="10" t="s">
        <v>123</v>
      </c>
      <c r="F17" s="9" t="s">
        <v>124</v>
      </c>
      <c r="G17" s="9" t="s">
        <v>125</v>
      </c>
      <c r="H17" s="9" t="s">
        <v>155</v>
      </c>
      <c r="I17" s="9" t="s">
        <v>170</v>
      </c>
      <c r="J17" s="9">
        <v>80</v>
      </c>
      <c r="K17" s="9">
        <v>64</v>
      </c>
      <c r="L17" s="9">
        <v>16</v>
      </c>
      <c r="M17" s="9" t="s">
        <v>368</v>
      </c>
    </row>
    <row r="18" s="1" customFormat="1" ht="27" customHeight="1" spans="1:13">
      <c r="A18" s="9">
        <v>14</v>
      </c>
      <c r="B18" s="9" t="s">
        <v>171</v>
      </c>
      <c r="C18" s="9" t="s">
        <v>121</v>
      </c>
      <c r="D18" s="9" t="s">
        <v>169</v>
      </c>
      <c r="E18" s="10" t="s">
        <v>123</v>
      </c>
      <c r="F18" s="9" t="s">
        <v>124</v>
      </c>
      <c r="G18" s="9" t="s">
        <v>125</v>
      </c>
      <c r="H18" s="9" t="s">
        <v>155</v>
      </c>
      <c r="I18" s="9" t="s">
        <v>172</v>
      </c>
      <c r="J18" s="9">
        <v>50</v>
      </c>
      <c r="K18" s="9">
        <v>45</v>
      </c>
      <c r="L18" s="9">
        <v>5</v>
      </c>
      <c r="M18" s="9" t="s">
        <v>368</v>
      </c>
    </row>
    <row r="19" s="1" customFormat="1" ht="38" customHeight="1" spans="1:13">
      <c r="A19" s="9">
        <v>15</v>
      </c>
      <c r="B19" s="13" t="s">
        <v>173</v>
      </c>
      <c r="C19" s="13" t="s">
        <v>121</v>
      </c>
      <c r="D19" s="13" t="s">
        <v>174</v>
      </c>
      <c r="E19" s="10" t="s">
        <v>123</v>
      </c>
      <c r="F19" s="13" t="s">
        <v>175</v>
      </c>
      <c r="G19" s="13" t="s">
        <v>176</v>
      </c>
      <c r="H19" s="9" t="s">
        <v>177</v>
      </c>
      <c r="I19" s="13" t="s">
        <v>178</v>
      </c>
      <c r="J19" s="13">
        <v>80</v>
      </c>
      <c r="K19" s="13">
        <v>72</v>
      </c>
      <c r="L19" s="13">
        <v>8</v>
      </c>
      <c r="M19" s="9" t="s">
        <v>368</v>
      </c>
    </row>
    <row r="20" s="1" customFormat="1" ht="29" customHeight="1" spans="1:13">
      <c r="A20" s="9">
        <v>16</v>
      </c>
      <c r="B20" s="13" t="s">
        <v>180</v>
      </c>
      <c r="C20" s="13" t="s">
        <v>121</v>
      </c>
      <c r="D20" s="9" t="s">
        <v>181</v>
      </c>
      <c r="E20" s="9" t="s">
        <v>98</v>
      </c>
      <c r="F20" s="13" t="s">
        <v>124</v>
      </c>
      <c r="G20" s="13" t="s">
        <v>131</v>
      </c>
      <c r="H20" s="9" t="s">
        <v>177</v>
      </c>
      <c r="I20" s="13" t="s">
        <v>182</v>
      </c>
      <c r="J20" s="13">
        <v>80</v>
      </c>
      <c r="K20" s="13">
        <v>72</v>
      </c>
      <c r="L20" s="13">
        <v>8</v>
      </c>
      <c r="M20" s="9" t="s">
        <v>368</v>
      </c>
    </row>
    <row r="21" s="1" customFormat="1" ht="40" customHeight="1" spans="1:13">
      <c r="A21" s="9">
        <v>17</v>
      </c>
      <c r="B21" s="12" t="s">
        <v>184</v>
      </c>
      <c r="C21" s="13" t="s">
        <v>141</v>
      </c>
      <c r="D21" s="9" t="s">
        <v>181</v>
      </c>
      <c r="E21" s="9" t="s">
        <v>98</v>
      </c>
      <c r="F21" s="12" t="s">
        <v>175</v>
      </c>
      <c r="G21" s="13" t="s">
        <v>131</v>
      </c>
      <c r="H21" s="9" t="s">
        <v>177</v>
      </c>
      <c r="I21" s="13" t="s">
        <v>185</v>
      </c>
      <c r="J21" s="9">
        <v>30</v>
      </c>
      <c r="K21" s="9">
        <v>24</v>
      </c>
      <c r="L21" s="9">
        <v>6</v>
      </c>
      <c r="M21" s="9" t="s">
        <v>368</v>
      </c>
    </row>
    <row r="22" s="1" customFormat="1" ht="40" customHeight="1" spans="1:13">
      <c r="A22" s="9">
        <v>18</v>
      </c>
      <c r="B22" s="9" t="s">
        <v>187</v>
      </c>
      <c r="C22" s="13" t="s">
        <v>121</v>
      </c>
      <c r="D22" s="9" t="s">
        <v>188</v>
      </c>
      <c r="E22" s="9" t="s">
        <v>98</v>
      </c>
      <c r="F22" s="13" t="s">
        <v>189</v>
      </c>
      <c r="G22" s="13" t="s">
        <v>190</v>
      </c>
      <c r="H22" s="9" t="s">
        <v>177</v>
      </c>
      <c r="I22" s="13" t="s">
        <v>191</v>
      </c>
      <c r="J22" s="13">
        <v>70</v>
      </c>
      <c r="K22" s="13">
        <v>56</v>
      </c>
      <c r="L22" s="13">
        <v>14</v>
      </c>
      <c r="M22" s="9" t="s">
        <v>368</v>
      </c>
    </row>
    <row r="23" s="1" customFormat="1" ht="26" customHeight="1" spans="1:13">
      <c r="A23" s="9">
        <v>19</v>
      </c>
      <c r="B23" s="12" t="s">
        <v>193</v>
      </c>
      <c r="C23" s="13" t="s">
        <v>141</v>
      </c>
      <c r="D23" s="9" t="s">
        <v>188</v>
      </c>
      <c r="E23" s="9" t="s">
        <v>98</v>
      </c>
      <c r="F23" s="13" t="s">
        <v>189</v>
      </c>
      <c r="G23" s="13" t="s">
        <v>190</v>
      </c>
      <c r="H23" s="9" t="s">
        <v>177</v>
      </c>
      <c r="I23" s="13" t="s">
        <v>194</v>
      </c>
      <c r="J23" s="9">
        <v>80</v>
      </c>
      <c r="K23" s="9">
        <v>72</v>
      </c>
      <c r="L23" s="9">
        <v>8</v>
      </c>
      <c r="M23" s="9" t="s">
        <v>368</v>
      </c>
    </row>
    <row r="24" s="1" customFormat="1" ht="26" customHeight="1" spans="1:13">
      <c r="A24" s="9">
        <v>20</v>
      </c>
      <c r="B24" s="12" t="s">
        <v>196</v>
      </c>
      <c r="C24" s="13" t="s">
        <v>121</v>
      </c>
      <c r="D24" s="9" t="s">
        <v>197</v>
      </c>
      <c r="E24" s="10" t="s">
        <v>123</v>
      </c>
      <c r="F24" s="13" t="s">
        <v>124</v>
      </c>
      <c r="G24" s="13" t="s">
        <v>198</v>
      </c>
      <c r="H24" s="9" t="s">
        <v>177</v>
      </c>
      <c r="I24" s="13" t="s">
        <v>199</v>
      </c>
      <c r="J24" s="9">
        <v>50</v>
      </c>
      <c r="K24" s="9">
        <v>45</v>
      </c>
      <c r="L24" s="9">
        <v>5</v>
      </c>
      <c r="M24" s="9" t="s">
        <v>368</v>
      </c>
    </row>
    <row r="25" s="1" customFormat="1" ht="26" customHeight="1" spans="1:13">
      <c r="A25" s="9">
        <v>21</v>
      </c>
      <c r="B25" s="9" t="s">
        <v>201</v>
      </c>
      <c r="C25" s="9" t="s">
        <v>121</v>
      </c>
      <c r="D25" s="9" t="s">
        <v>202</v>
      </c>
      <c r="E25" s="10" t="s">
        <v>123</v>
      </c>
      <c r="F25" s="9" t="s">
        <v>124</v>
      </c>
      <c r="G25" s="9" t="s">
        <v>203</v>
      </c>
      <c r="H25" s="9" t="s">
        <v>204</v>
      </c>
      <c r="I25" s="9" t="s">
        <v>205</v>
      </c>
      <c r="J25" s="9">
        <v>120</v>
      </c>
      <c r="K25" s="9">
        <v>48</v>
      </c>
      <c r="L25" s="9">
        <v>72</v>
      </c>
      <c r="M25" s="9" t="s">
        <v>368</v>
      </c>
    </row>
    <row r="26" s="1" customFormat="1" ht="27" customHeight="1" spans="1:13">
      <c r="A26" s="9">
        <v>22</v>
      </c>
      <c r="B26" s="9" t="s">
        <v>207</v>
      </c>
      <c r="C26" s="9" t="s">
        <v>121</v>
      </c>
      <c r="D26" s="9" t="s">
        <v>208</v>
      </c>
      <c r="E26" s="10" t="s">
        <v>123</v>
      </c>
      <c r="F26" s="9" t="s">
        <v>124</v>
      </c>
      <c r="G26" s="9" t="s">
        <v>151</v>
      </c>
      <c r="H26" s="9" t="s">
        <v>204</v>
      </c>
      <c r="I26" s="9" t="s">
        <v>209</v>
      </c>
      <c r="J26" s="9">
        <v>70</v>
      </c>
      <c r="K26" s="9">
        <v>56</v>
      </c>
      <c r="L26" s="9">
        <v>14</v>
      </c>
      <c r="M26" s="9" t="s">
        <v>368</v>
      </c>
    </row>
    <row r="27" s="1" customFormat="1" ht="27" customHeight="1" spans="1:13">
      <c r="A27" s="9">
        <v>23</v>
      </c>
      <c r="B27" s="9" t="s">
        <v>211</v>
      </c>
      <c r="C27" s="9" t="s">
        <v>121</v>
      </c>
      <c r="D27" s="9" t="s">
        <v>212</v>
      </c>
      <c r="E27" s="10" t="s">
        <v>123</v>
      </c>
      <c r="F27" s="9" t="s">
        <v>124</v>
      </c>
      <c r="G27" s="9" t="s">
        <v>151</v>
      </c>
      <c r="H27" s="9" t="s">
        <v>204</v>
      </c>
      <c r="I27" s="9" t="s">
        <v>213</v>
      </c>
      <c r="J27" s="9">
        <v>40</v>
      </c>
      <c r="K27" s="9">
        <v>16</v>
      </c>
      <c r="L27" s="9">
        <v>24</v>
      </c>
      <c r="M27" s="9" t="s">
        <v>368</v>
      </c>
    </row>
    <row r="28" s="1" customFormat="1" ht="27" customHeight="1" spans="1:13">
      <c r="A28" s="9">
        <v>24</v>
      </c>
      <c r="B28" s="9" t="s">
        <v>215</v>
      </c>
      <c r="C28" s="9" t="s">
        <v>121</v>
      </c>
      <c r="D28" s="9" t="s">
        <v>216</v>
      </c>
      <c r="E28" s="10" t="s">
        <v>123</v>
      </c>
      <c r="F28" s="9" t="s">
        <v>124</v>
      </c>
      <c r="G28" s="9" t="s">
        <v>125</v>
      </c>
      <c r="H28" s="9" t="s">
        <v>204</v>
      </c>
      <c r="I28" s="9" t="s">
        <v>217</v>
      </c>
      <c r="J28" s="9">
        <v>30</v>
      </c>
      <c r="K28" s="9">
        <v>27</v>
      </c>
      <c r="L28" s="9">
        <v>3</v>
      </c>
      <c r="M28" s="9" t="s">
        <v>368</v>
      </c>
    </row>
    <row r="29" s="1" customFormat="1" ht="39" customHeight="1" spans="1:13">
      <c r="A29" s="9">
        <v>25</v>
      </c>
      <c r="B29" s="9" t="s">
        <v>219</v>
      </c>
      <c r="C29" s="10" t="s">
        <v>121</v>
      </c>
      <c r="D29" s="9" t="s">
        <v>220</v>
      </c>
      <c r="E29" s="9" t="s">
        <v>98</v>
      </c>
      <c r="F29" s="9" t="s">
        <v>124</v>
      </c>
      <c r="G29" s="9" t="s">
        <v>221</v>
      </c>
      <c r="H29" s="10" t="s">
        <v>222</v>
      </c>
      <c r="I29" s="10" t="s">
        <v>223</v>
      </c>
      <c r="J29" s="10">
        <v>120</v>
      </c>
      <c r="K29" s="10">
        <v>96</v>
      </c>
      <c r="L29" s="10">
        <v>24</v>
      </c>
      <c r="M29" s="9" t="s">
        <v>368</v>
      </c>
    </row>
    <row r="30" s="1" customFormat="1" ht="39" customHeight="1" spans="1:13">
      <c r="A30" s="9">
        <v>26</v>
      </c>
      <c r="B30" s="10" t="s">
        <v>225</v>
      </c>
      <c r="C30" s="10" t="s">
        <v>141</v>
      </c>
      <c r="D30" s="9" t="s">
        <v>220</v>
      </c>
      <c r="E30" s="9" t="s">
        <v>98</v>
      </c>
      <c r="F30" s="9" t="s">
        <v>124</v>
      </c>
      <c r="G30" s="9" t="s">
        <v>131</v>
      </c>
      <c r="H30" s="10" t="s">
        <v>222</v>
      </c>
      <c r="I30" s="10" t="s">
        <v>226</v>
      </c>
      <c r="J30" s="10">
        <v>80</v>
      </c>
      <c r="K30" s="10">
        <v>72</v>
      </c>
      <c r="L30" s="10">
        <v>8</v>
      </c>
      <c r="M30" s="9" t="s">
        <v>368</v>
      </c>
    </row>
    <row r="31" s="1" customFormat="1" ht="28" customHeight="1" spans="1:13">
      <c r="A31" s="9">
        <v>27</v>
      </c>
      <c r="B31" s="10" t="s">
        <v>227</v>
      </c>
      <c r="C31" s="10" t="s">
        <v>141</v>
      </c>
      <c r="D31" s="9" t="s">
        <v>228</v>
      </c>
      <c r="E31" s="9" t="s">
        <v>98</v>
      </c>
      <c r="F31" s="10" t="s">
        <v>124</v>
      </c>
      <c r="G31" s="10" t="s">
        <v>125</v>
      </c>
      <c r="H31" s="10" t="s">
        <v>222</v>
      </c>
      <c r="I31" s="10" t="s">
        <v>229</v>
      </c>
      <c r="J31" s="10">
        <v>100</v>
      </c>
      <c r="K31" s="10">
        <v>80</v>
      </c>
      <c r="L31" s="10">
        <v>20</v>
      </c>
      <c r="M31" s="9" t="s">
        <v>368</v>
      </c>
    </row>
    <row r="32" s="1" customFormat="1" ht="26" customHeight="1" spans="1:13">
      <c r="A32" s="9">
        <v>28</v>
      </c>
      <c r="B32" s="10" t="s">
        <v>232</v>
      </c>
      <c r="C32" s="10" t="s">
        <v>121</v>
      </c>
      <c r="D32" s="9" t="s">
        <v>233</v>
      </c>
      <c r="E32" s="10" t="s">
        <v>123</v>
      </c>
      <c r="F32" s="10" t="s">
        <v>124</v>
      </c>
      <c r="G32" s="9" t="s">
        <v>125</v>
      </c>
      <c r="H32" s="10" t="s">
        <v>222</v>
      </c>
      <c r="I32" s="10" t="s">
        <v>234</v>
      </c>
      <c r="J32" s="10">
        <v>40</v>
      </c>
      <c r="K32" s="10">
        <v>16</v>
      </c>
      <c r="L32" s="10">
        <v>24</v>
      </c>
      <c r="M32" s="9" t="s">
        <v>368</v>
      </c>
    </row>
    <row r="33" s="1" customFormat="1" ht="26" customHeight="1" spans="1:13">
      <c r="A33" s="9">
        <v>29</v>
      </c>
      <c r="B33" s="13" t="s">
        <v>235</v>
      </c>
      <c r="C33" s="13" t="s">
        <v>141</v>
      </c>
      <c r="D33" s="9" t="s">
        <v>236</v>
      </c>
      <c r="E33" s="10" t="s">
        <v>123</v>
      </c>
      <c r="F33" s="13" t="s">
        <v>124</v>
      </c>
      <c r="G33" s="13" t="s">
        <v>125</v>
      </c>
      <c r="H33" s="9" t="s">
        <v>237</v>
      </c>
      <c r="I33" s="13" t="s">
        <v>238</v>
      </c>
      <c r="J33" s="9">
        <v>40</v>
      </c>
      <c r="K33" s="9">
        <v>36</v>
      </c>
      <c r="L33" s="9">
        <v>4</v>
      </c>
      <c r="M33" s="9" t="s">
        <v>368</v>
      </c>
    </row>
    <row r="34" s="1" customFormat="1" ht="27" customHeight="1" spans="1:13">
      <c r="A34" s="9">
        <v>30</v>
      </c>
      <c r="B34" s="9" t="s">
        <v>239</v>
      </c>
      <c r="C34" s="9" t="s">
        <v>121</v>
      </c>
      <c r="D34" s="9" t="s">
        <v>240</v>
      </c>
      <c r="E34" s="9" t="s">
        <v>241</v>
      </c>
      <c r="F34" s="9" t="s">
        <v>124</v>
      </c>
      <c r="G34" s="9" t="s">
        <v>242</v>
      </c>
      <c r="H34" s="9" t="s">
        <v>50</v>
      </c>
      <c r="I34" s="9" t="s">
        <v>243</v>
      </c>
      <c r="J34" s="9">
        <v>131.43</v>
      </c>
      <c r="K34" s="9">
        <v>131.43</v>
      </c>
      <c r="L34" s="9"/>
      <c r="M34" s="9" t="s">
        <v>368</v>
      </c>
    </row>
    <row r="35" s="1" customFormat="1" ht="39" customHeight="1" spans="1:13">
      <c r="A35" s="9">
        <v>31</v>
      </c>
      <c r="B35" s="9" t="s">
        <v>245</v>
      </c>
      <c r="C35" s="9" t="s">
        <v>121</v>
      </c>
      <c r="D35" s="9" t="s">
        <v>240</v>
      </c>
      <c r="E35" s="9" t="s">
        <v>241</v>
      </c>
      <c r="F35" s="9" t="s">
        <v>124</v>
      </c>
      <c r="G35" s="9" t="s">
        <v>242</v>
      </c>
      <c r="H35" s="9" t="s">
        <v>50</v>
      </c>
      <c r="I35" s="9" t="s">
        <v>246</v>
      </c>
      <c r="J35" s="9">
        <v>2</v>
      </c>
      <c r="K35" s="9">
        <v>2</v>
      </c>
      <c r="L35" s="9"/>
      <c r="M35" s="9" t="s">
        <v>368</v>
      </c>
    </row>
    <row r="36" s="1" customFormat="1" ht="32" customHeight="1" spans="1:13">
      <c r="A36" s="9">
        <v>32</v>
      </c>
      <c r="B36" s="9" t="s">
        <v>248</v>
      </c>
      <c r="C36" s="9" t="s">
        <v>121</v>
      </c>
      <c r="D36" s="9" t="s">
        <v>240</v>
      </c>
      <c r="E36" s="9" t="s">
        <v>241</v>
      </c>
      <c r="F36" s="9" t="s">
        <v>124</v>
      </c>
      <c r="G36" s="9" t="s">
        <v>242</v>
      </c>
      <c r="H36" s="9" t="s">
        <v>50</v>
      </c>
      <c r="I36" s="9" t="s">
        <v>249</v>
      </c>
      <c r="J36" s="9">
        <v>44.98</v>
      </c>
      <c r="K36" s="9">
        <v>44.98</v>
      </c>
      <c r="L36" s="9"/>
      <c r="M36" s="9" t="s">
        <v>368</v>
      </c>
    </row>
    <row r="37" s="1" customFormat="1" ht="33" customHeight="1" spans="1:13">
      <c r="A37" s="9">
        <v>33</v>
      </c>
      <c r="B37" s="13" t="s">
        <v>251</v>
      </c>
      <c r="C37" s="9" t="s">
        <v>121</v>
      </c>
      <c r="D37" s="9" t="s">
        <v>240</v>
      </c>
      <c r="E37" s="9" t="s">
        <v>241</v>
      </c>
      <c r="F37" s="9" t="s">
        <v>252</v>
      </c>
      <c r="G37" s="9" t="s">
        <v>242</v>
      </c>
      <c r="H37" s="9" t="s">
        <v>50</v>
      </c>
      <c r="I37" s="9" t="s">
        <v>253</v>
      </c>
      <c r="J37" s="9">
        <v>1.2</v>
      </c>
      <c r="K37" s="9">
        <v>1.2</v>
      </c>
      <c r="L37" s="9"/>
      <c r="M37" s="9" t="s">
        <v>368</v>
      </c>
    </row>
    <row r="38" s="1" customFormat="1" ht="30" customHeight="1" spans="1:13">
      <c r="A38" s="9">
        <v>34</v>
      </c>
      <c r="B38" s="9" t="s">
        <v>255</v>
      </c>
      <c r="C38" s="9" t="s">
        <v>256</v>
      </c>
      <c r="D38" s="9" t="s">
        <v>240</v>
      </c>
      <c r="E38" s="9" t="s">
        <v>241</v>
      </c>
      <c r="F38" s="9" t="s">
        <v>124</v>
      </c>
      <c r="G38" s="9" t="s">
        <v>242</v>
      </c>
      <c r="H38" s="9" t="s">
        <v>257</v>
      </c>
      <c r="I38" s="9" t="s">
        <v>258</v>
      </c>
      <c r="J38" s="9">
        <v>87.303</v>
      </c>
      <c r="K38" s="9">
        <v>87.303</v>
      </c>
      <c r="L38" s="9"/>
      <c r="M38" s="9" t="s">
        <v>368</v>
      </c>
    </row>
    <row r="39" s="1" customFormat="1" ht="27" customHeight="1" spans="1:13">
      <c r="A39" s="9">
        <v>35</v>
      </c>
      <c r="B39" s="10" t="s">
        <v>259</v>
      </c>
      <c r="C39" s="14" t="s">
        <v>260</v>
      </c>
      <c r="D39" s="14" t="s">
        <v>240</v>
      </c>
      <c r="E39" s="9" t="s">
        <v>241</v>
      </c>
      <c r="F39" s="9" t="s">
        <v>124</v>
      </c>
      <c r="G39" s="9" t="s">
        <v>242</v>
      </c>
      <c r="H39" s="9" t="s">
        <v>261</v>
      </c>
      <c r="I39" s="10" t="s">
        <v>262</v>
      </c>
      <c r="J39" s="14">
        <v>18.394</v>
      </c>
      <c r="K39" s="14">
        <v>18.394</v>
      </c>
      <c r="L39" s="14"/>
      <c r="M39" s="9" t="s">
        <v>368</v>
      </c>
    </row>
    <row r="40" s="1" customFormat="1" ht="27" customHeight="1" spans="1:13">
      <c r="A40" s="9">
        <v>36</v>
      </c>
      <c r="B40" s="10" t="s">
        <v>264</v>
      </c>
      <c r="C40" s="14" t="s">
        <v>260</v>
      </c>
      <c r="D40" s="14" t="s">
        <v>240</v>
      </c>
      <c r="E40" s="9" t="s">
        <v>241</v>
      </c>
      <c r="F40" s="9" t="s">
        <v>124</v>
      </c>
      <c r="G40" s="9" t="s">
        <v>242</v>
      </c>
      <c r="H40" s="9" t="s">
        <v>261</v>
      </c>
      <c r="I40" s="14" t="s">
        <v>265</v>
      </c>
      <c r="J40" s="14">
        <v>82.773</v>
      </c>
      <c r="K40" s="14">
        <v>82.773</v>
      </c>
      <c r="L40" s="14"/>
      <c r="M40" s="9" t="s">
        <v>368</v>
      </c>
    </row>
    <row r="41" s="1" customFormat="1" ht="16" customHeight="1" spans="1:13">
      <c r="A41" s="9">
        <v>37</v>
      </c>
      <c r="B41" s="9" t="s">
        <v>267</v>
      </c>
      <c r="C41" s="15" t="s">
        <v>268</v>
      </c>
      <c r="D41" s="9" t="s">
        <v>240</v>
      </c>
      <c r="E41" s="9" t="s">
        <v>241</v>
      </c>
      <c r="F41" s="9" t="s">
        <v>124</v>
      </c>
      <c r="G41" s="9" t="s">
        <v>242</v>
      </c>
      <c r="H41" s="9" t="s">
        <v>269</v>
      </c>
      <c r="I41" s="9" t="s">
        <v>270</v>
      </c>
      <c r="J41" s="9">
        <v>0</v>
      </c>
      <c r="K41" s="9">
        <v>0</v>
      </c>
      <c r="L41" s="9"/>
      <c r="M41" s="9" t="s">
        <v>368</v>
      </c>
    </row>
    <row r="42" s="1" customFormat="1" ht="27" customHeight="1" spans="1:13">
      <c r="A42" s="9">
        <v>38</v>
      </c>
      <c r="B42" s="9" t="s">
        <v>271</v>
      </c>
      <c r="C42" s="13" t="s">
        <v>272</v>
      </c>
      <c r="D42" s="13" t="s">
        <v>240</v>
      </c>
      <c r="E42" s="9" t="s">
        <v>241</v>
      </c>
      <c r="F42" s="9" t="s">
        <v>124</v>
      </c>
      <c r="G42" s="9" t="s">
        <v>242</v>
      </c>
      <c r="H42" s="9" t="s">
        <v>273</v>
      </c>
      <c r="I42" s="9" t="s">
        <v>274</v>
      </c>
      <c r="J42" s="9">
        <v>27.84</v>
      </c>
      <c r="K42" s="9">
        <v>27.84</v>
      </c>
      <c r="L42" s="9"/>
      <c r="M42" s="9" t="s">
        <v>368</v>
      </c>
    </row>
    <row r="43" s="1" customFormat="1" ht="27" customHeight="1" spans="1:13">
      <c r="A43" s="9">
        <v>39</v>
      </c>
      <c r="B43" s="9" t="s">
        <v>276</v>
      </c>
      <c r="C43" s="13" t="s">
        <v>272</v>
      </c>
      <c r="D43" s="13" t="s">
        <v>240</v>
      </c>
      <c r="E43" s="9" t="s">
        <v>241</v>
      </c>
      <c r="F43" s="9" t="s">
        <v>124</v>
      </c>
      <c r="G43" s="9" t="s">
        <v>242</v>
      </c>
      <c r="H43" s="9" t="s">
        <v>273</v>
      </c>
      <c r="I43" s="9" t="s">
        <v>274</v>
      </c>
      <c r="J43" s="9">
        <v>16.2</v>
      </c>
      <c r="K43" s="9">
        <v>16.2</v>
      </c>
      <c r="L43" s="9"/>
      <c r="M43" s="9" t="s">
        <v>368</v>
      </c>
    </row>
    <row r="44" s="1" customFormat="1" ht="63" customHeight="1" spans="1:13">
      <c r="A44" s="9">
        <v>40</v>
      </c>
      <c r="B44" s="13" t="s">
        <v>278</v>
      </c>
      <c r="C44" s="13" t="s">
        <v>272</v>
      </c>
      <c r="D44" s="13" t="s">
        <v>240</v>
      </c>
      <c r="E44" s="9" t="s">
        <v>241</v>
      </c>
      <c r="F44" s="9" t="s">
        <v>124</v>
      </c>
      <c r="G44" s="9" t="s">
        <v>242</v>
      </c>
      <c r="H44" s="9" t="s">
        <v>273</v>
      </c>
      <c r="I44" s="9" t="s">
        <v>274</v>
      </c>
      <c r="J44" s="13">
        <v>14.4</v>
      </c>
      <c r="K44" s="13">
        <v>14.4</v>
      </c>
      <c r="L44" s="13"/>
      <c r="M44" s="9" t="s">
        <v>368</v>
      </c>
    </row>
    <row r="45" s="1" customFormat="1" ht="59" customHeight="1" spans="1:13">
      <c r="A45" s="9">
        <v>41</v>
      </c>
      <c r="B45" s="13" t="s">
        <v>280</v>
      </c>
      <c r="C45" s="13" t="s">
        <v>272</v>
      </c>
      <c r="D45" s="13" t="s">
        <v>240</v>
      </c>
      <c r="E45" s="9" t="s">
        <v>241</v>
      </c>
      <c r="F45" s="9" t="s">
        <v>124</v>
      </c>
      <c r="G45" s="9" t="s">
        <v>242</v>
      </c>
      <c r="H45" s="9" t="s">
        <v>273</v>
      </c>
      <c r="I45" s="9" t="s">
        <v>274</v>
      </c>
      <c r="J45" s="9">
        <v>7.2</v>
      </c>
      <c r="K45" s="9">
        <v>7.2</v>
      </c>
      <c r="L45" s="9"/>
      <c r="M45" s="9" t="s">
        <v>368</v>
      </c>
    </row>
    <row r="46" s="1" customFormat="1" ht="28" customHeight="1" spans="1:13">
      <c r="A46" s="9">
        <v>42</v>
      </c>
      <c r="B46" s="13" t="s">
        <v>282</v>
      </c>
      <c r="C46" s="13" t="s">
        <v>272</v>
      </c>
      <c r="D46" s="13" t="s">
        <v>240</v>
      </c>
      <c r="E46" s="9" t="s">
        <v>241</v>
      </c>
      <c r="F46" s="9" t="s">
        <v>124</v>
      </c>
      <c r="G46" s="9" t="s">
        <v>242</v>
      </c>
      <c r="H46" s="9" t="s">
        <v>273</v>
      </c>
      <c r="I46" s="9" t="s">
        <v>274</v>
      </c>
      <c r="J46" s="9">
        <v>4.8</v>
      </c>
      <c r="K46" s="9">
        <v>4.8</v>
      </c>
      <c r="L46" s="9"/>
      <c r="M46" s="9" t="s">
        <v>368</v>
      </c>
    </row>
    <row r="47" s="1" customFormat="1" ht="39" customHeight="1" spans="1:13">
      <c r="A47" s="9">
        <v>43</v>
      </c>
      <c r="B47" s="13" t="s">
        <v>284</v>
      </c>
      <c r="C47" s="13" t="s">
        <v>272</v>
      </c>
      <c r="D47" s="13" t="s">
        <v>240</v>
      </c>
      <c r="E47" s="9" t="s">
        <v>241</v>
      </c>
      <c r="F47" s="9" t="s">
        <v>124</v>
      </c>
      <c r="G47" s="9" t="s">
        <v>242</v>
      </c>
      <c r="H47" s="9" t="s">
        <v>273</v>
      </c>
      <c r="I47" s="9" t="s">
        <v>274</v>
      </c>
      <c r="J47" s="9">
        <v>11.16</v>
      </c>
      <c r="K47" s="9">
        <v>11.16</v>
      </c>
      <c r="L47" s="9"/>
      <c r="M47" s="9" t="s">
        <v>368</v>
      </c>
    </row>
    <row r="48" s="1" customFormat="1" ht="19" customHeight="1" spans="1:13">
      <c r="A48" s="9">
        <v>44</v>
      </c>
      <c r="B48" s="9" t="s">
        <v>286</v>
      </c>
      <c r="C48" s="13" t="s">
        <v>287</v>
      </c>
      <c r="D48" s="13" t="s">
        <v>240</v>
      </c>
      <c r="E48" s="9" t="s">
        <v>241</v>
      </c>
      <c r="F48" s="13" t="s">
        <v>124</v>
      </c>
      <c r="G48" s="13" t="s">
        <v>242</v>
      </c>
      <c r="H48" s="9" t="s">
        <v>288</v>
      </c>
      <c r="I48" s="9" t="s">
        <v>289</v>
      </c>
      <c r="J48" s="9">
        <v>4</v>
      </c>
      <c r="K48" s="9">
        <v>4</v>
      </c>
      <c r="L48" s="9"/>
      <c r="M48" s="9" t="s">
        <v>368</v>
      </c>
    </row>
    <row r="49" s="1" customFormat="1" ht="27" customHeight="1" spans="1:13">
      <c r="A49" s="9">
        <v>45</v>
      </c>
      <c r="B49" s="9" t="s">
        <v>291</v>
      </c>
      <c r="C49" s="13" t="s">
        <v>287</v>
      </c>
      <c r="D49" s="13" t="s">
        <v>240</v>
      </c>
      <c r="E49" s="9" t="s">
        <v>241</v>
      </c>
      <c r="F49" s="13" t="s">
        <v>124</v>
      </c>
      <c r="G49" s="13" t="s">
        <v>242</v>
      </c>
      <c r="H49" s="9" t="s">
        <v>288</v>
      </c>
      <c r="I49" s="9" t="s">
        <v>292</v>
      </c>
      <c r="J49" s="9">
        <v>60</v>
      </c>
      <c r="K49" s="9">
        <v>60</v>
      </c>
      <c r="L49" s="28"/>
      <c r="M49" s="9" t="s">
        <v>368</v>
      </c>
    </row>
    <row r="50" s="1" customFormat="1" ht="22" customHeight="1" spans="1:13">
      <c r="A50" s="9">
        <v>46</v>
      </c>
      <c r="B50" s="9" t="s">
        <v>294</v>
      </c>
      <c r="C50" s="13" t="s">
        <v>272</v>
      </c>
      <c r="D50" s="13" t="s">
        <v>240</v>
      </c>
      <c r="E50" s="9" t="s">
        <v>241</v>
      </c>
      <c r="F50" s="13" t="s">
        <v>124</v>
      </c>
      <c r="G50" s="13" t="s">
        <v>242</v>
      </c>
      <c r="H50" s="9" t="s">
        <v>288</v>
      </c>
      <c r="I50" s="9" t="s">
        <v>274</v>
      </c>
      <c r="J50" s="9">
        <v>188</v>
      </c>
      <c r="K50" s="9">
        <v>188</v>
      </c>
      <c r="L50" s="28"/>
      <c r="M50" s="9" t="s">
        <v>368</v>
      </c>
    </row>
    <row r="51" s="1" customFormat="1" ht="39" customHeight="1" spans="1:13">
      <c r="A51" s="9">
        <v>47</v>
      </c>
      <c r="B51" s="10" t="s">
        <v>296</v>
      </c>
      <c r="C51" s="13" t="s">
        <v>287</v>
      </c>
      <c r="D51" s="13" t="s">
        <v>240</v>
      </c>
      <c r="E51" s="9" t="s">
        <v>241</v>
      </c>
      <c r="F51" s="13" t="s">
        <v>124</v>
      </c>
      <c r="G51" s="13" t="s">
        <v>242</v>
      </c>
      <c r="H51" s="9" t="s">
        <v>288</v>
      </c>
      <c r="I51" s="9" t="s">
        <v>274</v>
      </c>
      <c r="J51" s="9">
        <v>0.75</v>
      </c>
      <c r="K51" s="9">
        <v>0.75</v>
      </c>
      <c r="L51" s="9"/>
      <c r="M51" s="9" t="s">
        <v>368</v>
      </c>
    </row>
    <row r="52" s="1" customFormat="1" ht="28" customHeight="1" spans="1:13">
      <c r="A52" s="9">
        <v>48</v>
      </c>
      <c r="B52" s="10" t="s">
        <v>298</v>
      </c>
      <c r="C52" s="13" t="s">
        <v>287</v>
      </c>
      <c r="D52" s="13" t="s">
        <v>240</v>
      </c>
      <c r="E52" s="9" t="s">
        <v>241</v>
      </c>
      <c r="F52" s="13" t="s">
        <v>124</v>
      </c>
      <c r="G52" s="13" t="s">
        <v>242</v>
      </c>
      <c r="H52" s="9" t="s">
        <v>288</v>
      </c>
      <c r="I52" s="9" t="s">
        <v>274</v>
      </c>
      <c r="J52" s="9">
        <v>6.23</v>
      </c>
      <c r="K52" s="9">
        <v>6.23</v>
      </c>
      <c r="L52" s="9"/>
      <c r="M52" s="9" t="s">
        <v>368</v>
      </c>
    </row>
    <row r="53" s="1" customFormat="1" ht="34" customHeight="1" spans="1:13">
      <c r="A53" s="9">
        <v>49</v>
      </c>
      <c r="B53" s="13" t="s">
        <v>300</v>
      </c>
      <c r="C53" s="10" t="s">
        <v>301</v>
      </c>
      <c r="D53" s="9" t="s">
        <v>302</v>
      </c>
      <c r="E53" s="9" t="s">
        <v>241</v>
      </c>
      <c r="F53" s="9" t="s">
        <v>124</v>
      </c>
      <c r="G53" s="9" t="s">
        <v>242</v>
      </c>
      <c r="H53" s="9" t="s">
        <v>10</v>
      </c>
      <c r="I53" s="13" t="s">
        <v>303</v>
      </c>
      <c r="J53" s="9">
        <v>88</v>
      </c>
      <c r="K53" s="9">
        <v>88</v>
      </c>
      <c r="L53" s="9"/>
      <c r="M53" s="9" t="s">
        <v>368</v>
      </c>
    </row>
    <row r="54" s="1" customFormat="1" ht="27" customHeight="1" spans="1:13">
      <c r="A54" s="9">
        <v>50</v>
      </c>
      <c r="B54" s="9" t="s">
        <v>310</v>
      </c>
      <c r="C54" s="13" t="s">
        <v>311</v>
      </c>
      <c r="D54" s="13" t="s">
        <v>240</v>
      </c>
      <c r="E54" s="9" t="s">
        <v>241</v>
      </c>
      <c r="F54" s="13" t="s">
        <v>124</v>
      </c>
      <c r="G54" s="13" t="s">
        <v>242</v>
      </c>
      <c r="H54" s="9" t="s">
        <v>288</v>
      </c>
      <c r="I54" s="9" t="s">
        <v>312</v>
      </c>
      <c r="J54" s="9">
        <v>1.11</v>
      </c>
      <c r="K54" s="9">
        <v>1.11</v>
      </c>
      <c r="L54" s="9"/>
      <c r="M54" s="9" t="s">
        <v>368</v>
      </c>
    </row>
    <row r="55" s="1" customFormat="1" ht="32" customHeight="1" spans="1:13">
      <c r="A55" s="9">
        <v>51</v>
      </c>
      <c r="B55" s="13" t="s">
        <v>314</v>
      </c>
      <c r="C55" s="15" t="s">
        <v>256</v>
      </c>
      <c r="D55" s="13" t="s">
        <v>315</v>
      </c>
      <c r="E55" s="9" t="s">
        <v>241</v>
      </c>
      <c r="F55" s="9" t="s">
        <v>124</v>
      </c>
      <c r="G55" s="9" t="s">
        <v>242</v>
      </c>
      <c r="H55" s="9" t="s">
        <v>10</v>
      </c>
      <c r="I55" s="9" t="s">
        <v>316</v>
      </c>
      <c r="J55" s="9">
        <v>121</v>
      </c>
      <c r="K55" s="9">
        <v>121</v>
      </c>
      <c r="L55" s="9"/>
      <c r="M55" s="9" t="s">
        <v>368</v>
      </c>
    </row>
    <row r="56" s="1" customFormat="1" ht="39" customHeight="1" spans="1:13">
      <c r="A56" s="9">
        <v>52</v>
      </c>
      <c r="B56" s="10" t="s">
        <v>318</v>
      </c>
      <c r="C56" s="10" t="s">
        <v>306</v>
      </c>
      <c r="D56" s="10" t="s">
        <v>240</v>
      </c>
      <c r="E56" s="9" t="s">
        <v>241</v>
      </c>
      <c r="F56" s="9" t="s">
        <v>124</v>
      </c>
      <c r="G56" s="9" t="s">
        <v>242</v>
      </c>
      <c r="H56" s="9" t="s">
        <v>70</v>
      </c>
      <c r="I56" s="10" t="s">
        <v>319</v>
      </c>
      <c r="J56" s="10">
        <v>170</v>
      </c>
      <c r="K56" s="10">
        <v>170</v>
      </c>
      <c r="L56" s="10"/>
      <c r="M56" s="9" t="s">
        <v>368</v>
      </c>
    </row>
    <row r="57" s="1" customFormat="1" ht="38" customHeight="1" spans="1:13">
      <c r="A57" s="9">
        <v>53</v>
      </c>
      <c r="B57" s="16" t="s">
        <v>305</v>
      </c>
      <c r="C57" s="17" t="s">
        <v>306</v>
      </c>
      <c r="D57" s="18" t="s">
        <v>307</v>
      </c>
      <c r="E57" s="9" t="s">
        <v>241</v>
      </c>
      <c r="F57" s="9" t="s">
        <v>124</v>
      </c>
      <c r="G57" s="9" t="s">
        <v>242</v>
      </c>
      <c r="H57" s="9" t="s">
        <v>70</v>
      </c>
      <c r="I57" s="29" t="s">
        <v>308</v>
      </c>
      <c r="J57" s="30">
        <v>272.99</v>
      </c>
      <c r="K57" s="30">
        <v>272.99</v>
      </c>
      <c r="L57" s="30"/>
      <c r="M57" s="9" t="s">
        <v>368</v>
      </c>
    </row>
    <row r="58" s="1" customFormat="1" ht="36" customHeight="1" spans="1:13">
      <c r="A58" s="9">
        <v>54</v>
      </c>
      <c r="B58" s="19" t="s">
        <v>322</v>
      </c>
      <c r="C58" s="13" t="s">
        <v>311</v>
      </c>
      <c r="D58" s="9" t="s">
        <v>240</v>
      </c>
      <c r="E58" s="9" t="s">
        <v>241</v>
      </c>
      <c r="F58" s="9" t="s">
        <v>124</v>
      </c>
      <c r="G58" s="9" t="s">
        <v>242</v>
      </c>
      <c r="H58" s="9" t="s">
        <v>77</v>
      </c>
      <c r="I58" s="9" t="s">
        <v>316</v>
      </c>
      <c r="J58" s="31">
        <v>717</v>
      </c>
      <c r="K58" s="31">
        <v>717</v>
      </c>
      <c r="L58" s="31"/>
      <c r="M58" s="9" t="s">
        <v>368</v>
      </c>
    </row>
    <row r="59" s="1" customFormat="1" ht="33" customHeight="1" spans="1:13">
      <c r="A59" s="9">
        <v>55</v>
      </c>
      <c r="B59" s="9" t="s">
        <v>94</v>
      </c>
      <c r="C59" s="9" t="s">
        <v>324</v>
      </c>
      <c r="D59" s="9" t="s">
        <v>240</v>
      </c>
      <c r="E59" s="9" t="s">
        <v>241</v>
      </c>
      <c r="F59" s="9" t="s">
        <v>124</v>
      </c>
      <c r="G59" s="9" t="s">
        <v>242</v>
      </c>
      <c r="H59" s="9" t="s">
        <v>10</v>
      </c>
      <c r="I59" s="9" t="s">
        <v>325</v>
      </c>
      <c r="J59" s="9">
        <v>32</v>
      </c>
      <c r="K59" s="9">
        <v>32</v>
      </c>
      <c r="L59" s="9"/>
      <c r="M59" s="9" t="s">
        <v>368</v>
      </c>
    </row>
    <row r="60" s="1" customFormat="1" ht="32" customHeight="1" spans="1:13">
      <c r="A60" s="9">
        <v>56</v>
      </c>
      <c r="B60" s="10" t="s">
        <v>95</v>
      </c>
      <c r="C60" s="13" t="s">
        <v>260</v>
      </c>
      <c r="D60" s="13" t="s">
        <v>240</v>
      </c>
      <c r="E60" s="9" t="s">
        <v>241</v>
      </c>
      <c r="F60" s="9" t="s">
        <v>124</v>
      </c>
      <c r="G60" s="9" t="s">
        <v>242</v>
      </c>
      <c r="H60" s="9" t="s">
        <v>10</v>
      </c>
      <c r="I60" s="10" t="s">
        <v>327</v>
      </c>
      <c r="J60" s="10">
        <v>150</v>
      </c>
      <c r="K60" s="10">
        <v>150</v>
      </c>
      <c r="L60" s="10"/>
      <c r="M60" s="9" t="s">
        <v>368</v>
      </c>
    </row>
    <row r="61" s="1" customFormat="1" ht="39" customHeight="1" spans="1:13">
      <c r="A61" s="9">
        <v>57</v>
      </c>
      <c r="B61" s="19" t="s">
        <v>329</v>
      </c>
      <c r="C61" s="20" t="s">
        <v>330</v>
      </c>
      <c r="D61" s="19" t="s">
        <v>240</v>
      </c>
      <c r="E61" s="9" t="s">
        <v>241</v>
      </c>
      <c r="F61" s="9" t="s">
        <v>124</v>
      </c>
      <c r="G61" s="9" t="s">
        <v>242</v>
      </c>
      <c r="H61" s="9" t="s">
        <v>77</v>
      </c>
      <c r="I61" s="20" t="s">
        <v>331</v>
      </c>
      <c r="J61" s="19">
        <v>50</v>
      </c>
      <c r="K61" s="19">
        <v>50</v>
      </c>
      <c r="L61" s="19"/>
      <c r="M61" s="9" t="s">
        <v>368</v>
      </c>
    </row>
    <row r="62" s="1" customFormat="1" ht="39" customHeight="1" spans="1:13">
      <c r="A62" s="9">
        <v>58</v>
      </c>
      <c r="B62" s="19" t="s">
        <v>333</v>
      </c>
      <c r="C62" s="20" t="s">
        <v>330</v>
      </c>
      <c r="D62" s="19" t="s">
        <v>240</v>
      </c>
      <c r="E62" s="9" t="s">
        <v>241</v>
      </c>
      <c r="F62" s="9" t="s">
        <v>252</v>
      </c>
      <c r="G62" s="9" t="s">
        <v>242</v>
      </c>
      <c r="H62" s="9" t="s">
        <v>77</v>
      </c>
      <c r="I62" s="20" t="s">
        <v>331</v>
      </c>
      <c r="J62" s="19">
        <v>23.98</v>
      </c>
      <c r="K62" s="19">
        <v>23.98</v>
      </c>
      <c r="L62" s="19"/>
      <c r="M62" s="9" t="s">
        <v>368</v>
      </c>
    </row>
    <row r="63" s="1" customFormat="1" ht="39" customHeight="1" spans="1:13">
      <c r="A63" s="9">
        <v>59</v>
      </c>
      <c r="B63" s="9" t="s">
        <v>334</v>
      </c>
      <c r="C63" s="13" t="s">
        <v>311</v>
      </c>
      <c r="D63" s="13" t="s">
        <v>240</v>
      </c>
      <c r="E63" s="9" t="s">
        <v>241</v>
      </c>
      <c r="F63" s="9" t="s">
        <v>124</v>
      </c>
      <c r="G63" s="9" t="s">
        <v>242</v>
      </c>
      <c r="H63" s="9" t="s">
        <v>77</v>
      </c>
      <c r="I63" s="15" t="s">
        <v>335</v>
      </c>
      <c r="J63" s="12">
        <v>10</v>
      </c>
      <c r="K63" s="12">
        <v>10</v>
      </c>
      <c r="L63" s="12"/>
      <c r="M63" s="9" t="s">
        <v>368</v>
      </c>
    </row>
    <row r="64" s="1" customFormat="1" ht="39" customHeight="1" spans="1:13">
      <c r="A64" s="9">
        <v>60</v>
      </c>
      <c r="B64" s="9" t="s">
        <v>364</v>
      </c>
      <c r="C64" s="13" t="s">
        <v>121</v>
      </c>
      <c r="D64" s="13" t="s">
        <v>240</v>
      </c>
      <c r="E64" s="9" t="s">
        <v>355</v>
      </c>
      <c r="F64" s="9" t="s">
        <v>124</v>
      </c>
      <c r="G64" s="9" t="s">
        <v>242</v>
      </c>
      <c r="H64" s="9" t="s">
        <v>365</v>
      </c>
      <c r="I64" s="15" t="s">
        <v>335</v>
      </c>
      <c r="J64" s="12">
        <v>941</v>
      </c>
      <c r="K64" s="12">
        <v>941</v>
      </c>
      <c r="L64" s="12">
        <v>0</v>
      </c>
      <c r="M64" s="9" t="s">
        <v>368</v>
      </c>
    </row>
    <row r="65" s="1" customFormat="1" ht="39" customHeight="1" spans="1:13">
      <c r="A65" s="9">
        <v>61</v>
      </c>
      <c r="B65" s="32" t="s">
        <v>337</v>
      </c>
      <c r="C65" s="30" t="s">
        <v>121</v>
      </c>
      <c r="D65" s="33" t="s">
        <v>240</v>
      </c>
      <c r="E65" s="9" t="s">
        <v>241</v>
      </c>
      <c r="F65" s="9" t="s">
        <v>124</v>
      </c>
      <c r="G65" s="9" t="s">
        <v>242</v>
      </c>
      <c r="H65" s="9" t="s">
        <v>10</v>
      </c>
      <c r="I65" s="32" t="s">
        <v>338</v>
      </c>
      <c r="J65" s="32">
        <v>175</v>
      </c>
      <c r="K65" s="32">
        <v>175</v>
      </c>
      <c r="L65" s="32"/>
      <c r="M65" s="9" t="s">
        <v>368</v>
      </c>
    </row>
    <row r="66" s="1" customFormat="1" ht="39" customHeight="1" spans="1:13">
      <c r="A66" s="9">
        <v>62</v>
      </c>
      <c r="B66" s="10" t="s">
        <v>340</v>
      </c>
      <c r="C66" s="13" t="s">
        <v>306</v>
      </c>
      <c r="D66" s="13" t="s">
        <v>240</v>
      </c>
      <c r="E66" s="9" t="s">
        <v>241</v>
      </c>
      <c r="F66" s="9" t="s">
        <v>124</v>
      </c>
      <c r="G66" s="9" t="s">
        <v>242</v>
      </c>
      <c r="H66" s="9" t="s">
        <v>10</v>
      </c>
      <c r="I66" s="10" t="s">
        <v>338</v>
      </c>
      <c r="J66" s="10">
        <v>210</v>
      </c>
      <c r="K66" s="10">
        <v>210</v>
      </c>
      <c r="L66" s="10"/>
      <c r="M66" s="9" t="s">
        <v>368</v>
      </c>
    </row>
    <row r="67" s="1" customFormat="1" ht="41" customHeight="1" spans="1:13">
      <c r="A67" s="9">
        <v>63</v>
      </c>
      <c r="B67" s="9" t="s">
        <v>342</v>
      </c>
      <c r="C67" s="10" t="s">
        <v>121</v>
      </c>
      <c r="D67" s="10" t="s">
        <v>240</v>
      </c>
      <c r="E67" s="9" t="s">
        <v>241</v>
      </c>
      <c r="F67" s="10" t="s">
        <v>252</v>
      </c>
      <c r="G67" s="10" t="s">
        <v>343</v>
      </c>
      <c r="H67" s="32" t="s">
        <v>344</v>
      </c>
      <c r="I67" s="10" t="s">
        <v>345</v>
      </c>
      <c r="J67" s="10">
        <v>10</v>
      </c>
      <c r="K67" s="10">
        <v>10</v>
      </c>
      <c r="L67" s="10"/>
      <c r="M67" s="9" t="s">
        <v>368</v>
      </c>
    </row>
    <row r="68" s="1" customFormat="1" ht="29" customHeight="1" spans="1:13">
      <c r="A68" s="9">
        <v>64</v>
      </c>
      <c r="B68" s="10" t="s">
        <v>346</v>
      </c>
      <c r="C68" s="10" t="s">
        <v>121</v>
      </c>
      <c r="D68" s="10" t="s">
        <v>240</v>
      </c>
      <c r="E68" s="9" t="s">
        <v>241</v>
      </c>
      <c r="F68" s="10" t="s">
        <v>252</v>
      </c>
      <c r="G68" s="10" t="s">
        <v>343</v>
      </c>
      <c r="H68" s="32" t="s">
        <v>344</v>
      </c>
      <c r="I68" s="10" t="s">
        <v>347</v>
      </c>
      <c r="J68" s="10">
        <v>5</v>
      </c>
      <c r="K68" s="10">
        <v>5</v>
      </c>
      <c r="L68" s="10"/>
      <c r="M68" s="9" t="s">
        <v>368</v>
      </c>
    </row>
    <row r="69" s="1" customFormat="1" ht="29" customHeight="1" spans="1:13">
      <c r="A69" s="9">
        <v>65</v>
      </c>
      <c r="B69" s="10" t="s">
        <v>348</v>
      </c>
      <c r="C69" s="10" t="s">
        <v>121</v>
      </c>
      <c r="D69" s="10" t="s">
        <v>240</v>
      </c>
      <c r="E69" s="9" t="s">
        <v>241</v>
      </c>
      <c r="F69" s="10" t="s">
        <v>252</v>
      </c>
      <c r="G69" s="10" t="s">
        <v>343</v>
      </c>
      <c r="H69" s="32" t="s">
        <v>344</v>
      </c>
      <c r="I69" s="10" t="s">
        <v>347</v>
      </c>
      <c r="J69" s="10">
        <v>3.12</v>
      </c>
      <c r="K69" s="10">
        <v>3.12</v>
      </c>
      <c r="L69" s="10"/>
      <c r="M69" s="9" t="s">
        <v>368</v>
      </c>
    </row>
    <row r="70" s="1" customFormat="1" ht="29" customHeight="1" spans="1:13">
      <c r="A70" s="9">
        <v>66</v>
      </c>
      <c r="B70" s="10" t="s">
        <v>349</v>
      </c>
      <c r="C70" s="13" t="s">
        <v>311</v>
      </c>
      <c r="D70" s="13" t="s">
        <v>240</v>
      </c>
      <c r="E70" s="9" t="s">
        <v>241</v>
      </c>
      <c r="F70" s="10" t="s">
        <v>124</v>
      </c>
      <c r="G70" s="10" t="s">
        <v>350</v>
      </c>
      <c r="H70" s="9" t="s">
        <v>10</v>
      </c>
      <c r="I70" s="15" t="s">
        <v>351</v>
      </c>
      <c r="J70" s="10">
        <v>38</v>
      </c>
      <c r="K70" s="10">
        <v>38</v>
      </c>
      <c r="L70" s="10"/>
      <c r="M70" s="9" t="s">
        <v>368</v>
      </c>
    </row>
    <row r="71" s="1" customFormat="1" ht="29" customHeight="1" spans="1:13">
      <c r="A71" s="9">
        <v>67</v>
      </c>
      <c r="B71" s="10" t="s">
        <v>353</v>
      </c>
      <c r="C71" s="10" t="s">
        <v>121</v>
      </c>
      <c r="D71" s="10" t="s">
        <v>240</v>
      </c>
      <c r="E71" s="9" t="s">
        <v>241</v>
      </c>
      <c r="F71" s="10" t="s">
        <v>252</v>
      </c>
      <c r="G71" s="10" t="s">
        <v>343</v>
      </c>
      <c r="H71" s="9" t="s">
        <v>10</v>
      </c>
      <c r="I71" s="10" t="s">
        <v>354</v>
      </c>
      <c r="J71" s="10">
        <v>395.09</v>
      </c>
      <c r="K71" s="10">
        <v>395.09</v>
      </c>
      <c r="L71" s="10"/>
      <c r="M71" s="9" t="s">
        <v>368</v>
      </c>
    </row>
    <row r="72" s="1" customFormat="1" ht="29" customHeight="1" spans="1:13">
      <c r="A72" s="9">
        <v>68</v>
      </c>
      <c r="B72" s="10" t="s">
        <v>356</v>
      </c>
      <c r="C72" s="13" t="s">
        <v>306</v>
      </c>
      <c r="D72" s="13" t="s">
        <v>240</v>
      </c>
      <c r="E72" s="9" t="s">
        <v>241</v>
      </c>
      <c r="F72" s="10" t="s">
        <v>252</v>
      </c>
      <c r="G72" s="10" t="s">
        <v>131</v>
      </c>
      <c r="H72" s="9" t="s">
        <v>10</v>
      </c>
      <c r="I72" s="10" t="s">
        <v>357</v>
      </c>
      <c r="J72" s="10">
        <v>12</v>
      </c>
      <c r="K72" s="10">
        <v>12</v>
      </c>
      <c r="L72" s="10"/>
      <c r="M72" s="9" t="s">
        <v>368</v>
      </c>
    </row>
    <row r="73" s="1" customFormat="1" ht="27" customHeight="1" spans="1:13">
      <c r="A73" s="34" t="s">
        <v>99</v>
      </c>
      <c r="B73" s="35"/>
      <c r="C73" s="36"/>
      <c r="D73" s="36"/>
      <c r="E73" s="36"/>
      <c r="F73" s="36"/>
      <c r="G73" s="36"/>
      <c r="H73" s="36"/>
      <c r="I73" s="36"/>
      <c r="J73" s="36">
        <f t="shared" ref="J73:L73" si="0">SUM(J5:J72)</f>
        <v>6168.95</v>
      </c>
      <c r="K73" s="36">
        <f t="shared" si="0"/>
        <v>5757.95</v>
      </c>
      <c r="L73" s="36">
        <f t="shared" si="0"/>
        <v>411</v>
      </c>
      <c r="M73" s="37"/>
    </row>
    <row r="74" s="1" customFormat="1" spans="2:13">
      <c r="B74" s="2"/>
      <c r="M74" s="3"/>
    </row>
    <row r="75" s="1" customFormat="1" spans="2:13">
      <c r="B75" s="2"/>
      <c r="M75" s="3"/>
    </row>
    <row r="76" s="1" customFormat="1" spans="2:13">
      <c r="B76" s="2"/>
      <c r="M76" s="3"/>
    </row>
    <row r="77" s="1" customFormat="1" spans="2:13">
      <c r="B77" s="2"/>
      <c r="M77" s="3"/>
    </row>
    <row r="78" s="1" customFormat="1" spans="2:13">
      <c r="B78" s="2"/>
      <c r="M78" s="3"/>
    </row>
    <row r="79" s="1" customFormat="1" spans="2:13">
      <c r="B79" s="2"/>
      <c r="M79" s="3"/>
    </row>
    <row r="80" s="1" customFormat="1" spans="2:13">
      <c r="B80" s="2"/>
      <c r="M80" s="3"/>
    </row>
    <row r="81" s="1" customFormat="1" spans="2:13">
      <c r="B81" s="2"/>
      <c r="M81" s="3"/>
    </row>
    <row r="82" s="1" customFormat="1" spans="2:13">
      <c r="B82" s="2"/>
      <c r="M82" s="3"/>
    </row>
    <row r="83" s="1" customFormat="1" spans="2:13">
      <c r="B83" s="2"/>
      <c r="M83" s="3"/>
    </row>
  </sheetData>
  <mergeCells count="10">
    <mergeCell ref="A1:M1"/>
    <mergeCell ref="J3:L3"/>
    <mergeCell ref="A73:B73"/>
    <mergeCell ref="A3:A4"/>
    <mergeCell ref="B3:B4"/>
    <mergeCell ref="C3:C4"/>
    <mergeCell ref="D3:D4"/>
    <mergeCell ref="E3:E4"/>
    <mergeCell ref="I3:I4"/>
    <mergeCell ref="M3:M4"/>
  </mergeCells>
  <pageMargins left="0.75" right="0.75" top="1" bottom="1" header="0.5" footer="0.5"/>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按比列拨款</vt:lpstr>
      <vt:lpstr>省市区贫困村比列</vt:lpstr>
      <vt:lpstr>草稿</vt:lpstr>
      <vt:lpstr>中央资金占比</vt:lpstr>
      <vt:lpstr>A4纸计划文件定表</vt:lpstr>
      <vt:lpstr>A3纸</vt:lpstr>
      <vt:lpstr>项目完工公示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2021-08-09T09:18:00Z</dcterms:created>
  <dcterms:modified xsi:type="dcterms:W3CDTF">2021-12-15T01:12:16Z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AACD7AA852CA47ADB1AC7B6C7E5DF520</vt:lpwstr>
  </property>
  <property fmtid="{D5CDD505-2E9C-101B-9397-08002B2CF9AE}" pid="3" name="KSOProductBuildVer">
    <vt:lpwstr>2052-11.1.0.11115</vt:lpwstr>
  </property>
</Properties>
</file>