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2190" activeTab="1"/>
  </bookViews>
  <sheets>
    <sheet name="页面" sheetId="5" r:id="rId1"/>
    <sheet name="目录" sheetId="6" r:id="rId2"/>
    <sheet name="表一、一般公共预算收支" sheetId="7" r:id="rId3"/>
    <sheet name="表二、按支出功能分类汇总表" sheetId="1" r:id="rId4"/>
    <sheet name="表三、【基本支出】工资福利支出" sheetId="2" r:id="rId5"/>
    <sheet name="表四、【基本支出】商品和服务支出" sheetId="3" r:id="rId6"/>
    <sheet name="表五、【基本支出】对个人和家庭补助支出" sheetId="4" r:id="rId7"/>
    <sheet name="表六、税收返还和转移支付表" sheetId="8" r:id="rId8"/>
    <sheet name="表七、转移支付分地区情况" sheetId="9" r:id="rId9"/>
    <sheet name="表八、政府性债务限额和余额情况表" sheetId="10" r:id="rId10"/>
    <sheet name="表九、政府性基金收支情况表" sheetId="11" r:id="rId11"/>
    <sheet name="表十、政府性基金转移支付情况表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3">表二、按支出功能分类汇总表!$A$1:$T$171</definedName>
    <definedName name="_xlnm.Print_Titles" localSheetId="3">表二、按支出功能分类汇总表!$1:$7</definedName>
    <definedName name="_xlnm.Print_Area" localSheetId="4">表三、【基本支出】工资福利支出!$A$1:$T$138</definedName>
    <definedName name="_xlnm.Print_Titles" localSheetId="4">表三、【基本支出】工资福利支出!$1:$7</definedName>
    <definedName name="_xlnm.Print_Area" localSheetId="5">表四、【基本支出】商品和服务支出!$A$1:$AA$138</definedName>
    <definedName name="_xlnm.Print_Titles" localSheetId="5">表四、【基本支出】商品和服务支出!$1:$7</definedName>
    <definedName name="_xlnm.Print_Area" localSheetId="6">表五、【基本支出】对个人和家庭补助支出!$A$1:$T$136</definedName>
    <definedName name="_xlnm.Print_Titles" localSheetId="6">表五、【基本支出】对个人和家庭补助支出!$1:$7</definedName>
    <definedName name="__SEL2">OFFSET([1]基数数据!$D$1,MATCH(LEFTCELL,SEL2_1,0),0,COUNTIF(SEL2_1,LEFTCELL))</definedName>
    <definedName name="__SEL3">OFFSET([2]基础数据!$D$1,MATCH(LEFTCELL,[2]!SEL2_1,0),0,COUNTIF([2]!SEL2_1,LEFTCELL))</definedName>
    <definedName name="_Order1" hidden="1">255</definedName>
    <definedName name="_Order2" hidden="1">255</definedName>
    <definedName name="_SEL1">OFFSET([1]基数数据!$A$1,1,0,COUNTA([1]基数数据!$A$1:$A$65536)-1)</definedName>
    <definedName name="A">OFFSET([3]基础数据!$A$1,1,0,COUNTA([3]基础数据!$A$1:$A$65536)-1)</definedName>
    <definedName name="B">OFFSET([4]基础数据!$D$1,MATCH(LEFTCELL,BC,0),0,COUNTIF(BC,LEFTCELL))</definedName>
    <definedName name="BC">OFFSET([3]基础数据!$C$1,1,0,COUNTA([3]基础数据!$C$1:$C$65536)-1)</definedName>
    <definedName name="BM8_SelectZBM.BM8_ZBMChangeKMM">[5]!BM8_SelectZBM.BM8_ZBMChangeKMM</definedName>
    <definedName name="BM8_SelectZBM.BM8_ZBMminusOption">[5]!BM8_SelectZBM.BM8_ZBMminusOption</definedName>
    <definedName name="BM8_SelectZBM.BM8_ZBMSumOption">[5]!BM8_SelectZBM.BM8_ZBMSumOption</definedName>
    <definedName name="Database" hidden="1">#REF!</definedName>
    <definedName name="LEFTCELL">INDIRECT("RC[-1]",0)</definedName>
    <definedName name="_xlnm.Print_Area">#N/A</definedName>
    <definedName name="Print_Area_MI">#REF!</definedName>
    <definedName name="_xlnm.Print_Titles">#N/A</definedName>
    <definedName name="SEL2_1">OFFSET([1]基数数据!$C$1,1,0,COUNTA([1]基数数据!$C$1:$C$65536)-1)</definedName>
    <definedName name="单位项目对比">OFFSET([6]基数数据!$C$1,1,0,COUNTA([6]基数数据!$C$1:$C$65536)-1)</definedName>
    <definedName name="地区名称">[7]封面!#REF!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__SEL2" localSheetId="1">OFFSET([1]基数数据!$D$1,MATCH(LEFTCELL,SEL2_1,0),0,COUNTIF(SEL2_1,LEFTCELL))</definedName>
    <definedName name="__SEL3" localSheetId="1">OFFSET([2]基础数据!$D$1,MATCH(LEFTCELL,[2]!SEL2_1,0),0,COUNTIF([2]!SEL2_1,LEFTCELL))</definedName>
    <definedName name="B" localSheetId="1">OFFSET([4]基础数据!$D$1,MATCH(LEFTCELL,BC,0),0,COUNTIF(BC,LEFTCELL))</definedName>
    <definedName name="__SEL2" localSheetId="2">OFFSET([1]基数数据!$D$1,MATCH(LEFTCELL,SEL2_1,0),0,COUNTIF(SEL2_1,LEFTCELL))</definedName>
    <definedName name="__SEL3" localSheetId="2">OFFSET([2]基础数据!$D$1,MATCH(LEFTCELL,[2]!SEL2_1,0),0,COUNTIF([2]!SEL2_1,LEFTCELL))</definedName>
    <definedName name="_SEL1" localSheetId="2">OFFSET([1]基数数据!$A$1,1,0,COUNTA([1]基数数据!$A:$A)-1)</definedName>
    <definedName name="A" localSheetId="2">OFFSET([3]基础数据!$A$1,1,0,COUNTA([3]基础数据!$A:$A)-1)</definedName>
    <definedName name="B" localSheetId="2">OFFSET([4]基础数据!$D$1,MATCH(LEFTCELL,BC,0),0,COUNTIF(BC,LEFTCELL))</definedName>
    <definedName name="BC" localSheetId="2">OFFSET([3]基础数据!$C$1,1,0,COUNTA([3]基础数据!$C:$C)-1)</definedName>
    <definedName name="BM8_SelectZBM.BM8_ZBMChangeKMM" localSheetId="2">[5]!BM8_SelectZBM.BM8_ZBMChangeKMM</definedName>
    <definedName name="BM8_SelectZBM.BM8_ZBMminusOption" localSheetId="2">[5]!BM8_SelectZBM.BM8_ZBMminusOption</definedName>
    <definedName name="BM8_SelectZBM.BM8_ZBMSumOption" localSheetId="2">[5]!BM8_SelectZBM.BM8_ZBMSumOption</definedName>
    <definedName name="Database" localSheetId="2" hidden="1">#REF!</definedName>
    <definedName name="_xlnm.Print_Area" localSheetId="2">表一、一般公共预算收支!#REF!</definedName>
    <definedName name="Print_Area_MI" localSheetId="2">#REF!</definedName>
    <definedName name="SEL2_1" localSheetId="2">OFFSET([1]基数数据!$C$1,1,0,COUNTA([1]基数数据!$C:$C)-1)</definedName>
    <definedName name="单位项目对比" localSheetId="2">OFFSET([6]基数数据!$C$1,1,0,COUNTA([6]基数数据!$C:$C)-1)</definedName>
    <definedName name="地区名称" localSheetId="2">[7]封面!#REF!</definedName>
    <definedName name="汇率" localSheetId="2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__SEL2" localSheetId="7">OFFSET([1]基数数据!$D$1,MATCH(LEFTCELL,SEL2_1,0),0,COUNTIF(SEL2_1,LEFTCELL))</definedName>
    <definedName name="__SEL3" localSheetId="7">OFFSET([2]基础数据!$D$1,MATCH(LEFTCELL,[2]!SEL2_1,0),0,COUNTIF([2]!SEL2_1,LEFTCELL))</definedName>
    <definedName name="_SEL1" localSheetId="7">OFFSET([1]基数数据!$A$1,1,0,COUNTA([1]基数数据!$A:$A)-1)</definedName>
    <definedName name="A" localSheetId="7">OFFSET([3]基础数据!$A$1,1,0,COUNTA([3]基础数据!$A:$A)-1)</definedName>
    <definedName name="B" localSheetId="7">OFFSET([4]基础数据!$D$1,MATCH(LEFTCELL,BC,0),0,COUNTIF(BC,LEFTCELL))</definedName>
    <definedName name="BC" localSheetId="7">OFFSET([3]基础数据!$C$1,1,0,COUNTA([3]基础数据!$C:$C)-1)</definedName>
    <definedName name="BM8_SelectZBM.BM8_ZBMChangeKMM" localSheetId="7">[5]!BM8_SelectZBM.BM8_ZBMChangeKMM</definedName>
    <definedName name="BM8_SelectZBM.BM8_ZBMminusOption" localSheetId="7">[5]!BM8_SelectZBM.BM8_ZBMminusOption</definedName>
    <definedName name="BM8_SelectZBM.BM8_ZBMSumOption" localSheetId="7">[5]!BM8_SelectZBM.BM8_ZBMSumOption</definedName>
    <definedName name="Database" localSheetId="7" hidden="1">#REF!</definedName>
    <definedName name="Print_Area_MI" localSheetId="7">#REF!</definedName>
    <definedName name="SEL2_1" localSheetId="7">OFFSET([1]基数数据!$C$1,1,0,COUNTA([1]基数数据!$C:$C)-1)</definedName>
    <definedName name="单位项目对比" localSheetId="7">OFFSET([6]基数数据!$C$1,1,0,COUNTA([6]基数数据!$C:$C)-1)</definedName>
    <definedName name="地区名称" localSheetId="7">[7]封面!#REF!</definedName>
    <definedName name="汇率" localSheetId="7">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전" localSheetId="7">#REF!</definedName>
    <definedName name="주택사업본부" localSheetId="7">#REF!</definedName>
    <definedName name="철구사업본부" localSheetId="7">#REF!</definedName>
    <definedName name="__SEL2" localSheetId="8">OFFSET([1]基数数据!$D$1,MATCH(LEFTCELL,SEL2_1,0),0,COUNTIF(SEL2_1,LEFTCELL))</definedName>
    <definedName name="__SEL3" localSheetId="8">OFFSET([2]基础数据!$D$1,MATCH(LEFTCELL,[2]!SEL2_1,0),0,COUNTIF([2]!SEL2_1,LEFTCELL))</definedName>
    <definedName name="_SEL1" localSheetId="8">OFFSET([1]基数数据!$A$1,1,0,COUNTA([1]基数数据!$A:$A)-1)</definedName>
    <definedName name="_SEL2" localSheetId="8">OFFSET([1]基数数据!$D$1,MATCH(LEFTCELL,SEL2_1,0),0,COUNTIF(SEL2_1,LEFTCELL))</definedName>
    <definedName name="_SEL3" localSheetId="8">OFFSET([2]基础数据!$D$1,MATCH(LEFTCELL,[2]!SEL2_1,0),0,COUNTIF([2]!SEL2_1,LEFTCELL))</definedName>
    <definedName name="A" localSheetId="8">OFFSET([3]基础数据!$A$1,1,0,COUNTA([3]基础数据!$A:$A)-1)</definedName>
    <definedName name="B" localSheetId="8">OFFSET([4]基础数据!$D$1,MATCH(LEFTCELL,BC,0),0,COUNTIF(BC,LEFTCELL))</definedName>
    <definedName name="BC" localSheetId="8">OFFSET([3]基础数据!$C$1,1,0,COUNTA([3]基础数据!$C:$C)-1)</definedName>
    <definedName name="BM8_SelectZBM.BM8_ZBMChangeKMM" localSheetId="8">[5]!BM8_SelectZBM.BM8_ZBMChangeKMM</definedName>
    <definedName name="BM8_SelectZBM.BM8_ZBMminusOption" localSheetId="8">[5]!BM8_SelectZBM.BM8_ZBMminusOption</definedName>
    <definedName name="BM8_SelectZBM.BM8_ZBMSumOption" localSheetId="8">[5]!BM8_SelectZBM.BM8_ZBMSumOption</definedName>
    <definedName name="Database" localSheetId="8" hidden="1">#REF!</definedName>
    <definedName name="Print_Area_MI" localSheetId="8">#REF!</definedName>
    <definedName name="_xlnm.Print_Titles" localSheetId="8">表七、转移支付分地区情况!$2:$4</definedName>
    <definedName name="SEL2_1" localSheetId="8">OFFSET([1]基数数据!$C$1,1,0,COUNTA([1]基数数据!$C:$C)-1)</definedName>
    <definedName name="单位项目对比" localSheetId="8">OFFSET([6]基数数据!$C$1,1,0,COUNTA([6]基数数据!$C:$C)-1)</definedName>
    <definedName name="地区名称" localSheetId="8">[7]封面!#REF!</definedName>
    <definedName name="汇率" localSheetId="8">#REF!</definedName>
    <definedName name="生产列1" localSheetId="8">#REF!</definedName>
    <definedName name="生产列11" localSheetId="8">#REF!</definedName>
    <definedName name="生产列15" localSheetId="8">#REF!</definedName>
    <definedName name="生产列16" localSheetId="8">#REF!</definedName>
    <definedName name="生产列17" localSheetId="8">#REF!</definedName>
    <definedName name="生产列19" localSheetId="8">#REF!</definedName>
    <definedName name="生产列2" localSheetId="8">#REF!</definedName>
    <definedName name="生产列20" localSheetId="8">#REF!</definedName>
    <definedName name="生产列3" localSheetId="8">#REF!</definedName>
    <definedName name="生产列4" localSheetId="8">#REF!</definedName>
    <definedName name="生产列5" localSheetId="8">#REF!</definedName>
    <definedName name="生产列6" localSheetId="8">#REF!</definedName>
    <definedName name="生产列7" localSheetId="8">#REF!</definedName>
    <definedName name="生产列8" localSheetId="8">#REF!</definedName>
    <definedName name="生产列9" localSheetId="8">#REF!</definedName>
    <definedName name="生产期" localSheetId="8">#REF!</definedName>
    <definedName name="生产期1" localSheetId="8">#REF!</definedName>
    <definedName name="生产期11" localSheetId="8">#REF!</definedName>
    <definedName name="生产期15" localSheetId="8">#REF!</definedName>
    <definedName name="生产期16" localSheetId="8">#REF!</definedName>
    <definedName name="生产期17" localSheetId="8">#REF!</definedName>
    <definedName name="生产期19" localSheetId="8">#REF!</definedName>
    <definedName name="生产期2" localSheetId="8">#REF!</definedName>
    <definedName name="生产期20" localSheetId="8">#REF!</definedName>
    <definedName name="生产期3" localSheetId="8">#REF!</definedName>
    <definedName name="生产期4" localSheetId="8">#REF!</definedName>
    <definedName name="生产期5" localSheetId="8">#REF!</definedName>
    <definedName name="生产期6" localSheetId="8">#REF!</definedName>
    <definedName name="生产期7" localSheetId="8">#REF!</definedName>
    <definedName name="生产期8" localSheetId="8">#REF!</definedName>
    <definedName name="生产期9" localSheetId="8">#REF!</definedName>
    <definedName name="전" localSheetId="8">#REF!</definedName>
    <definedName name="주택사업본부" localSheetId="8">#REF!</definedName>
    <definedName name="철구사업본부" localSheetId="8">#REF!</definedName>
    <definedName name="__SEL2" localSheetId="9">OFFSET([1]基数数据!$D$1,MATCH(LEFTCELL,SEL2_1,0),0,COUNTIF(SEL2_1,LEFTCELL))</definedName>
    <definedName name="__SEL3" localSheetId="9">OFFSET([2]基础数据!$D$1,MATCH(LEFTCELL,[2]!SEL2_1,0),0,COUNTIF([2]!SEL2_1,LEFTCELL))</definedName>
    <definedName name="_SEL1" localSheetId="9">OFFSET([1]基数数据!$A$1,1,0,COUNTA([1]基数数据!$A:$A)-1)</definedName>
    <definedName name="A" localSheetId="9">OFFSET([3]基础数据!$A$1,1,0,COUNTA([3]基础数据!$A:$A)-1)</definedName>
    <definedName name="B" localSheetId="9">OFFSET([4]基础数据!$D$1,MATCH(LEFTCELL,BC,0),0,COUNTIF(BC,LEFTCELL))</definedName>
    <definedName name="BC" localSheetId="9">OFFSET([3]基础数据!$C$1,1,0,COUNTA([3]基础数据!$C:$C)-1)</definedName>
    <definedName name="BM8_SelectZBM.BM8_ZBMChangeKMM" localSheetId="9">[5]!BM8_SelectZBM.BM8_ZBMChangeKMM</definedName>
    <definedName name="BM8_SelectZBM.BM8_ZBMminusOption" localSheetId="9">[5]!BM8_SelectZBM.BM8_ZBMminusOption</definedName>
    <definedName name="BM8_SelectZBM.BM8_ZBMSumOption" localSheetId="9">[5]!BM8_SelectZBM.BM8_ZBMSumOption</definedName>
    <definedName name="Database" localSheetId="9" hidden="1">#REF!</definedName>
    <definedName name="Print_Area_MI" localSheetId="9">#REF!</definedName>
    <definedName name="SEL2_1" localSheetId="9">OFFSET([1]基数数据!$C$1,1,0,COUNTA([1]基数数据!$C:$C)-1)</definedName>
    <definedName name="单位项目对比" localSheetId="9">OFFSET([6]基数数据!$C$1,1,0,COUNTA([6]基数数据!$C:$C)-1)</definedName>
    <definedName name="地区名称" localSheetId="9">[7]封面!#REF!</definedName>
    <definedName name="汇率" localSheetId="9">#REF!</definedName>
    <definedName name="生产列1" localSheetId="9">#REF!</definedName>
    <definedName name="生产列11" localSheetId="9">#REF!</definedName>
    <definedName name="生产列15" localSheetId="9">#REF!</definedName>
    <definedName name="生产列16" localSheetId="9">#REF!</definedName>
    <definedName name="生产列17" localSheetId="9">#REF!</definedName>
    <definedName name="生产列19" localSheetId="9">#REF!</definedName>
    <definedName name="生产列2" localSheetId="9">#REF!</definedName>
    <definedName name="生产列20" localSheetId="9">#REF!</definedName>
    <definedName name="生产列3" localSheetId="9">#REF!</definedName>
    <definedName name="生产列4" localSheetId="9">#REF!</definedName>
    <definedName name="生产列5" localSheetId="9">#REF!</definedName>
    <definedName name="生产列6" localSheetId="9">#REF!</definedName>
    <definedName name="生产列7" localSheetId="9">#REF!</definedName>
    <definedName name="生产列8" localSheetId="9">#REF!</definedName>
    <definedName name="生产列9" localSheetId="9">#REF!</definedName>
    <definedName name="生产期" localSheetId="9">#REF!</definedName>
    <definedName name="生产期1" localSheetId="9">#REF!</definedName>
    <definedName name="生产期11" localSheetId="9">#REF!</definedName>
    <definedName name="生产期15" localSheetId="9">#REF!</definedName>
    <definedName name="生产期16" localSheetId="9">#REF!</definedName>
    <definedName name="生产期17" localSheetId="9">#REF!</definedName>
    <definedName name="生产期19" localSheetId="9">#REF!</definedName>
    <definedName name="生产期2" localSheetId="9">#REF!</definedName>
    <definedName name="生产期20" localSheetId="9">#REF!</definedName>
    <definedName name="生产期3" localSheetId="9">#REF!</definedName>
    <definedName name="生产期4" localSheetId="9">#REF!</definedName>
    <definedName name="生产期5" localSheetId="9">#REF!</definedName>
    <definedName name="生产期6" localSheetId="9">#REF!</definedName>
    <definedName name="生产期7" localSheetId="9">#REF!</definedName>
    <definedName name="生产期8" localSheetId="9">#REF!</definedName>
    <definedName name="生产期9" localSheetId="9">#REF!</definedName>
    <definedName name="전" localSheetId="9">#REF!</definedName>
    <definedName name="주택사업본부" localSheetId="9">#REF!</definedName>
    <definedName name="철구사업본부" localSheetId="9">#REF!</definedName>
    <definedName name="__SEL2" localSheetId="10">OFFSET([1]基数数据!$D$1,MATCH(LEFTCELL,SEL2_1,0),0,COUNTIF(SEL2_1,LEFTCELL))</definedName>
    <definedName name="__SEL3" localSheetId="10">OFFSET([2]基础数据!$D$1,MATCH(LEFTCELL,[2]!SEL2_1,0),0,COUNTIF([2]!SEL2_1,LEFTCELL))</definedName>
    <definedName name="_SEL1" localSheetId="10">OFFSET([1]基数数据!$A$1,1,0,COUNTA([1]基数数据!$A:$A)-1)</definedName>
    <definedName name="A" localSheetId="10">OFFSET([3]基础数据!$A$1,1,0,COUNTA([3]基础数据!$A:$A)-1)</definedName>
    <definedName name="B" localSheetId="10">OFFSET([4]基础数据!$D$1,MATCH(LEFTCELL,BC,0),0,COUNTIF(BC,LEFTCELL))</definedName>
    <definedName name="BC" localSheetId="10">OFFSET([3]基础数据!$C$1,1,0,COUNTA([3]基础数据!$C:$C)-1)</definedName>
    <definedName name="BM8_SelectZBM.BM8_ZBMChangeKMM" localSheetId="10">[5]!BM8_SelectZBM.BM8_ZBMChangeKMM</definedName>
    <definedName name="BM8_SelectZBM.BM8_ZBMminusOption" localSheetId="10">[5]!BM8_SelectZBM.BM8_ZBMminusOption</definedName>
    <definedName name="BM8_SelectZBM.BM8_ZBMSumOption" localSheetId="10">[5]!BM8_SelectZBM.BM8_ZBMSumOption</definedName>
    <definedName name="Database" localSheetId="10" hidden="1">#REF!</definedName>
    <definedName name="Print_Area_MI" localSheetId="10">#REF!</definedName>
    <definedName name="_xlnm.Print_Titles" localSheetId="10">表九、政府性基金收支情况表!$1:$5</definedName>
    <definedName name="SEL2_1" localSheetId="10">OFFSET([1]基数数据!$C$1,1,0,COUNTA([1]基数数据!$C:$C)-1)</definedName>
    <definedName name="单位项目对比" localSheetId="10">OFFSET([6]基数数据!$C$1,1,0,COUNTA([6]基数数据!$C:$C)-1)</definedName>
    <definedName name="地区名称" localSheetId="10">[7]封面!#REF!</definedName>
    <definedName name="汇率" localSheetId="10">#REF!</definedName>
    <definedName name="生产列1" localSheetId="10">#REF!</definedName>
    <definedName name="生产列11" localSheetId="10">#REF!</definedName>
    <definedName name="生产列15" localSheetId="10">#REF!</definedName>
    <definedName name="生产列16" localSheetId="10">#REF!</definedName>
    <definedName name="生产列17" localSheetId="10">#REF!</definedName>
    <definedName name="生产列19" localSheetId="10">#REF!</definedName>
    <definedName name="生产列2" localSheetId="10">#REF!</definedName>
    <definedName name="生产列20" localSheetId="10">#REF!</definedName>
    <definedName name="生产列3" localSheetId="10">#REF!</definedName>
    <definedName name="生产列4" localSheetId="10">#REF!</definedName>
    <definedName name="生产列5" localSheetId="10">#REF!</definedName>
    <definedName name="生产列6" localSheetId="10">#REF!</definedName>
    <definedName name="生产列7" localSheetId="10">#REF!</definedName>
    <definedName name="生产列8" localSheetId="10">#REF!</definedName>
    <definedName name="生产列9" localSheetId="10">#REF!</definedName>
    <definedName name="生产期" localSheetId="10">#REF!</definedName>
    <definedName name="生产期1" localSheetId="10">#REF!</definedName>
    <definedName name="生产期11" localSheetId="10">#REF!</definedName>
    <definedName name="生产期15" localSheetId="10">#REF!</definedName>
    <definedName name="生产期16" localSheetId="10">#REF!</definedName>
    <definedName name="生产期17" localSheetId="10">#REF!</definedName>
    <definedName name="生产期19" localSheetId="10">#REF!</definedName>
    <definedName name="生产期2" localSheetId="10">#REF!</definedName>
    <definedName name="生产期20" localSheetId="10">#REF!</definedName>
    <definedName name="生产期3" localSheetId="10">#REF!</definedName>
    <definedName name="生产期4" localSheetId="10">#REF!</definedName>
    <definedName name="生产期5" localSheetId="10">#REF!</definedName>
    <definedName name="生产期6" localSheetId="10">#REF!</definedName>
    <definedName name="生产期7" localSheetId="10">#REF!</definedName>
    <definedName name="生产期8" localSheetId="10">#REF!</definedName>
    <definedName name="生产期9" localSheetId="10">#REF!</definedName>
    <definedName name="전" localSheetId="10">#REF!</definedName>
    <definedName name="주택사업본부" localSheetId="10">#REF!</definedName>
    <definedName name="철구사업본부" localSheetId="10">#REF!</definedName>
    <definedName name="__SEL2" localSheetId="11">OFFSET([1]基数数据!$D$1,MATCH(LEFTCELL,SEL2_1,0),0,COUNTIF(SEL2_1,LEFTCELL))</definedName>
    <definedName name="__SEL3" localSheetId="11">OFFSET([2]基础数据!$D$1,MATCH(LEFTCELL,[2]!SEL2_1,0),0,COUNTIF([2]!SEL2_1,LEFTCELL))</definedName>
    <definedName name="_SEL1" localSheetId="11">OFFSET([1]基数数据!$A$1,1,0,COUNTA([1]基数数据!$A:$A)-1)</definedName>
    <definedName name="A" localSheetId="11">OFFSET([3]基础数据!$A$1,1,0,COUNTA([3]基础数据!$A:$A)-1)</definedName>
    <definedName name="B" localSheetId="11">OFFSET([4]基础数据!$D$1,MATCH(LEFTCELL,BC,0),0,COUNTIF(BC,LEFTCELL))</definedName>
    <definedName name="BC" localSheetId="11">OFFSET([3]基础数据!$C$1,1,0,COUNTA([3]基础数据!$C:$C)-1)</definedName>
    <definedName name="BM8_SelectZBM.BM8_ZBMChangeKMM" localSheetId="11">[5]!BM8_SelectZBM.BM8_ZBMChangeKMM</definedName>
    <definedName name="BM8_SelectZBM.BM8_ZBMminusOption" localSheetId="11">[5]!BM8_SelectZBM.BM8_ZBMminusOption</definedName>
    <definedName name="BM8_SelectZBM.BM8_ZBMSumOption" localSheetId="11">[5]!BM8_SelectZBM.BM8_ZBMSumOption</definedName>
    <definedName name="Database" localSheetId="11" hidden="1">#REF!</definedName>
    <definedName name="Print_Area_MI" localSheetId="11">#REF!</definedName>
    <definedName name="SEL2_1" localSheetId="11">OFFSET([1]基数数据!$C$1,1,0,COUNTA([1]基数数据!$C:$C)-1)</definedName>
    <definedName name="单位项目对比" localSheetId="11">OFFSET([6]基数数据!$C$1,1,0,COUNTA([6]基数数据!$C:$C)-1)</definedName>
    <definedName name="地区名称" localSheetId="11">[7]封面!#REF!</definedName>
    <definedName name="汇率" localSheetId="11">#REF!</definedName>
    <definedName name="生产列1" localSheetId="11">#REF!</definedName>
    <definedName name="生产列11" localSheetId="11">#REF!</definedName>
    <definedName name="生产列15" localSheetId="11">#REF!</definedName>
    <definedName name="生产列16" localSheetId="11">#REF!</definedName>
    <definedName name="生产列17" localSheetId="11">#REF!</definedName>
    <definedName name="生产列19" localSheetId="11">#REF!</definedName>
    <definedName name="生产列2" localSheetId="11">#REF!</definedName>
    <definedName name="生产列20" localSheetId="11">#REF!</definedName>
    <definedName name="生产列3" localSheetId="11">#REF!</definedName>
    <definedName name="生产列4" localSheetId="11">#REF!</definedName>
    <definedName name="生产列5" localSheetId="11">#REF!</definedName>
    <definedName name="生产列6" localSheetId="11">#REF!</definedName>
    <definedName name="生产列7" localSheetId="11">#REF!</definedName>
    <definedName name="生产列8" localSheetId="11">#REF!</definedName>
    <definedName name="生产列9" localSheetId="11">#REF!</definedName>
    <definedName name="生产期" localSheetId="11">#REF!</definedName>
    <definedName name="生产期1" localSheetId="11">#REF!</definedName>
    <definedName name="生产期11" localSheetId="11">#REF!</definedName>
    <definedName name="生产期15" localSheetId="11">#REF!</definedName>
    <definedName name="生产期16" localSheetId="11">#REF!</definedName>
    <definedName name="生产期17" localSheetId="11">#REF!</definedName>
    <definedName name="生产期19" localSheetId="11">#REF!</definedName>
    <definedName name="生产期2" localSheetId="11">#REF!</definedName>
    <definedName name="生产期20" localSheetId="11">#REF!</definedName>
    <definedName name="生产期3" localSheetId="11">#REF!</definedName>
    <definedName name="生产期4" localSheetId="11">#REF!</definedName>
    <definedName name="生产期5" localSheetId="11">#REF!</definedName>
    <definedName name="生产期6" localSheetId="11">#REF!</definedName>
    <definedName name="生产期7" localSheetId="11">#REF!</definedName>
    <definedName name="生产期8" localSheetId="11">#REF!</definedName>
    <definedName name="生产期9" localSheetId="11">#REF!</definedName>
    <definedName name="전" localSheetId="11">#REF!</definedName>
    <definedName name="주택사업본부" localSheetId="11">#REF!</definedName>
    <definedName name="철구사업본부" localSheetId="11">#REF!</definedName>
  </definedNames>
  <calcPr calcId="144525"/>
</workbook>
</file>

<file path=xl/sharedStrings.xml><?xml version="1.0" encoding="utf-8"?>
<sst xmlns="http://schemas.openxmlformats.org/spreadsheetml/2006/main" count="746">
  <si>
    <t>区九届人大</t>
  </si>
  <si>
    <t>三次会议（3）</t>
  </si>
  <si>
    <t xml:space="preserve">  附件1</t>
  </si>
  <si>
    <t>鄂城区2018年一般公共预算执行情况</t>
  </si>
  <si>
    <t>和2019年一般公共预算草案</t>
  </si>
  <si>
    <t>编制单位：鄂城区财政局</t>
  </si>
  <si>
    <t>目录</t>
  </si>
  <si>
    <t>1、2019年一般公共预算收支</t>
  </si>
  <si>
    <t>2、2019年按支出功能分类汇总表</t>
  </si>
  <si>
    <t>3、2019年【基本支出】工资福利支出</t>
  </si>
  <si>
    <t>4、2019年【基本支出】商品和服务支出</t>
  </si>
  <si>
    <t>5、2019年【基本支出】对个人和家庭补助支出</t>
  </si>
  <si>
    <t>6、2019年税收返还和转移支付表</t>
  </si>
  <si>
    <t>7、2019年转移支付分地区情况</t>
  </si>
  <si>
    <t>8、2019年政府性债务限额和余额情况表</t>
  </si>
  <si>
    <t>9、2019年政府性基金收支预算情况表</t>
  </si>
  <si>
    <t>10、2019年度政府性基金转移支付收入预算表</t>
  </si>
  <si>
    <t>附表一：</t>
  </si>
  <si>
    <t>2019年鄂城区一般公共预算收入情况表</t>
  </si>
  <si>
    <t>单位：万元</t>
  </si>
  <si>
    <t>收     入</t>
  </si>
  <si>
    <t>收      支</t>
  </si>
  <si>
    <t>预    算    科    目</t>
  </si>
  <si>
    <t>2019年预算数</t>
  </si>
  <si>
    <t>预算数</t>
  </si>
  <si>
    <t>同比增长%</t>
  </si>
  <si>
    <t>全区</t>
  </si>
  <si>
    <t>区直</t>
  </si>
  <si>
    <t>税收收入小计</t>
  </si>
  <si>
    <t>一、一般公共服务支出</t>
  </si>
  <si>
    <t>一、增 值 税</t>
  </si>
  <si>
    <t>二、外交支出</t>
  </si>
  <si>
    <t/>
  </si>
  <si>
    <t>二、营 业 税</t>
  </si>
  <si>
    <t>三、国防支出</t>
  </si>
  <si>
    <t>三、企业所得税</t>
  </si>
  <si>
    <t>四、公共安全支出</t>
  </si>
  <si>
    <t>四、个人所得税</t>
  </si>
  <si>
    <t>五、教育支出</t>
  </si>
  <si>
    <t>五、资源税</t>
  </si>
  <si>
    <t>六、科学技术支出</t>
  </si>
  <si>
    <t>六、城市维护建设税</t>
  </si>
  <si>
    <t>七、文化体育与传媒支出</t>
  </si>
  <si>
    <t>七、房产税</t>
  </si>
  <si>
    <t>八、社会保障和就业支出</t>
  </si>
  <si>
    <t>八、印花税</t>
  </si>
  <si>
    <t>九、医疗卫生与计划生育支出</t>
  </si>
  <si>
    <t>九、城镇土地使用税</t>
  </si>
  <si>
    <t>十、节能环保支出</t>
  </si>
  <si>
    <t>十、土地增值税</t>
  </si>
  <si>
    <t>十一、城乡社区支出</t>
  </si>
  <si>
    <t>十一、车船税</t>
  </si>
  <si>
    <t>十二、农林水支出</t>
  </si>
  <si>
    <t>十二、耕地占用税</t>
  </si>
  <si>
    <t>十三、交通运输支出</t>
  </si>
  <si>
    <t>十三、契税</t>
  </si>
  <si>
    <t>十四、资源勘探信息等支出</t>
  </si>
  <si>
    <t>十四、烟叶税</t>
  </si>
  <si>
    <t>十五、商业服务业等支出</t>
  </si>
  <si>
    <t>非税收入小计</t>
  </si>
  <si>
    <t>十六、金融支出</t>
  </si>
  <si>
    <t>十五、专项收入</t>
  </si>
  <si>
    <t>十七、援助其他地区支出</t>
  </si>
  <si>
    <t>十六、行政事业性收费收入</t>
  </si>
  <si>
    <t>十八、国土海洋气象等支出</t>
  </si>
  <si>
    <t>十七、罚没收入</t>
  </si>
  <si>
    <t>十九、住房保障支出</t>
  </si>
  <si>
    <t>十八、国有资本经营收入</t>
  </si>
  <si>
    <t>二十、粮油物资储备支出</t>
  </si>
  <si>
    <t>十九、国有资源(资产)有偿使用收入</t>
  </si>
  <si>
    <t>二十一、预备费</t>
  </si>
  <si>
    <t>二十、其他收入</t>
  </si>
  <si>
    <t>二十二、国债还本付息支出</t>
  </si>
  <si>
    <t>二十三、其他支出</t>
  </si>
  <si>
    <t>收入合计</t>
  </si>
  <si>
    <t>一般公共预算支出合计</t>
  </si>
  <si>
    <t>转移性收入</t>
  </si>
  <si>
    <t>转移性支出</t>
  </si>
  <si>
    <t xml:space="preserve">  返还性收入</t>
  </si>
  <si>
    <t xml:space="preserve">    上解上级支出</t>
  </si>
  <si>
    <t xml:space="preserve">  一般性转移支付收入</t>
  </si>
  <si>
    <t xml:space="preserve">    补助下级支出</t>
  </si>
  <si>
    <t xml:space="preserve">  专项转移支付收入</t>
  </si>
  <si>
    <t>调出资金</t>
  </si>
  <si>
    <t>上年结余收入</t>
  </si>
  <si>
    <t>安排预算稳定调节基金</t>
  </si>
  <si>
    <t>调入预算稳定调节基金</t>
  </si>
  <si>
    <t>地方政府一般债券转贷支出</t>
  </si>
  <si>
    <t>下级上解收入</t>
  </si>
  <si>
    <t>调入资金</t>
  </si>
  <si>
    <t>年终结余</t>
  </si>
  <si>
    <t>地方政府一般债券转贷收入</t>
  </si>
  <si>
    <t>收 入 总 计</t>
  </si>
  <si>
    <t>支 出 总 计</t>
  </si>
  <si>
    <t>预算04表</t>
  </si>
  <si>
    <t>2019年支出预算分项目类别总表(分单位)</t>
  </si>
  <si>
    <t>科目代码</t>
  </si>
  <si>
    <t>单位代码</t>
  </si>
  <si>
    <t>单位名称(科目)</t>
  </si>
  <si>
    <t>合      计</t>
  </si>
  <si>
    <t>基本支出</t>
  </si>
  <si>
    <t>项目支出</t>
  </si>
  <si>
    <t>事业单位经营支出</t>
  </si>
  <si>
    <t>上缴上级支出</t>
  </si>
  <si>
    <t>政府统筹</t>
  </si>
  <si>
    <t>对附属单位补助支出</t>
  </si>
  <si>
    <t>类</t>
  </si>
  <si>
    <t>款</t>
  </si>
  <si>
    <t>小计</t>
  </si>
  <si>
    <t>工资福利支出</t>
  </si>
  <si>
    <t>商品和服务支出</t>
  </si>
  <si>
    <t>对个人和家庭的补助支出</t>
  </si>
  <si>
    <t>专项性公用支出</t>
  </si>
  <si>
    <t>基本建设支出</t>
  </si>
  <si>
    <t>其他项目支出</t>
  </si>
  <si>
    <t>合计</t>
  </si>
  <si>
    <t>大型会议费</t>
  </si>
  <si>
    <t>购置项目</t>
  </si>
  <si>
    <t>其他专项性公用支出</t>
  </si>
  <si>
    <t>**</t>
  </si>
  <si>
    <t xml:space="preserve">  008001</t>
  </si>
  <si>
    <t xml:space="preserve">    消防大队</t>
  </si>
  <si>
    <t xml:space="preserve">    008001</t>
  </si>
  <si>
    <t xml:space="preserve">      行政运行</t>
  </si>
  <si>
    <t xml:space="preserve">      消防应急救援</t>
  </si>
  <si>
    <t xml:space="preserve">      其他消防事务支出</t>
  </si>
  <si>
    <t xml:space="preserve">  001001</t>
  </si>
  <si>
    <t xml:space="preserve">    区委办</t>
  </si>
  <si>
    <t xml:space="preserve">    001001</t>
  </si>
  <si>
    <t xml:space="preserve">      行政运行（党委办公厅（室）及相关机构事务）</t>
  </si>
  <si>
    <t xml:space="preserve">  001002</t>
  </si>
  <si>
    <t xml:space="preserve">    人大</t>
  </si>
  <si>
    <t xml:space="preserve">    001002</t>
  </si>
  <si>
    <t xml:space="preserve">      行政运行（人大事务）</t>
  </si>
  <si>
    <t xml:space="preserve">      其他人大事务支出</t>
  </si>
  <si>
    <t xml:space="preserve">  001003</t>
  </si>
  <si>
    <t xml:space="preserve">    政府办</t>
  </si>
  <si>
    <t xml:space="preserve">    001003</t>
  </si>
  <si>
    <t xml:space="preserve">      行政运行（政府办公厅（室）及相关机构事务）</t>
  </si>
  <si>
    <t xml:space="preserve">  001004</t>
  </si>
  <si>
    <t xml:space="preserve">    政协</t>
  </si>
  <si>
    <t xml:space="preserve">    001004</t>
  </si>
  <si>
    <t xml:space="preserve">      行政运行（政协事务）</t>
  </si>
  <si>
    <t xml:space="preserve">  001005</t>
  </si>
  <si>
    <t xml:space="preserve">    纪委</t>
  </si>
  <si>
    <t xml:space="preserve">    001005</t>
  </si>
  <si>
    <t xml:space="preserve">      行政运行（纪检监察事务）</t>
  </si>
  <si>
    <t xml:space="preserve">  001006</t>
  </si>
  <si>
    <t xml:space="preserve">    组织部</t>
  </si>
  <si>
    <t xml:space="preserve">    001006</t>
  </si>
  <si>
    <t xml:space="preserve">      行政运行（组织事务）</t>
  </si>
  <si>
    <t xml:space="preserve">  001007</t>
  </si>
  <si>
    <t xml:space="preserve">    宣传部</t>
  </si>
  <si>
    <t xml:space="preserve">    001007</t>
  </si>
  <si>
    <t xml:space="preserve">      行政运行（宣传事务）</t>
  </si>
  <si>
    <t xml:space="preserve">  001008</t>
  </si>
  <si>
    <t xml:space="preserve">    政法委</t>
  </si>
  <si>
    <t xml:space="preserve">    001008</t>
  </si>
  <si>
    <t xml:space="preserve">      行政运行（其他共产党事务支出）</t>
  </si>
  <si>
    <t xml:space="preserve">  001009</t>
  </si>
  <si>
    <t xml:space="preserve">    统战部</t>
  </si>
  <si>
    <t xml:space="preserve">    001009</t>
  </si>
  <si>
    <t xml:space="preserve">      行政运行（统战事务）</t>
  </si>
  <si>
    <t xml:space="preserve">  001010</t>
  </si>
  <si>
    <t xml:space="preserve">    公安局</t>
  </si>
  <si>
    <t xml:space="preserve">    001010</t>
  </si>
  <si>
    <t xml:space="preserve">      行政运行（公安）</t>
  </si>
  <si>
    <t xml:space="preserve">      其他公安支出</t>
  </si>
  <si>
    <t xml:space="preserve">  001020</t>
  </si>
  <si>
    <t xml:space="preserve">    行政审批局</t>
  </si>
  <si>
    <t xml:space="preserve">    001020</t>
  </si>
  <si>
    <t xml:space="preserve">  001021</t>
  </si>
  <si>
    <t xml:space="preserve">    应急管理局</t>
  </si>
  <si>
    <t xml:space="preserve">    001021</t>
  </si>
  <si>
    <t xml:space="preserve">  001025</t>
  </si>
  <si>
    <t xml:space="preserve">    统计局</t>
  </si>
  <si>
    <t xml:space="preserve">    001025</t>
  </si>
  <si>
    <t xml:space="preserve">      行政运行（统计信息事务）</t>
  </si>
  <si>
    <t xml:space="preserve">  001026</t>
  </si>
  <si>
    <t xml:space="preserve">    信访局</t>
  </si>
  <si>
    <t xml:space="preserve">    001026</t>
  </si>
  <si>
    <t xml:space="preserve">  001028</t>
  </si>
  <si>
    <t xml:space="preserve">    机关事务服务中心</t>
  </si>
  <si>
    <t xml:space="preserve">    001028</t>
  </si>
  <si>
    <t xml:space="preserve">  001029</t>
  </si>
  <si>
    <t xml:space="preserve">    工会</t>
  </si>
  <si>
    <t xml:space="preserve">    001029</t>
  </si>
  <si>
    <t xml:space="preserve">      行政运行（群众团体事务）</t>
  </si>
  <si>
    <t xml:space="preserve">  001040</t>
  </si>
  <si>
    <t xml:space="preserve">    妇联</t>
  </si>
  <si>
    <t xml:space="preserve">    001040</t>
  </si>
  <si>
    <t xml:space="preserve">  001041</t>
  </si>
  <si>
    <t xml:space="preserve">    团委</t>
  </si>
  <si>
    <t xml:space="preserve">    001041</t>
  </si>
  <si>
    <t xml:space="preserve">  001042</t>
  </si>
  <si>
    <t xml:space="preserve">    工商联</t>
  </si>
  <si>
    <t xml:space="preserve">    001042</t>
  </si>
  <si>
    <t xml:space="preserve">      行政运行（民主党派及工商联事务）</t>
  </si>
  <si>
    <t xml:space="preserve">  001046</t>
  </si>
  <si>
    <t xml:space="preserve">    编办</t>
  </si>
  <si>
    <t xml:space="preserve">    001046</t>
  </si>
  <si>
    <t xml:space="preserve">  001049</t>
  </si>
  <si>
    <t xml:space="preserve">    审计局</t>
  </si>
  <si>
    <t xml:space="preserve">    001049</t>
  </si>
  <si>
    <t xml:space="preserve">      行政运行（审计事务）</t>
  </si>
  <si>
    <t xml:space="preserve">  001050001</t>
  </si>
  <si>
    <t xml:space="preserve">    财政局机关</t>
  </si>
  <si>
    <t xml:space="preserve">    001050001</t>
  </si>
  <si>
    <t xml:space="preserve">      行政运行（财政事务）</t>
  </si>
  <si>
    <t xml:space="preserve">  001051</t>
  </si>
  <si>
    <t xml:space="preserve">    司法局</t>
  </si>
  <si>
    <t xml:space="preserve">    001051</t>
  </si>
  <si>
    <t xml:space="preserve">      行政运行（司法）</t>
  </si>
  <si>
    <t xml:space="preserve">  001052</t>
  </si>
  <si>
    <t xml:space="preserve">    人武部</t>
  </si>
  <si>
    <t xml:space="preserve">    001052</t>
  </si>
  <si>
    <t xml:space="preserve">      兵役征集</t>
  </si>
  <si>
    <t xml:space="preserve">      经济动员</t>
  </si>
  <si>
    <t xml:space="preserve">      民兵</t>
  </si>
  <si>
    <t xml:space="preserve">  001054</t>
  </si>
  <si>
    <t xml:space="preserve">    鄂城老促会</t>
  </si>
  <si>
    <t xml:space="preserve">    001054</t>
  </si>
  <si>
    <t xml:space="preserve">  001059</t>
  </si>
  <si>
    <t xml:space="preserve">    公共资源交易中心</t>
  </si>
  <si>
    <t xml:space="preserve">    001059</t>
  </si>
  <si>
    <t xml:space="preserve">  001060</t>
  </si>
  <si>
    <t xml:space="preserve">    招商和投资促进中心</t>
  </si>
  <si>
    <t xml:space="preserve">    001060</t>
  </si>
  <si>
    <t xml:space="preserve">      招商引资</t>
  </si>
  <si>
    <t xml:space="preserve">  001061</t>
  </si>
  <si>
    <t xml:space="preserve">    城市文明创建中心</t>
  </si>
  <si>
    <t xml:space="preserve">    001061</t>
  </si>
  <si>
    <t xml:space="preserve">  002001001</t>
  </si>
  <si>
    <t xml:space="preserve">    教育局机关</t>
  </si>
  <si>
    <t xml:space="preserve">    002001001</t>
  </si>
  <si>
    <t xml:space="preserve">      行政运行（教育管理事务）</t>
  </si>
  <si>
    <t xml:space="preserve">  002002</t>
  </si>
  <si>
    <t xml:space="preserve">    泽林高中</t>
  </si>
  <si>
    <t xml:space="preserve">    002002</t>
  </si>
  <si>
    <t xml:space="preserve">      学前教育</t>
  </si>
  <si>
    <t xml:space="preserve">      高中教育</t>
  </si>
  <si>
    <t xml:space="preserve">  002004</t>
  </si>
  <si>
    <t xml:space="preserve">    文化和旅游局</t>
  </si>
  <si>
    <t xml:space="preserve">    002004</t>
  </si>
  <si>
    <t xml:space="preserve">      行政运行（文化）</t>
  </si>
  <si>
    <t xml:space="preserve">      其他文化支出</t>
  </si>
  <si>
    <t xml:space="preserve">  002005</t>
  </si>
  <si>
    <t xml:space="preserve">    文联</t>
  </si>
  <si>
    <t xml:space="preserve">    002005</t>
  </si>
  <si>
    <t xml:space="preserve">      其他群众团体事务支出</t>
  </si>
  <si>
    <t xml:space="preserve">  002006</t>
  </si>
  <si>
    <t xml:space="preserve">    秋林高中</t>
  </si>
  <si>
    <t xml:space="preserve">    002006</t>
  </si>
  <si>
    <t xml:space="preserve">      高等教育</t>
  </si>
  <si>
    <t xml:space="preserve">  003001001</t>
  </si>
  <si>
    <t xml:space="preserve">    民政局机关</t>
  </si>
  <si>
    <t xml:space="preserve">    003001001</t>
  </si>
  <si>
    <t xml:space="preserve">      行政运行（民政管理事务）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</si>
  <si>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</si>
  <si>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</si>
  <si>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</si>
  <si>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003002001</t>
  </si>
  <si>
    <t xml:space="preserve">    卫生健康局机关</t>
  </si>
  <si>
    <t xml:space="preserve">    003002001</t>
  </si>
  <si>
    <t xml:space="preserve">      行政运行（医疗卫生管理事务）</t>
  </si>
  <si>
    <t xml:space="preserve">  003002002</t>
  </si>
  <si>
    <t xml:space="preserve">    卫生监督所</t>
  </si>
  <si>
    <t xml:space="preserve">    003002002</t>
  </si>
  <si>
    <t xml:space="preserve">      疾病预防控制机构</t>
  </si>
  <si>
    <t xml:space="preserve">      卫生监督机构</t>
  </si>
  <si>
    <t xml:space="preserve">  003002003</t>
  </si>
  <si>
    <t xml:space="preserve">    机关医务室</t>
  </si>
  <si>
    <t xml:space="preserve">    003002003</t>
  </si>
  <si>
    <t xml:space="preserve">  003002004</t>
  </si>
  <si>
    <t xml:space="preserve">    血防站</t>
  </si>
  <si>
    <t xml:space="preserve">    003002004</t>
  </si>
  <si>
    <t xml:space="preserve">  003002005</t>
  </si>
  <si>
    <t xml:space="preserve">    计生服务站</t>
  </si>
  <si>
    <t xml:space="preserve">    003002005</t>
  </si>
  <si>
    <t xml:space="preserve">      计划生育机构</t>
  </si>
  <si>
    <t xml:space="preserve">  003003001</t>
  </si>
  <si>
    <t xml:space="preserve">    市场监督管理局</t>
  </si>
  <si>
    <t xml:space="preserve">    003003001</t>
  </si>
  <si>
    <t xml:space="preserve">  003004</t>
  </si>
  <si>
    <t xml:space="preserve">    退役军人事务局</t>
  </si>
  <si>
    <t xml:space="preserve">    003004</t>
  </si>
  <si>
    <t xml:space="preserve">      行政运行（人力资源和社会保障管理事务）</t>
  </si>
  <si>
    <t xml:space="preserve">  003005</t>
  </si>
  <si>
    <t xml:space="preserve">    就业局</t>
  </si>
  <si>
    <t xml:space="preserve">    003005</t>
  </si>
  <si>
    <t xml:space="preserve">      就业管理事务</t>
  </si>
  <si>
    <t xml:space="preserve">  003006001</t>
  </si>
  <si>
    <t xml:space="preserve">    人社局机关</t>
  </si>
  <si>
    <t xml:space="preserve">    003006001</t>
  </si>
  <si>
    <t xml:space="preserve">      行政运行（人力资源事务）</t>
  </si>
  <si>
    <t xml:space="preserve">  003006002</t>
  </si>
  <si>
    <t xml:space="preserve">    劳动监察大队</t>
  </si>
  <si>
    <t xml:space="preserve">    003006002</t>
  </si>
  <si>
    <t xml:space="preserve">      劳动保障监察</t>
  </si>
  <si>
    <t xml:space="preserve">  003006003</t>
  </si>
  <si>
    <t xml:space="preserve">    城乡居民养老保险局</t>
  </si>
  <si>
    <t xml:space="preserve">    003006003</t>
  </si>
  <si>
    <t xml:space="preserve">  003007</t>
  </si>
  <si>
    <t xml:space="preserve">    医疗保障局</t>
  </si>
  <si>
    <t xml:space="preserve">    003007</t>
  </si>
  <si>
    <t xml:space="preserve">  004001</t>
  </si>
  <si>
    <t xml:space="preserve">    农业农村局</t>
  </si>
  <si>
    <t xml:space="preserve">    004001</t>
  </si>
  <si>
    <t xml:space="preserve">      行政运行（农业）</t>
  </si>
  <si>
    <t xml:space="preserve">      机关服务（农业）</t>
  </si>
  <si>
    <t xml:space="preserve">  004003002</t>
  </si>
  <si>
    <t xml:space="preserve">    水政大队</t>
  </si>
  <si>
    <t xml:space="preserve">    004003002</t>
  </si>
  <si>
    <t xml:space="preserve">      行政运行（水利）</t>
  </si>
  <si>
    <t xml:space="preserve">      一般行政管理事务（水利）</t>
  </si>
  <si>
    <t xml:space="preserve">      水利执法监督</t>
  </si>
  <si>
    <t xml:space="preserve">  004005</t>
  </si>
  <si>
    <t xml:space="preserve">    扶贫开发办公室</t>
  </si>
  <si>
    <t xml:space="preserve">    004005</t>
  </si>
  <si>
    <t xml:space="preserve">  005001001</t>
  </si>
  <si>
    <t xml:space="preserve">    住建局机关</t>
  </si>
  <si>
    <t xml:space="preserve">    005001001</t>
  </si>
  <si>
    <t xml:space="preserve">      行政运行（城乡社区管理事务）</t>
  </si>
  <si>
    <t xml:space="preserve">      其他城乡社区管理事务支出</t>
  </si>
  <si>
    <t xml:space="preserve">  005001002</t>
  </si>
  <si>
    <t xml:space="preserve">    城管局</t>
  </si>
  <si>
    <t xml:space="preserve">    005001002</t>
  </si>
  <si>
    <t xml:space="preserve">  005001005</t>
  </si>
  <si>
    <t xml:space="preserve">    质监站</t>
  </si>
  <si>
    <t xml:space="preserve">    005001005</t>
  </si>
  <si>
    <t xml:space="preserve">  005006</t>
  </si>
  <si>
    <t xml:space="preserve">    规划分局</t>
  </si>
  <si>
    <t xml:space="preserve">    005006</t>
  </si>
  <si>
    <t xml:space="preserve">      城乡社区规划与管理</t>
  </si>
  <si>
    <t xml:space="preserve">  005007001</t>
  </si>
  <si>
    <t xml:space="preserve">    发展改革和经济信息化局</t>
  </si>
  <si>
    <t xml:space="preserve">    005007001</t>
  </si>
  <si>
    <t xml:space="preserve">      其他发展与改革事务支出</t>
  </si>
  <si>
    <t xml:space="preserve">      机关服务（科学技术管理事务）</t>
  </si>
  <si>
    <t xml:space="preserve">      基础设施建设和经济发展（大中型水库移民后期扶持基金支出）</t>
  </si>
  <si>
    <t xml:space="preserve">  007001001001</t>
  </si>
  <si>
    <t xml:space="preserve">    国土局机关</t>
  </si>
  <si>
    <t xml:space="preserve">    007001001001</t>
  </si>
  <si>
    <t xml:space="preserve">      行政运行（国土资源事务）</t>
  </si>
  <si>
    <t xml:space="preserve">      其他国土资源事务支出</t>
  </si>
  <si>
    <t xml:space="preserve">  007001001002</t>
  </si>
  <si>
    <t xml:space="preserve">    建设用地增减挂钩办</t>
  </si>
  <si>
    <t xml:space="preserve">    007001001002</t>
  </si>
  <si>
    <t xml:space="preserve">  007001002001</t>
  </si>
  <si>
    <t xml:space="preserve">    杜山镇国土所</t>
  </si>
  <si>
    <t xml:space="preserve">    007001002001</t>
  </si>
  <si>
    <t xml:space="preserve">  007001002003</t>
  </si>
  <si>
    <t xml:space="preserve">    沙窝镇国土所</t>
  </si>
  <si>
    <t xml:space="preserve">    007001002003</t>
  </si>
  <si>
    <t xml:space="preserve">  007001002004</t>
  </si>
  <si>
    <t xml:space="preserve">    碧石渡镇国土所</t>
  </si>
  <si>
    <t xml:space="preserve">    007001002004</t>
  </si>
  <si>
    <t xml:space="preserve">  007001002005</t>
  </si>
  <si>
    <t xml:space="preserve">    汀祖镇国土所</t>
  </si>
  <si>
    <t xml:space="preserve">    007001002005</t>
  </si>
  <si>
    <t xml:space="preserve">  007001002006</t>
  </si>
  <si>
    <t xml:space="preserve">    燕矶镇国土所</t>
  </si>
  <si>
    <t xml:space="preserve">    007001002006</t>
  </si>
  <si>
    <t xml:space="preserve">  007001002007</t>
  </si>
  <si>
    <t xml:space="preserve">    泽林镇国土所</t>
  </si>
  <si>
    <t xml:space="preserve">    007001002007</t>
  </si>
  <si>
    <t xml:space="preserve">  007001002008</t>
  </si>
  <si>
    <t xml:space="preserve">    长港镇国土所</t>
  </si>
  <si>
    <t xml:space="preserve">    007001002008</t>
  </si>
  <si>
    <t xml:space="preserve">  007001002009</t>
  </si>
  <si>
    <t xml:space="preserve">    汀祖镇矿管站</t>
  </si>
  <si>
    <t xml:space="preserve">    007001002009</t>
  </si>
  <si>
    <t xml:space="preserve">  007001002010</t>
  </si>
  <si>
    <t xml:space="preserve">    泽林镇矿管站</t>
  </si>
  <si>
    <t xml:space="preserve">    007001002010</t>
  </si>
  <si>
    <t xml:space="preserve">  007001002011</t>
  </si>
  <si>
    <t xml:space="preserve">    不动产登记中心</t>
  </si>
  <si>
    <t xml:space="preserve">    007001002011</t>
  </si>
  <si>
    <t xml:space="preserve">  007001002014</t>
  </si>
  <si>
    <t xml:space="preserve">    新庙镇国土所</t>
  </si>
  <si>
    <t xml:space="preserve">    007001002014</t>
  </si>
  <si>
    <t>预算04-2表</t>
  </si>
  <si>
    <t>2019年工资福利支出预算表</t>
  </si>
  <si>
    <t>科目编码</t>
  </si>
  <si>
    <t>合   计</t>
  </si>
  <si>
    <t>工资性支出</t>
  </si>
  <si>
    <t>社会保障缴费</t>
  </si>
  <si>
    <t>其他工资福利支出</t>
  </si>
  <si>
    <t>小    计</t>
  </si>
  <si>
    <t>基本工资</t>
  </si>
  <si>
    <t>津贴</t>
  </si>
  <si>
    <t>奖金</t>
  </si>
  <si>
    <t>养老保险</t>
  </si>
  <si>
    <t>失业保险</t>
  </si>
  <si>
    <t>工伤保险</t>
  </si>
  <si>
    <t>财政补助医疗保险</t>
  </si>
  <si>
    <t>单位自筹医疗保险</t>
  </si>
  <si>
    <t>其他社会保险费</t>
  </si>
  <si>
    <t>临时工工资</t>
  </si>
  <si>
    <t>长休人员工资</t>
  </si>
  <si>
    <t>人员支出其他</t>
  </si>
  <si>
    <t>预算04-3表</t>
  </si>
  <si>
    <t>2019年商品和服务支出预算表</t>
  </si>
  <si>
    <t>一般公用支出</t>
  </si>
  <si>
    <t>福利费</t>
  </si>
  <si>
    <t>购置费</t>
  </si>
  <si>
    <t>办公费</t>
  </si>
  <si>
    <t>印刷费</t>
  </si>
  <si>
    <t>水费</t>
  </si>
  <si>
    <t>电费</t>
  </si>
  <si>
    <t>邮电费</t>
  </si>
  <si>
    <t>差旅费</t>
  </si>
  <si>
    <t>维修(护)费</t>
  </si>
  <si>
    <t>会议费</t>
  </si>
  <si>
    <t>培训费</t>
  </si>
  <si>
    <t>公务接待费</t>
  </si>
  <si>
    <t>工会经费</t>
  </si>
  <si>
    <t>公务用车运行维护费</t>
  </si>
  <si>
    <t>公务用车补贴</t>
  </si>
  <si>
    <t>备用</t>
  </si>
  <si>
    <t>其他费用</t>
  </si>
  <si>
    <t>办公设备购置费</t>
  </si>
  <si>
    <t>专用设备购置费</t>
  </si>
  <si>
    <t>交通工具购置费</t>
  </si>
  <si>
    <t>图书资料购置费</t>
  </si>
  <si>
    <t>预算04-4表</t>
  </si>
  <si>
    <t>2019年对个人和家庭补助支出预算表</t>
  </si>
  <si>
    <t>离退休支出</t>
  </si>
  <si>
    <t>其他补助支出</t>
  </si>
  <si>
    <t>住房补贴</t>
  </si>
  <si>
    <t>助学金</t>
  </si>
  <si>
    <t>离休费</t>
  </si>
  <si>
    <t>退休费</t>
  </si>
  <si>
    <t>离退休人员福利费</t>
  </si>
  <si>
    <t>离退休人员公务费</t>
  </si>
  <si>
    <t>离退休人员一次性补助</t>
  </si>
  <si>
    <t>退职（役）费</t>
  </si>
  <si>
    <t>抚恤和生活补助</t>
  </si>
  <si>
    <t>独生子女费</t>
  </si>
  <si>
    <t>住房公积金</t>
  </si>
  <si>
    <t>其他</t>
  </si>
  <si>
    <t>附表六：</t>
  </si>
  <si>
    <t>鄂城区2019年一般公共预算税收返还和转移支付预算表</t>
  </si>
  <si>
    <t> 单位：万元</t>
  </si>
  <si>
    <t>项目</t>
  </si>
  <si>
    <t>本年预算数</t>
  </si>
  <si>
    <t>备注</t>
  </si>
  <si>
    <t>一、一般性转移转移支付</t>
  </si>
  <si>
    <t>（一）一般性转移支付</t>
  </si>
  <si>
    <t>1、原体制补助</t>
  </si>
  <si>
    <t>2、体制补助收入</t>
  </si>
  <si>
    <t>3、均衡性转移支付</t>
  </si>
  <si>
    <t>4、激励性转移支付</t>
  </si>
  <si>
    <t>5、政策性转移支付</t>
  </si>
  <si>
    <t>6、革命老区和民族地区转移支付</t>
  </si>
  <si>
    <t>7、县级基本财力保障转移支付</t>
  </si>
  <si>
    <t>9、成品油价格改革和税费改革补助收入</t>
  </si>
  <si>
    <t>10、基层公检法司转移支付</t>
  </si>
  <si>
    <t>11、义务教育转移支付</t>
  </si>
  <si>
    <t>12、基本养老保险和低保转移支付</t>
  </si>
  <si>
    <t>14、新型农村合作医疗转移支付</t>
  </si>
  <si>
    <t>13、农村综合改革转移支付</t>
  </si>
  <si>
    <t>14、产粮油大县奖励转移支付</t>
  </si>
  <si>
    <t>15、固定补助收入</t>
  </si>
  <si>
    <t>16、其他一般性转移支付补助收入</t>
  </si>
  <si>
    <t>（二）专项转移支付</t>
  </si>
  <si>
    <t xml:space="preserve">   其中：XX项目</t>
  </si>
  <si>
    <t>二、税收返还转移支付</t>
  </si>
  <si>
    <t>1、增值税返还</t>
  </si>
  <si>
    <t>2、体制调整基数返还</t>
  </si>
  <si>
    <t>3、增值税“五五分享”税收返还收入</t>
  </si>
  <si>
    <t>附表七：</t>
  </si>
  <si>
    <t>鄂城区2019年转移支付分项目（地区）预算情况表</t>
  </si>
  <si>
    <t>项 目</t>
  </si>
  <si>
    <t>杜山</t>
  </si>
  <si>
    <t>新庙</t>
  </si>
  <si>
    <t>花湖</t>
  </si>
  <si>
    <t>杨叶</t>
  </si>
  <si>
    <t>沙窝</t>
  </si>
  <si>
    <t>碧石</t>
  </si>
  <si>
    <t>汀祖</t>
  </si>
  <si>
    <t>燕矶</t>
  </si>
  <si>
    <t>泽林</t>
  </si>
  <si>
    <t>长港</t>
  </si>
  <si>
    <t>区 直</t>
  </si>
  <si>
    <t>合 计</t>
  </si>
  <si>
    <t>一、一般性转移支付</t>
  </si>
  <si>
    <t>表八</t>
  </si>
  <si>
    <t>2019年鄂城区地方政府债务限额和余额情况表</t>
  </si>
  <si>
    <t>限额</t>
  </si>
  <si>
    <t>余额</t>
  </si>
  <si>
    <t>鄂城区</t>
  </si>
  <si>
    <t>附表九；</t>
  </si>
  <si>
    <t>2019年政府性基金收支预算情况表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</si>
  <si>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</si>
  <si>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</si>
  <si>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1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</si>
  <si>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</si>
  <si>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</si>
  <si>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</si>
  <si>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</si>
  <si>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</si>
  <si>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</si>
  <si>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四、新型墙体材料专项基金收入</t>
  </si>
  <si>
    <t xml:space="preserve">      资助城市影院</t>
  </si>
  <si>
    <t>五、国家电影事业发展专项资金收入</t>
  </si>
  <si>
    <t xml:space="preserve">      资助少数民族电影译制</t>
  </si>
  <si>
    <t>六、城市公用事业附加收入</t>
  </si>
  <si>
    <t xml:space="preserve">      其他国家电影事业发展专项资金支出</t>
  </si>
  <si>
    <t>七、国有土地收益基金收入</t>
  </si>
  <si>
    <t>二、社会保障和就业支出</t>
  </si>
  <si>
    <t>八、农业土地开发资金收入</t>
  </si>
  <si>
    <t xml:space="preserve">    大中型水库移民后期扶持基金支出</t>
  </si>
  <si>
    <t>九、国有土地使用权出让收入</t>
  </si>
  <si>
    <t xml:space="preserve">      移民补助</t>
  </si>
  <si>
    <t xml:space="preserve">  土地出让价款收入</t>
  </si>
  <si>
    <t xml:space="preserve">      基础设施建设和经济发展</t>
  </si>
  <si>
    <t xml:space="preserve">  补缴的土地价款</t>
  </si>
  <si>
    <t xml:space="preserve">      其他大中型水库移民后期扶持基金支出</t>
  </si>
  <si>
    <t xml:space="preserve">  划拨土地收入</t>
  </si>
  <si>
    <t xml:space="preserve">    小型水库移民扶助基金及对应专项债务收入安排的支出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</si>
  <si>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缴纳新增建设用地土地有偿使用费</t>
    </r>
  </si>
  <si>
    <t xml:space="preserve">  其他土地出让收入</t>
  </si>
  <si>
    <t>十、大中型水库库区基金收入</t>
  </si>
  <si>
    <t xml:space="preserve">      其他小型水库移民扶助基金支出</t>
  </si>
  <si>
    <t>十一、彩票公益金收入</t>
  </si>
  <si>
    <t>三、节能环保支出</t>
  </si>
  <si>
    <t xml:space="preserve">  福利彩票公益金收入</t>
  </si>
  <si>
    <t xml:space="preserve">    可再生能源电价附加收入安排的支出</t>
  </si>
  <si>
    <t xml:space="preserve">  体育彩票公益金收入</t>
  </si>
  <si>
    <t xml:space="preserve">    废弃电器电子产品处理基金支出</t>
  </si>
  <si>
    <t>十二、城市基础设施配套费收入</t>
  </si>
  <si>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回收处理费用补贴</t>
    </r>
  </si>
  <si>
    <t>十三、小型水库移民扶助基金收入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</si>
  <si>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信息系统建设</t>
    </r>
  </si>
  <si>
    <t>十四、国家重大水利工程建设基金收入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</si>
  <si>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基金征管经费</t>
    </r>
  </si>
  <si>
    <t xml:space="preserve">  南水北调工程建设资金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</si>
  <si>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其他废弃电器电子产品处理基金支出</t>
    </r>
  </si>
  <si>
    <t xml:space="preserve">  三峡工程后续工作资金</t>
  </si>
  <si>
    <t>四、城乡社区支出</t>
  </si>
  <si>
    <t xml:space="preserve">  省级重大水利工程建设资金</t>
  </si>
  <si>
    <t xml:space="preserve">    国有土地使用权出让收入及对应专项债务收入安排的支出</t>
  </si>
  <si>
    <t>十五、车辆通行费</t>
  </si>
  <si>
    <t xml:space="preserve">      征地和拆迁补偿支出</t>
  </si>
  <si>
    <t>十六、污水处理费收入</t>
  </si>
  <si>
    <t xml:space="preserve">      土地开发支出</t>
  </si>
  <si>
    <t>十七、彩票发行机构和彩票销售机构的业务费用</t>
  </si>
  <si>
    <t xml:space="preserve">      城市建设支出</t>
  </si>
  <si>
    <t>十八、其他政府性基金收入</t>
  </si>
  <si>
    <t xml:space="preserve">      农村基础设施建设支出</t>
  </si>
  <si>
    <t>十九、彩票发行机构和彩票销售机构的业务费用</t>
  </si>
  <si>
    <t xml:space="preserve">      补助被征地农民支出</t>
  </si>
  <si>
    <t>二十、其他政府性基金收入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</si>
  <si>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</si>
  <si>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</si>
  <si>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</si>
  <si>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</si>
  <si>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公共租赁住房支出</t>
    </r>
  </si>
  <si>
    <t xml:space="preserve">      保障性住房租金补贴</t>
  </si>
  <si>
    <t xml:space="preserve"> 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</si>
  <si>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</si>
  <si>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</si>
  <si>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</si>
  <si>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</si>
  <si>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</si>
  <si>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</si>
  <si>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</si>
  <si>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</si>
  <si>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</si>
  <si>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</si>
  <si>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</si>
  <si>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</si>
  <si>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</si>
  <si>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</si>
  <si>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</si>
  <si>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</si>
  <si>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</si>
  <si>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</si>
  <si>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</si>
  <si>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</si>
  <si>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</si>
  <si>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</si>
  <si>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</si>
  <si>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</si>
  <si>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</si>
  <si>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</si>
  <si>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国家重大水利工程建设基金及对应专项债务收入安排的支出</t>
  </si>
  <si>
    <t xml:space="preserve">      南水北调工程建设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</si>
  <si>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</si>
  <si>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</si>
  <si>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</si>
  <si>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</si>
  <si>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</si>
  <si>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</si>
  <si>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</si>
  <si>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</si>
  <si>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</si>
  <si>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</si>
  <si>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</si>
  <si>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</si>
  <si>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</si>
  <si>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</si>
  <si>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</si>
  <si>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</si>
  <si>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</si>
  <si>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</si>
  <si>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</si>
  <si>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</si>
  <si>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</si>
  <si>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</si>
  <si>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</si>
  <si>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</si>
  <si>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</si>
  <si>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</si>
  <si>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</si>
  <si>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</si>
  <si>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</si>
  <si>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</si>
  <si>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</si>
  <si>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</si>
  <si>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</si>
  <si>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</si>
  <si>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</si>
  <si>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</si>
  <si>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</si>
  <si>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</si>
  <si>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</si>
  <si>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</si>
  <si>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</si>
  <si>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</si>
  <si>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</si>
  <si>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</si>
  <si>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</si>
  <si>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</si>
  <si>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</si>
  <si>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</si>
  <si>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</si>
  <si>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</si>
  <si>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</si>
  <si>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</si>
  <si>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</si>
  <si>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</si>
  <si>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</si>
  <si>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</si>
  <si>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</si>
  <si>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</si>
  <si>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</si>
  <si>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</si>
  <si>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</si>
  <si>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</si>
  <si>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</si>
  <si>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</si>
  <si>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</si>
  <si>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</si>
  <si>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</si>
  <si>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</si>
  <si>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</si>
  <si>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</si>
  <si>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</si>
  <si>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</si>
  <si>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</si>
  <si>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</si>
  <si>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</si>
  <si>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</si>
  <si>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</si>
  <si>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</si>
  <si>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</si>
  <si>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</si>
  <si>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</si>
  <si>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</si>
  <si>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</si>
  <si>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</si>
  <si>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</si>
  <si>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</si>
  <si>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</si>
  <si>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用于城乡医疗救助的彩票公益金支出</t>
  </si>
  <si>
    <t xml:space="preserve">      用于其他社会公益事业的彩票公益金支出</t>
  </si>
  <si>
    <t>十、债务付息支出</t>
  </si>
  <si>
    <t>十一、债务发行费用支出</t>
  </si>
  <si>
    <t>支出合计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</si>
  <si>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</si>
  <si>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</si>
  <si>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</si>
  <si>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</si>
  <si>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</si>
  <si>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</si>
  <si>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</si>
  <si>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</si>
  <si>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</si>
  <si>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</si>
  <si>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</si>
  <si>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</si>
  <si>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</si>
  <si>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</si>
  <si>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</si>
  <si>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</si>
  <si>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</si>
  <si>
    <t>附表十：</t>
  </si>
  <si>
    <t>2019年度政府性基金转移支付收入预算表</t>
  </si>
  <si>
    <t>科目名称</t>
  </si>
  <si>
    <t>决算数</t>
  </si>
  <si>
    <t>政府性基金支出</t>
  </si>
  <si>
    <t>科学技术支出</t>
  </si>
  <si>
    <t xml:space="preserve">  核电站乏燃料处理处置基金支出</t>
  </si>
  <si>
    <t>文化体育与传媒支出</t>
  </si>
  <si>
    <t xml:space="preserve">  国家电影事业发展专项资金及对应专项债务收入安排的支出</t>
  </si>
  <si>
    <t>社会保障和就业支出</t>
  </si>
  <si>
    <t xml:space="preserve">  大中型水库移民后期扶持基金支出</t>
  </si>
  <si>
    <t xml:space="preserve">  小型水库移民扶助基金及对应专项债务收入安排的支出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</si>
  <si>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</si>
  <si>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</si>
  <si>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</si>
  <si>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</si>
  <si>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</si>
  <si>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</si>
  <si>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</si>
  <si>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</si>
  <si>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</si>
  <si>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</si>
  <si>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>农林水支出</t>
  </si>
  <si>
    <t xml:space="preserve">  大中型水库库区基金及对应专项债务收入安排的支出</t>
  </si>
  <si>
    <t xml:space="preserve">  三峡水库库区基金支出</t>
  </si>
  <si>
    <t xml:space="preserve">  国家重大水利工程建设基金及对应专项债务收入安排的支出</t>
  </si>
  <si>
    <t>交通运输支出</t>
  </si>
  <si>
    <t xml:space="preserve">  海南省高等级公路车辆通行附加费及对应专项债务收入安排的支出</t>
  </si>
  <si>
    <t xml:space="preserve">  车辆通行费及对应专项债务收入安排的支出</t>
  </si>
  <si>
    <t xml:space="preserve">  港口建设费及对应专项债务收入安排的支出</t>
  </si>
  <si>
    <t xml:space="preserve">  铁路建设基金支出</t>
  </si>
  <si>
    <t xml:space="preserve">  船舶油污损害赔偿基金支出</t>
  </si>
  <si>
    <t xml:space="preserve">  民航发展基金支出</t>
  </si>
  <si>
    <t>资源勘探信息等支出</t>
  </si>
  <si>
    <t xml:space="preserve">  新型墙体材料专项基金及对应专项债务收入安排的支出</t>
  </si>
  <si>
    <t xml:space="preserve">  农网还贷资金支出</t>
  </si>
  <si>
    <t>商业服务业等支出</t>
  </si>
  <si>
    <t xml:space="preserve">  旅游发展基金支出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</si>
  <si>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</si>
  <si>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</si>
  <si>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</si>
  <si>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</si>
  <si>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</si>
  <si>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</si>
  <si>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</si>
  <si>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</si>
  <si>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债务付息支出</t>
  </si>
  <si>
    <t>债务发行费用支出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</si>
</sst>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#,##0_ "/>
    <numFmt numFmtId="179" formatCode="0_ "/>
    <numFmt numFmtId="180" formatCode="0.00_ ;[Red]\-0.00\ "/>
    <numFmt numFmtId="181" formatCode="0.00_ "/>
    <numFmt numFmtId="182" formatCode="0_ ;[Red]\-0\ "/>
    <numFmt numFmtId="183" formatCode="00"/>
    <numFmt numFmtId="184" formatCode="0000"/>
    <numFmt numFmtId="185" formatCode="#,##0.0000"/>
    <numFmt numFmtId="186" formatCode="#,##0.0_ "/>
  </numFmts>
  <fonts count="62">
    <font>
      <sz val="9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Times New Roman"/>
      <charset val="0"/>
    </font>
    <font>
      <b/>
      <sz val="11"/>
      <name val="黑体"/>
      <charset val="134"/>
    </font>
    <font>
      <b/>
      <sz val="16"/>
      <color indexed="8"/>
      <name val="黑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b/>
      <sz val="12"/>
      <color indexed="16"/>
      <name val="仿宋_GB2312"/>
      <charset val="134"/>
    </font>
    <font>
      <sz val="12"/>
      <name val="仿宋"/>
      <charset val="134"/>
    </font>
    <font>
      <b/>
      <sz val="20"/>
      <name val="黑体"/>
      <charset val="134"/>
    </font>
    <font>
      <b/>
      <sz val="12"/>
      <name val="仿宋"/>
      <charset val="134"/>
    </font>
    <font>
      <b/>
      <sz val="12"/>
      <name val="仿宋_GB2312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20"/>
      <color indexed="8"/>
      <name val="黑体"/>
      <charset val="134"/>
    </font>
    <font>
      <b/>
      <sz val="22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2"/>
      <color indexed="8"/>
      <name val="黑体"/>
      <charset val="134"/>
    </font>
    <font>
      <b/>
      <sz val="10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Times New Roman"/>
      <charset val="0"/>
    </font>
    <font>
      <b/>
      <sz val="28"/>
      <color indexed="8"/>
      <name val="仿宋"/>
      <charset val="134"/>
    </font>
    <font>
      <sz val="16"/>
      <color indexed="8"/>
      <name val="仿宋"/>
      <charset val="134"/>
    </font>
    <font>
      <sz val="14"/>
      <name val="宋体"/>
      <charset val="134"/>
    </font>
    <font>
      <b/>
      <sz val="26"/>
      <name val="黑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43" fillId="0" borderId="0" applyFont="0" applyFill="0" applyBorder="0" applyAlignment="0" applyProtection="0">
      <alignment vertical="center"/>
    </xf>
    <xf numFmtId="0" fontId="1" fillId="0" borderId="0"/>
    <xf numFmtId="0" fontId="45" fillId="9" borderId="0" applyNumberFormat="0" applyBorder="0" applyAlignment="0" applyProtection="0">
      <alignment vertical="center"/>
    </xf>
    <xf numFmtId="0" fontId="50" fillId="11" borderId="16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41" fontId="43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43" fillId="23" borderId="18" applyNumberFormat="0" applyFon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9" fillId="30" borderId="19" applyNumberFormat="0" applyAlignment="0" applyProtection="0">
      <alignment vertical="center"/>
    </xf>
    <xf numFmtId="0" fontId="60" fillId="30" borderId="16" applyNumberFormat="0" applyAlignment="0" applyProtection="0">
      <alignment vertical="center"/>
    </xf>
    <xf numFmtId="0" fontId="49" fillId="10" borderId="15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1" fillId="0" borderId="0"/>
    <xf numFmtId="0" fontId="51" fillId="12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0" borderId="0"/>
    <xf numFmtId="0" fontId="48" fillId="2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1" fillId="0" borderId="0"/>
    <xf numFmtId="0" fontId="45" fillId="2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1" fillId="2" borderId="0" xfId="60" applyFill="1"/>
    <xf numFmtId="0" fontId="1" fillId="0" borderId="0" xfId="60"/>
    <xf numFmtId="0" fontId="1" fillId="0" borderId="0" xfId="60" applyFont="1"/>
    <xf numFmtId="0" fontId="2" fillId="0" borderId="0" xfId="60" applyNumberFormat="1" applyFont="1" applyFill="1" applyAlignment="1" applyProtection="1">
      <alignment horizontal="center" vertical="center"/>
    </xf>
    <xf numFmtId="0" fontId="3" fillId="0" borderId="0" xfId="60" applyNumberFormat="1" applyFont="1" applyFill="1" applyAlignment="1" applyProtection="1">
      <alignment horizontal="right" vertical="center"/>
    </xf>
    <xf numFmtId="0" fontId="4" fillId="2" borderId="1" xfId="60" applyNumberFormat="1" applyFont="1" applyFill="1" applyBorder="1" applyAlignment="1" applyProtection="1">
      <alignment horizontal="center" vertical="center"/>
    </xf>
    <xf numFmtId="0" fontId="4" fillId="2" borderId="2" xfId="60" applyNumberFormat="1" applyFont="1" applyFill="1" applyBorder="1" applyAlignment="1" applyProtection="1">
      <alignment horizontal="center" vertical="center"/>
    </xf>
    <xf numFmtId="0" fontId="4" fillId="2" borderId="3" xfId="60" applyNumberFormat="1" applyFont="1" applyFill="1" applyBorder="1" applyAlignment="1" applyProtection="1">
      <alignment horizontal="center" vertical="center"/>
    </xf>
    <xf numFmtId="0" fontId="4" fillId="2" borderId="4" xfId="60" applyNumberFormat="1" applyFont="1" applyFill="1" applyBorder="1" applyAlignment="1" applyProtection="1">
      <alignment horizontal="center" vertical="center"/>
    </xf>
    <xf numFmtId="0" fontId="3" fillId="2" borderId="2" xfId="60" applyNumberFormat="1" applyFont="1" applyFill="1" applyBorder="1" applyAlignment="1" applyProtection="1">
      <alignment horizontal="left" vertical="center"/>
    </xf>
    <xf numFmtId="3" fontId="3" fillId="3" borderId="2" xfId="60" applyNumberFormat="1" applyFont="1" applyFill="1" applyBorder="1" applyAlignment="1" applyProtection="1">
      <alignment horizontal="right" vertical="center"/>
    </xf>
    <xf numFmtId="0" fontId="4" fillId="2" borderId="2" xfId="60" applyNumberFormat="1" applyFont="1" applyFill="1" applyBorder="1" applyAlignment="1" applyProtection="1">
      <alignment vertical="center"/>
    </xf>
    <xf numFmtId="0" fontId="3" fillId="2" borderId="2" xfId="60" applyNumberFormat="1" applyFont="1" applyFill="1" applyBorder="1" applyAlignment="1" applyProtection="1">
      <alignment vertical="center"/>
    </xf>
    <xf numFmtId="3" fontId="3" fillId="4" borderId="2" xfId="60" applyNumberFormat="1" applyFont="1" applyFill="1" applyBorder="1" applyAlignment="1" applyProtection="1">
      <alignment horizontal="right" vertical="center"/>
    </xf>
    <xf numFmtId="0" fontId="5" fillId="0" borderId="0" xfId="45" applyFont="1" applyFill="1" applyAlignment="1" applyProtection="1">
      <alignment vertical="center"/>
      <protection locked="0"/>
    </xf>
    <xf numFmtId="0" fontId="1" fillId="0" borderId="0" xfId="45" applyFill="1" applyAlignment="1" applyProtection="1">
      <alignment vertical="center"/>
      <protection locked="0"/>
    </xf>
    <xf numFmtId="0" fontId="6" fillId="0" borderId="0" xfId="45" applyFont="1" applyFill="1" applyAlignment="1" applyProtection="1">
      <alignment vertical="center"/>
      <protection locked="0"/>
    </xf>
    <xf numFmtId="0" fontId="7" fillId="0" borderId="0" xfId="45" applyFont="1" applyFill="1" applyAlignment="1" applyProtection="1">
      <alignment horizontal="center" vertical="center"/>
      <protection locked="0"/>
    </xf>
    <xf numFmtId="0" fontId="8" fillId="0" borderId="1" xfId="45" applyFont="1" applyFill="1" applyBorder="1" applyAlignment="1" applyProtection="1">
      <alignment horizontal="center" vertical="center"/>
      <protection locked="0"/>
    </xf>
    <xf numFmtId="0" fontId="8" fillId="0" borderId="5" xfId="45" applyFont="1" applyFill="1" applyBorder="1" applyAlignment="1" applyProtection="1">
      <alignment horizontal="center" vertical="center"/>
      <protection locked="0"/>
    </xf>
    <xf numFmtId="0" fontId="9" fillId="0" borderId="6" xfId="45" applyFont="1" applyFill="1" applyBorder="1" applyAlignment="1" applyProtection="1">
      <alignment horizontal="center" vertical="center"/>
      <protection locked="0"/>
    </xf>
    <xf numFmtId="3" fontId="10" fillId="0" borderId="2" xfId="45" applyNumberFormat="1" applyFont="1" applyFill="1" applyBorder="1" applyAlignment="1" applyProtection="1">
      <alignment vertical="center"/>
      <protection locked="0"/>
    </xf>
    <xf numFmtId="0" fontId="10" fillId="0" borderId="2" xfId="45" applyFont="1" applyFill="1" applyBorder="1" applyAlignment="1" applyProtection="1">
      <alignment vertical="center"/>
      <protection locked="0"/>
    </xf>
    <xf numFmtId="0" fontId="9" fillId="5" borderId="6" xfId="45" applyFont="1" applyFill="1" applyBorder="1" applyAlignment="1" applyProtection="1">
      <alignment horizontal="center" vertical="center"/>
    </xf>
    <xf numFmtId="3" fontId="10" fillId="0" borderId="2" xfId="45" applyNumberFormat="1" applyFont="1" applyFill="1" applyBorder="1" applyAlignment="1" applyProtection="1">
      <alignment horizontal="left" vertical="center"/>
      <protection locked="0"/>
    </xf>
    <xf numFmtId="0" fontId="10" fillId="5" borderId="2" xfId="45" applyFont="1" applyFill="1" applyBorder="1" applyAlignment="1" applyProtection="1">
      <alignment vertical="center"/>
    </xf>
    <xf numFmtId="3" fontId="11" fillId="0" borderId="2" xfId="45" applyNumberFormat="1" applyFont="1" applyFill="1" applyBorder="1" applyAlignment="1" applyProtection="1">
      <alignment vertical="center"/>
      <protection locked="0"/>
    </xf>
    <xf numFmtId="3" fontId="12" fillId="0" borderId="2" xfId="45" applyNumberFormat="1" applyFont="1" applyFill="1" applyBorder="1" applyAlignment="1" applyProtection="1">
      <alignment vertical="center"/>
      <protection locked="0"/>
    </xf>
    <xf numFmtId="0" fontId="10" fillId="0" borderId="2" xfId="45" applyFont="1" applyBorder="1" applyAlignment="1" applyProtection="1">
      <alignment vertical="center"/>
      <protection locked="0"/>
    </xf>
    <xf numFmtId="0" fontId="10" fillId="0" borderId="2" xfId="45" applyFont="1" applyBorder="1" applyAlignment="1" applyProtection="1">
      <alignment horizontal="left" vertical="center"/>
      <protection locked="0"/>
    </xf>
    <xf numFmtId="0" fontId="11" fillId="0" borderId="2" xfId="45" applyFont="1" applyBorder="1" applyAlignment="1" applyProtection="1">
      <alignment horizontal="left" vertical="center"/>
      <protection locked="0"/>
    </xf>
    <xf numFmtId="0" fontId="9" fillId="0" borderId="2" xfId="45" applyFont="1" applyFill="1" applyBorder="1" applyAlignment="1" applyProtection="1">
      <alignment vertical="center"/>
      <protection locked="0"/>
    </xf>
    <xf numFmtId="0" fontId="9" fillId="0" borderId="2" xfId="45" applyFont="1" applyFill="1" applyBorder="1" applyAlignment="1" applyProtection="1">
      <alignment horizontal="center" vertical="center"/>
      <protection locked="0"/>
    </xf>
    <xf numFmtId="0" fontId="10" fillId="0" borderId="1" xfId="45" applyFont="1" applyFill="1" applyBorder="1" applyAlignment="1" applyProtection="1">
      <alignment vertical="center"/>
      <protection locked="0"/>
    </xf>
    <xf numFmtId="0" fontId="1" fillId="0" borderId="2" xfId="45" applyFill="1" applyBorder="1" applyAlignment="1" applyProtection="1">
      <alignment vertical="center"/>
      <protection locked="0"/>
    </xf>
    <xf numFmtId="1" fontId="10" fillId="0" borderId="2" xfId="45" applyNumberFormat="1" applyFont="1" applyFill="1" applyBorder="1" applyAlignment="1" applyProtection="1">
      <alignment vertical="center"/>
      <protection locked="0"/>
    </xf>
    <xf numFmtId="0" fontId="1" fillId="5" borderId="2" xfId="45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0" fontId="1" fillId="0" borderId="0" xfId="7" applyFill="1" applyAlignment="1">
      <alignment vertical="center"/>
    </xf>
    <xf numFmtId="180" fontId="17" fillId="0" borderId="0" xfId="54" applyNumberFormat="1" applyFont="1" applyFill="1" applyAlignment="1">
      <alignment horizontal="center" vertical="center"/>
    </xf>
    <xf numFmtId="180" fontId="18" fillId="0" borderId="0" xfId="54" applyNumberFormat="1" applyFont="1" applyFill="1" applyAlignment="1">
      <alignment vertical="center"/>
    </xf>
    <xf numFmtId="180" fontId="19" fillId="0" borderId="0" xfId="54" applyNumberFormat="1" applyFont="1" applyFill="1" applyAlignment="1">
      <alignment vertical="center"/>
    </xf>
    <xf numFmtId="177" fontId="19" fillId="0" borderId="0" xfId="54" applyNumberFormat="1" applyFont="1" applyFill="1" applyAlignment="1">
      <alignment vertical="center"/>
    </xf>
    <xf numFmtId="180" fontId="17" fillId="0" borderId="0" xfId="54" applyNumberFormat="1" applyFont="1" applyFill="1" applyAlignment="1">
      <alignment vertical="center"/>
    </xf>
    <xf numFmtId="180" fontId="20" fillId="0" borderId="0" xfId="54" applyNumberFormat="1" applyFont="1" applyFill="1" applyAlignment="1">
      <alignment horizontal="center" vertical="center"/>
    </xf>
    <xf numFmtId="180" fontId="21" fillId="0" borderId="1" xfId="54" applyNumberFormat="1" applyFont="1" applyFill="1" applyBorder="1" applyAlignment="1">
      <alignment horizontal="center" vertical="center"/>
    </xf>
    <xf numFmtId="181" fontId="22" fillId="0" borderId="2" xfId="2" applyNumberFormat="1" applyFont="1" applyFill="1" applyBorder="1" applyAlignment="1">
      <alignment horizontal="center" vertical="center" wrapText="1"/>
    </xf>
    <xf numFmtId="181" fontId="21" fillId="0" borderId="1" xfId="54" applyNumberFormat="1" applyFont="1" applyFill="1" applyBorder="1" applyAlignment="1">
      <alignment horizontal="center" vertical="center"/>
    </xf>
    <xf numFmtId="179" fontId="23" fillId="0" borderId="2" xfId="54" applyNumberFormat="1" applyFont="1" applyFill="1" applyBorder="1" applyAlignment="1">
      <alignment vertical="center"/>
    </xf>
    <xf numFmtId="179" fontId="23" fillId="0" borderId="1" xfId="54" applyNumberFormat="1" applyFont="1" applyFill="1" applyBorder="1" applyAlignment="1">
      <alignment vertical="center"/>
    </xf>
    <xf numFmtId="180" fontId="19" fillId="0" borderId="1" xfId="54" applyNumberFormat="1" applyFont="1" applyFill="1" applyBorder="1" applyAlignment="1">
      <alignment vertical="center"/>
    </xf>
    <xf numFmtId="182" fontId="21" fillId="0" borderId="1" xfId="54" applyNumberFormat="1" applyFont="1" applyFill="1" applyBorder="1" applyAlignment="1">
      <alignment vertical="center"/>
    </xf>
    <xf numFmtId="179" fontId="24" fillId="0" borderId="2" xfId="54" applyNumberFormat="1" applyFont="1" applyFill="1" applyBorder="1" applyAlignment="1">
      <alignment vertical="center"/>
    </xf>
    <xf numFmtId="179" fontId="24" fillId="0" borderId="2" xfId="54" applyNumberFormat="1" applyFont="1" applyFill="1" applyBorder="1" applyAlignment="1">
      <alignment horizontal="right" vertical="center"/>
    </xf>
    <xf numFmtId="49" fontId="19" fillId="0" borderId="1" xfId="54" applyNumberFormat="1" applyFont="1" applyFill="1" applyBorder="1" applyAlignment="1">
      <alignment vertical="center"/>
    </xf>
    <xf numFmtId="180" fontId="19" fillId="0" borderId="2" xfId="54" applyNumberFormat="1" applyFont="1" applyFill="1" applyBorder="1" applyAlignment="1">
      <alignment vertical="center"/>
    </xf>
    <xf numFmtId="182" fontId="21" fillId="0" borderId="2" xfId="54" applyNumberFormat="1" applyFont="1" applyFill="1" applyBorder="1" applyAlignment="1">
      <alignment vertical="center"/>
    </xf>
    <xf numFmtId="49" fontId="19" fillId="0" borderId="2" xfId="54" applyNumberFormat="1" applyFont="1" applyFill="1" applyBorder="1" applyAlignment="1">
      <alignment vertical="center"/>
    </xf>
    <xf numFmtId="180" fontId="21" fillId="0" borderId="2" xfId="54" applyNumberFormat="1" applyFont="1" applyFill="1" applyBorder="1" applyAlignment="1">
      <alignment vertical="center"/>
    </xf>
    <xf numFmtId="182" fontId="19" fillId="0" borderId="2" xfId="54" applyNumberFormat="1" applyFont="1" applyFill="1" applyBorder="1" applyAlignment="1">
      <alignment vertical="center"/>
    </xf>
    <xf numFmtId="180" fontId="19" fillId="0" borderId="7" xfId="54" applyNumberFormat="1" applyFont="1" applyFill="1" applyBorder="1" applyAlignment="1">
      <alignment horizontal="right"/>
    </xf>
    <xf numFmtId="9" fontId="22" fillId="0" borderId="2" xfId="16" applyFont="1" applyFill="1" applyBorder="1" applyAlignment="1">
      <alignment horizontal="center" vertical="center" wrapText="1"/>
    </xf>
    <xf numFmtId="182" fontId="17" fillId="0" borderId="2" xfId="54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10" fontId="26" fillId="0" borderId="2" xfId="14" applyNumberFormat="1" applyFont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center"/>
    </xf>
    <xf numFmtId="10" fontId="16" fillId="0" borderId="2" xfId="14" applyNumberFormat="1" applyFont="1" applyBorder="1" applyAlignment="1">
      <alignment horizontal="left" vertical="center"/>
    </xf>
    <xf numFmtId="183" fontId="3" fillId="0" borderId="0" xfId="0" applyNumberFormat="1" applyFont="1" applyFill="1" applyAlignment="1" applyProtection="1">
      <alignment horizontal="center" vertical="center"/>
    </xf>
    <xf numFmtId="184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/>
    </xf>
    <xf numFmtId="186" fontId="3" fillId="0" borderId="0" xfId="0" applyNumberFormat="1" applyFont="1" applyFill="1" applyAlignment="1" applyProtection="1">
      <alignment horizontal="right" vertical="center"/>
    </xf>
    <xf numFmtId="183" fontId="28" fillId="0" borderId="0" xfId="0" applyNumberFormat="1" applyFont="1" applyFill="1" applyAlignment="1" applyProtection="1">
      <alignment horizontal="center" vertical="center"/>
    </xf>
    <xf numFmtId="184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184" fontId="3" fillId="0" borderId="2" xfId="0" applyNumberFormat="1" applyFont="1" applyFill="1" applyBorder="1" applyAlignment="1" applyProtection="1">
      <alignment horizontal="center" vertical="center" wrapText="1"/>
    </xf>
    <xf numFmtId="184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86" fontId="3" fillId="0" borderId="1" xfId="0" applyNumberFormat="1" applyFont="1" applyFill="1" applyBorder="1" applyAlignment="1" applyProtection="1">
      <alignment horizontal="center" vertical="center" wrapText="1"/>
    </xf>
    <xf numFmtId="183" fontId="3" fillId="0" borderId="6" xfId="0" applyNumberFormat="1" applyFont="1" applyFill="1" applyBorder="1" applyAlignment="1" applyProtection="1">
      <alignment horizontal="center" vertical="center" wrapText="1"/>
    </xf>
    <xf numFmtId="184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83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83" fontId="3" fillId="0" borderId="4" xfId="0" applyNumberFormat="1" applyFont="1" applyFill="1" applyBorder="1" applyAlignment="1" applyProtection="1">
      <alignment horizontal="center" vertical="center"/>
    </xf>
    <xf numFmtId="184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1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0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Alignment="1" applyProtection="1">
      <alignment vertical="center"/>
    </xf>
    <xf numFmtId="0" fontId="0" fillId="0" borderId="0" xfId="0" applyFont="1" applyFill="1"/>
    <xf numFmtId="184" fontId="3" fillId="0" borderId="2" xfId="0" applyNumberFormat="1" applyFont="1" applyFill="1" applyBorder="1" applyAlignment="1" applyProtection="1">
      <alignment horizontal="centerContinuous" vertical="center"/>
    </xf>
    <xf numFmtId="184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86" fontId="3" fillId="0" borderId="1" xfId="0" applyNumberFormat="1" applyFont="1" applyFill="1" applyBorder="1" applyAlignment="1" applyProtection="1">
      <alignment horizontal="center" vertical="center"/>
    </xf>
    <xf numFmtId="183" fontId="3" fillId="0" borderId="2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85" fontId="3" fillId="0" borderId="2" xfId="0" applyNumberFormat="1" applyFont="1" applyFill="1" applyBorder="1" applyAlignment="1" applyProtection="1">
      <alignment horizontal="right" vertical="center" wrapText="1"/>
    </xf>
    <xf numFmtId="186" fontId="3" fillId="0" borderId="2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185" fontId="3" fillId="0" borderId="10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85" fontId="0" fillId="0" borderId="10" xfId="0" applyNumberFormat="1" applyFont="1" applyFill="1" applyBorder="1" applyAlignment="1" applyProtection="1">
      <alignment horizontal="right" vertical="center" wrapText="1"/>
    </xf>
    <xf numFmtId="185" fontId="0" fillId="0" borderId="1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>
      <alignment horizontal="right" vertical="center"/>
    </xf>
    <xf numFmtId="0" fontId="28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Continuous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9" fillId="0" borderId="0" xfId="6" applyFont="1" applyFill="1"/>
    <xf numFmtId="0" fontId="16" fillId="0" borderId="0" xfId="6" applyFont="1" applyFill="1" applyAlignment="1"/>
    <xf numFmtId="0" fontId="30" fillId="0" borderId="0" xfId="6" applyFont="1" applyFill="1"/>
    <xf numFmtId="0" fontId="31" fillId="0" borderId="0" xfId="6" applyFont="1" applyFill="1"/>
    <xf numFmtId="0" fontId="16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16" fillId="0" borderId="0" xfId="6" applyFont="1" applyFill="1"/>
    <xf numFmtId="0" fontId="32" fillId="0" borderId="0" xfId="6" applyFont="1" applyFill="1" applyAlignment="1">
      <alignment horizontal="center" vertical="center"/>
    </xf>
    <xf numFmtId="0" fontId="33" fillId="0" borderId="0" xfId="6" applyFont="1" applyFill="1" applyAlignment="1"/>
    <xf numFmtId="0" fontId="33" fillId="0" borderId="0" xfId="6" applyFont="1" applyFill="1" applyAlignment="1">
      <alignment horizontal="center"/>
    </xf>
    <xf numFmtId="0" fontId="34" fillId="0" borderId="7" xfId="6" applyFont="1" applyFill="1" applyBorder="1" applyAlignment="1">
      <alignment horizontal="right"/>
    </xf>
    <xf numFmtId="0" fontId="22" fillId="0" borderId="1" xfId="57" applyFont="1" applyFill="1" applyBorder="1" applyAlignment="1">
      <alignment horizontal="center" vertical="center" wrapText="1"/>
    </xf>
    <xf numFmtId="0" fontId="22" fillId="0" borderId="10" xfId="57" applyFont="1" applyFill="1" applyBorder="1" applyAlignment="1">
      <alignment horizontal="center" vertical="center" wrapText="1"/>
    </xf>
    <xf numFmtId="0" fontId="22" fillId="0" borderId="5" xfId="57" applyFont="1" applyFill="1" applyBorder="1" applyAlignment="1">
      <alignment horizontal="center" vertical="center" wrapText="1"/>
    </xf>
    <xf numFmtId="0" fontId="22" fillId="0" borderId="2" xfId="57" applyFont="1" applyFill="1" applyBorder="1" applyAlignment="1">
      <alignment horizontal="center" vertical="center" wrapText="1"/>
    </xf>
    <xf numFmtId="0" fontId="35" fillId="0" borderId="3" xfId="58" applyNumberFormat="1" applyFont="1" applyFill="1" applyBorder="1" applyAlignment="1" applyProtection="1">
      <alignment horizontal="center" vertical="center"/>
    </xf>
    <xf numFmtId="0" fontId="35" fillId="0" borderId="2" xfId="58" applyNumberFormat="1" applyFont="1" applyFill="1" applyBorder="1" applyAlignment="1" applyProtection="1">
      <alignment horizontal="center" vertical="center"/>
    </xf>
    <xf numFmtId="0" fontId="35" fillId="0" borderId="12" xfId="58" applyNumberFormat="1" applyFont="1" applyFill="1" applyBorder="1" applyAlignment="1" applyProtection="1">
      <alignment horizontal="center" vertical="center"/>
    </xf>
    <xf numFmtId="0" fontId="35" fillId="0" borderId="11" xfId="58" applyNumberFormat="1" applyFont="1" applyFill="1" applyBorder="1" applyAlignment="1" applyProtection="1">
      <alignment horizontal="center" vertical="center"/>
    </xf>
    <xf numFmtId="0" fontId="35" fillId="0" borderId="2" xfId="59" applyFont="1" applyFill="1" applyBorder="1" applyAlignment="1">
      <alignment horizontal="center" vertical="center" wrapText="1"/>
    </xf>
    <xf numFmtId="0" fontId="22" fillId="0" borderId="2" xfId="58" applyFont="1" applyFill="1" applyBorder="1" applyAlignment="1">
      <alignment vertical="center" wrapText="1"/>
    </xf>
    <xf numFmtId="179" fontId="36" fillId="0" borderId="2" xfId="6" applyNumberFormat="1" applyFont="1" applyFill="1" applyBorder="1" applyAlignment="1">
      <alignment horizontal="right" vertical="center" wrapText="1"/>
    </xf>
    <xf numFmtId="176" fontId="36" fillId="0" borderId="2" xfId="6" applyNumberFormat="1" applyFont="1" applyFill="1" applyBorder="1" applyAlignment="1">
      <alignment horizontal="right" vertical="center" wrapText="1"/>
    </xf>
    <xf numFmtId="0" fontId="17" fillId="0" borderId="2" xfId="58" applyFont="1" applyFill="1" applyBorder="1" applyAlignment="1" applyProtection="1">
      <alignment vertical="center"/>
      <protection locked="0"/>
    </xf>
    <xf numFmtId="0" fontId="24" fillId="0" borderId="2" xfId="58" applyFont="1" applyFill="1" applyBorder="1" applyAlignment="1" applyProtection="1">
      <alignment horizontal="right" vertical="center"/>
      <protection locked="0"/>
    </xf>
    <xf numFmtId="179" fontId="24" fillId="0" borderId="2" xfId="58" applyNumberFormat="1" applyFont="1" applyFill="1" applyBorder="1" applyAlignment="1" applyProtection="1">
      <alignment horizontal="right" vertical="center"/>
      <protection locked="0"/>
    </xf>
    <xf numFmtId="0" fontId="17" fillId="0" borderId="2" xfId="57" applyFont="1" applyFill="1" applyBorder="1" applyAlignment="1">
      <alignment vertical="center" wrapText="1"/>
    </xf>
    <xf numFmtId="179" fontId="17" fillId="0" borderId="2" xfId="58" applyNumberFormat="1" applyFont="1" applyFill="1" applyBorder="1" applyAlignment="1" applyProtection="1">
      <alignment vertical="center"/>
      <protection locked="0"/>
    </xf>
    <xf numFmtId="0" fontId="22" fillId="0" borderId="1" xfId="58" applyFont="1" applyFill="1" applyBorder="1" applyAlignment="1">
      <alignment vertical="center" wrapText="1"/>
    </xf>
    <xf numFmtId="49" fontId="17" fillId="0" borderId="2" xfId="57" applyNumberFormat="1" applyFont="1" applyFill="1" applyBorder="1" applyAlignment="1">
      <alignment vertical="center" wrapText="1"/>
    </xf>
    <xf numFmtId="0" fontId="17" fillId="0" borderId="2" xfId="57" applyFont="1" applyFill="1" applyBorder="1" applyAlignment="1">
      <alignment vertical="center"/>
    </xf>
    <xf numFmtId="179" fontId="24" fillId="0" borderId="2" xfId="58" applyNumberFormat="1" applyFont="1" applyFill="1" applyBorder="1" applyAlignment="1">
      <alignment horizontal="right" vertical="center" wrapText="1"/>
    </xf>
    <xf numFmtId="0" fontId="17" fillId="0" borderId="2" xfId="36" applyNumberFormat="1" applyFont="1" applyFill="1" applyBorder="1" applyAlignment="1" applyProtection="1">
      <alignment vertical="center"/>
    </xf>
    <xf numFmtId="0" fontId="22" fillId="0" borderId="2" xfId="58" applyFont="1" applyFill="1" applyBorder="1" applyAlignment="1">
      <alignment horizontal="center" vertical="center"/>
    </xf>
    <xf numFmtId="179" fontId="36" fillId="0" borderId="2" xfId="6" applyNumberFormat="1" applyFont="1" applyFill="1" applyBorder="1" applyAlignment="1">
      <alignment horizontal="right" vertical="center"/>
    </xf>
    <xf numFmtId="1" fontId="35" fillId="0" borderId="2" xfId="6" applyNumberFormat="1" applyFont="1" applyFill="1" applyBorder="1" applyAlignment="1" applyProtection="1">
      <alignment vertical="center"/>
      <protection locked="0"/>
    </xf>
    <xf numFmtId="0" fontId="24" fillId="0" borderId="2" xfId="58" applyFont="1" applyFill="1" applyBorder="1" applyAlignment="1">
      <alignment horizontal="right" vertical="center" wrapText="1"/>
    </xf>
    <xf numFmtId="1" fontId="22" fillId="0" borderId="2" xfId="6" applyNumberFormat="1" applyFont="1" applyFill="1" applyBorder="1" applyAlignment="1" applyProtection="1">
      <alignment vertical="center"/>
      <protection locked="0"/>
    </xf>
    <xf numFmtId="1" fontId="34" fillId="0" borderId="2" xfId="6" applyNumberFormat="1" applyFont="1" applyFill="1" applyBorder="1" applyAlignment="1" applyProtection="1">
      <alignment vertical="center"/>
      <protection locked="0"/>
    </xf>
    <xf numFmtId="1" fontId="17" fillId="0" borderId="2" xfId="6" applyNumberFormat="1" applyFont="1" applyFill="1" applyBorder="1" applyAlignment="1" applyProtection="1">
      <alignment vertical="center"/>
      <protection locked="0"/>
    </xf>
    <xf numFmtId="3" fontId="34" fillId="0" borderId="2" xfId="58" applyNumberFormat="1" applyFont="1" applyFill="1" applyBorder="1" applyAlignment="1" applyProtection="1">
      <alignment vertical="center"/>
    </xf>
    <xf numFmtId="0" fontId="22" fillId="0" borderId="2" xfId="59" applyFont="1" applyFill="1" applyBorder="1" applyAlignment="1">
      <alignment horizontal="left" vertical="center"/>
    </xf>
    <xf numFmtId="0" fontId="35" fillId="0" borderId="2" xfId="6" applyNumberFormat="1" applyFont="1" applyFill="1" applyBorder="1" applyAlignment="1" applyProtection="1">
      <alignment vertical="center"/>
      <protection locked="0"/>
    </xf>
    <xf numFmtId="0" fontId="22" fillId="0" borderId="2" xfId="59" applyFont="1" applyFill="1" applyBorder="1" applyAlignment="1">
      <alignment vertical="center"/>
    </xf>
    <xf numFmtId="0" fontId="35" fillId="0" borderId="2" xfId="6" applyFont="1" applyFill="1" applyBorder="1" applyAlignment="1">
      <alignment vertical="center"/>
    </xf>
    <xf numFmtId="0" fontId="34" fillId="0" borderId="2" xfId="6" applyFont="1" applyFill="1" applyBorder="1"/>
    <xf numFmtId="0" fontId="35" fillId="0" borderId="2" xfId="59" applyFont="1" applyFill="1" applyBorder="1" applyAlignment="1">
      <alignment horizontal="center" vertical="center"/>
    </xf>
    <xf numFmtId="0" fontId="35" fillId="0" borderId="2" xfId="6" applyFont="1" applyFill="1" applyBorder="1" applyAlignment="1">
      <alignment horizontal="center" vertical="center"/>
    </xf>
    <xf numFmtId="0" fontId="16" fillId="0" borderId="7" xfId="6" applyFont="1" applyFill="1" applyBorder="1" applyAlignment="1">
      <alignment horizontal="right"/>
    </xf>
    <xf numFmtId="179" fontId="31" fillId="0" borderId="0" xfId="6" applyNumberFormat="1" applyFont="1" applyFill="1"/>
    <xf numFmtId="176" fontId="31" fillId="0" borderId="0" xfId="6" applyNumberFormat="1" applyFont="1" applyFill="1"/>
    <xf numFmtId="0" fontId="11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1" fillId="0" borderId="0" xfId="50"/>
    <xf numFmtId="0" fontId="39" fillId="0" borderId="0" xfId="50" applyFont="1"/>
    <xf numFmtId="0" fontId="39" fillId="0" borderId="0" xfId="50" applyFont="1" applyAlignment="1">
      <alignment horizontal="left"/>
    </xf>
    <xf numFmtId="0" fontId="40" fillId="0" borderId="0" xfId="50" applyFont="1" applyAlignment="1">
      <alignment horizontal="center"/>
    </xf>
    <xf numFmtId="0" fontId="41" fillId="0" borderId="0" xfId="50" applyFont="1" applyAlignment="1">
      <alignment horizontal="center"/>
    </xf>
  </cellXfs>
  <cellStyles count="61">
    <cellStyle name="常规" xfId="0" builtinId="0"/>
    <cellStyle name="货币[0]" xfId="1" builtinId="7"/>
    <cellStyle name="常规_2009年批复" xfId="2"/>
    <cellStyle name="20% - 强调文字颜色 3" xfId="3" builtinId="38"/>
    <cellStyle name="输入" xfId="4" builtinId="20"/>
    <cellStyle name="货币" xfId="5" builtinId="4"/>
    <cellStyle name="常规_市本级 2" xfId="6"/>
    <cellStyle name="常规_2015年体制结算9.27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百分比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录入表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_2017年计划收入表(小区）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6fa12319250d4277b1d1d31f9adc476e" xfId="50"/>
    <cellStyle name="40% - 强调文字颜色 5" xfId="51" builtinId="47"/>
    <cellStyle name="60% - 强调文字颜色 5" xfId="52" builtinId="48"/>
    <cellStyle name="强调文字颜色 6" xfId="53" builtinId="49"/>
    <cellStyle name="常规_2013年体制结算12.31" xfId="54"/>
    <cellStyle name="40% - 强调文字颜色 6" xfId="55" builtinId="51"/>
    <cellStyle name="60% - 强调文字颜色 6" xfId="56" builtinId="52"/>
    <cellStyle name="常规_200704(第一稿） 2" xfId="57"/>
    <cellStyle name="常规 2" xfId="58"/>
    <cellStyle name="常规_元坝区 2" xfId="59"/>
    <cellStyle name="常规_20181213162421984770Doc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&#24180;&#36164;&#26009;\2016&#24180;&#24180;&#32456;&#32467;&#31639;\2010&#24180;&#36164;&#26009;\&#24180;&#32456;&#32467;&#31639;\&#20915;&#31639;&#25253;\&#24180;&#32456;&#20915;&#31639;&#65288;&#20313;&#65289;\2010&#24180;&#25320;&#27454;&#26126;&#32454;(&#20915;&#3163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&#39044;&#31639;&#32929;\2012&#24180;&#24180;&#32456;&#20915;&#31639;\2012&#24180;&#25320;&#27454;&#30331;&#35760;&#31995;&#32479;&#65288;&#21556;&#20462;&#25913;6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&#39044;&#31639;&#32929;\2012&#24180;&#24180;&#32456;&#20915;&#31639;\2012&#24180;&#25320;&#27454;&#30331;&#35760;&#31995;&#32479;&#65288;&#21556;&#20462;&#25913;20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2012&#24180;&#25320;&#27454;&#31243;&#24207;\2011&#24180;&#25320;&#27454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&#24180;&#36164;&#26009;\2016&#24180;&#24180;&#32456;&#32467;&#31639;\L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2012&#24180;&#25320;&#27454;&#31243;&#24207;\2010&#24180;&#36164;&#26009;\&#24180;&#32456;&#32467;&#31639;\&#21306;&#30452;&#32467;&#31639;\&#39044;&#31639;&#25191;&#34892;\&#39044;&#31639;&#25191;&#34892;&#65288;12&#26376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2012&#24180;&#25320;&#27454;&#31243;&#24207;\2007&#24180;&#22320;&#26041;&#36130;&#25919;&#39044;&#31639;\2007&#24180;&#22320;&#26041;&#39044;&#31639;&#34920;&#2668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AWEI\Downloads\&#25919;&#24220;&#39044;&#31639;&#20844;&#24320;&#34920;&#26684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月"/>
      <sheetName val="2月"/>
      <sheetName val="暂存款汇总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拨款单"/>
      <sheetName val="10年专款"/>
      <sheetName val="2009暂存"/>
      <sheetName val="专款暂付"/>
      <sheetName val="星丰"/>
      <sheetName val="专户"/>
      <sheetName val="基数数据"/>
      <sheetName val="单位往来"/>
      <sheetName val="1月收支"/>
      <sheetName val="2月收支"/>
      <sheetName val="3月收支"/>
      <sheetName val="4月收支"/>
      <sheetName val="5月收支"/>
      <sheetName val="6月收支"/>
      <sheetName val="7月收支"/>
      <sheetName val="8月收支"/>
      <sheetName val="9月收支"/>
      <sheetName val="10月收支"/>
      <sheetName val="11月收支"/>
      <sheetName val="12月收支"/>
      <sheetName val="2008年暂存"/>
      <sheetName val="2007年暂存"/>
      <sheetName val="09年专款"/>
      <sheetName val="08年专款"/>
      <sheetName val="账号"/>
      <sheetName val="2011年"/>
      <sheetName val="10年暂存"/>
      <sheetName val="20111收支"/>
      <sheetName val="追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目录"/>
      <sheetName val="拨款流水账"/>
      <sheetName val="收支平衡(决算）"/>
      <sheetName val="2011暂存"/>
      <sheetName val="市级专款"/>
      <sheetName val="按部门查找"/>
      <sheetName val="政府项目"/>
      <sheetName val="借款明细"/>
      <sheetName val="拨款单"/>
      <sheetName val="拨款单 (2)"/>
      <sheetName val="拨款单 (5)"/>
      <sheetName val="收支余额表"/>
      <sheetName val="单位项目表"/>
      <sheetName val="非税收支表"/>
      <sheetName val="非税收入明细"/>
      <sheetName val="预备费"/>
      <sheetName val="支出调整"/>
      <sheetName val="正常经费超预算"/>
      <sheetName val="年终奖"/>
      <sheetName val="预算申请单"/>
      <sheetName val="预算申请单 (2)"/>
      <sheetName val="专款申请单"/>
      <sheetName val="专款申请单 (2)"/>
      <sheetName val="专款申请单 (3)"/>
      <sheetName val="暂存申请单"/>
      <sheetName val="2010年暂存"/>
      <sheetName val="2009年暂存"/>
      <sheetName val="2008年暂存"/>
      <sheetName val="2007年暂存"/>
      <sheetName val="全年汇总表"/>
      <sheetName val="工会经费"/>
      <sheetName val="医疗保险"/>
      <sheetName val="住房公积金"/>
      <sheetName val="公用经费"/>
      <sheetName val="1月汇总表"/>
      <sheetName val="2月汇总表"/>
      <sheetName val="3月汇总表"/>
      <sheetName val="4月汇总表"/>
      <sheetName val="5月汇总表"/>
      <sheetName val="6月汇总表"/>
      <sheetName val="7月汇总表"/>
      <sheetName val="7月汇总表 (2)"/>
      <sheetName val="8月汇总表"/>
      <sheetName val="9月汇总表"/>
      <sheetName val="10月汇总表"/>
      <sheetName val="11月汇总表"/>
      <sheetName val="12月汇总表"/>
      <sheetName val="报支 (合计)"/>
      <sheetName val="报支（本级)"/>
      <sheetName val="报支（本级) (2)"/>
      <sheetName val="报支 (专款)"/>
      <sheetName val="报支（附表）"/>
      <sheetName val="报支（附表2）"/>
      <sheetName val="13、14月工资"/>
      <sheetName val="区直退休医疗"/>
      <sheetName val="1月支付申请"/>
      <sheetName val="2月支付申请"/>
      <sheetName val="3月支付申请"/>
      <sheetName val="4月支付申请"/>
      <sheetName val="5月支付申请"/>
      <sheetName val="6月支付申请"/>
      <sheetName val="7月支付申请"/>
      <sheetName val="8月支付申请"/>
      <sheetName val="9月支付申请"/>
      <sheetName val="10月支付申请"/>
      <sheetName val="11月支付申请"/>
      <sheetName val="12月支付申请"/>
      <sheetName val="单位往来"/>
      <sheetName val="专项收支"/>
      <sheetName val="承兑汇票"/>
      <sheetName val="工资医保"/>
      <sheetName val="收支平衡"/>
      <sheetName val="基础数据"/>
      <sheetName val="基数数据"/>
      <sheetName val="2012年拨款登记系统（吴修改6）"/>
    </sheetNames>
    <definedNames>
      <definedName name="SEL2_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目录"/>
      <sheetName val="拨款流水账"/>
      <sheetName val="市级专款"/>
      <sheetName val="政府项目"/>
      <sheetName val="收支平衡(决算）"/>
      <sheetName val="非税收支表"/>
      <sheetName val="单位项目表"/>
      <sheetName val="上年带入"/>
      <sheetName val="借款明细"/>
      <sheetName val="2011暂存"/>
      <sheetName val="按部门查找"/>
      <sheetName val="拨款单"/>
      <sheetName val="拨款单 (2)"/>
      <sheetName val="拨款单 (5)"/>
      <sheetName val="收支余额表"/>
      <sheetName val="非税收入明细"/>
      <sheetName val="预备费"/>
      <sheetName val="支出调整"/>
      <sheetName val="正常经费超预算"/>
      <sheetName val="年终奖"/>
      <sheetName val="预算申请单"/>
      <sheetName val="预算申请单 (2)"/>
      <sheetName val="专款申请单"/>
      <sheetName val="专款申请单 (4)"/>
      <sheetName val="专款申请单 (2)"/>
      <sheetName val="专款申请单 (3)"/>
      <sheetName val="暂存申请单"/>
      <sheetName val="2010年暂存"/>
      <sheetName val="2009年暂存"/>
      <sheetName val="2008年暂存"/>
      <sheetName val="2007年暂存"/>
      <sheetName val="全年汇总表"/>
      <sheetName val="工会经费"/>
      <sheetName val="医疗保险"/>
      <sheetName val="住房公积金"/>
      <sheetName val="公用经费"/>
      <sheetName val="1月汇总表"/>
      <sheetName val="2月汇总表"/>
      <sheetName val="3月汇总表"/>
      <sheetName val="4月汇总表"/>
      <sheetName val="5月汇总表"/>
      <sheetName val="6月汇总表"/>
      <sheetName val="7月汇总表"/>
      <sheetName val="7月汇总表 (2)"/>
      <sheetName val="8月汇总表"/>
      <sheetName val="9月汇总表"/>
      <sheetName val="10月汇总表"/>
      <sheetName val="11月汇总表"/>
      <sheetName val="12月汇总表"/>
      <sheetName val="报支 (专款)"/>
      <sheetName val="报支 (合计)"/>
      <sheetName val="报支（本级)"/>
      <sheetName val="报支（全区)"/>
      <sheetName val="报支（全区万元)"/>
      <sheetName val="报支（本级) (2)"/>
      <sheetName val="报支（附表）"/>
      <sheetName val="报支（附表2）"/>
      <sheetName val="13、14月工资"/>
      <sheetName val="区直退休医疗"/>
      <sheetName val="1月支付申请"/>
      <sheetName val="2月支付申请"/>
      <sheetName val="3月支付申请"/>
      <sheetName val="4月支付申请"/>
      <sheetName val="5月支付申请"/>
      <sheetName val="6月支付申请"/>
      <sheetName val="7月支付申请"/>
      <sheetName val="8月支付申请"/>
      <sheetName val="9月支付申请"/>
      <sheetName val="10月支付申请"/>
      <sheetName val="11月支付申请"/>
      <sheetName val="12月支付申请"/>
      <sheetName val="12月支付申请1"/>
      <sheetName val="单位往来"/>
      <sheetName val="专项收支"/>
      <sheetName val="承兑汇票"/>
      <sheetName val="工资医保"/>
      <sheetName val="收支平衡"/>
      <sheetName val="基础数据"/>
      <sheetName val="基数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目录"/>
      <sheetName val="1月"/>
      <sheetName val="1月收支"/>
      <sheetName val="2月"/>
      <sheetName val="2月收支"/>
      <sheetName val="3月"/>
      <sheetName val="3月收支"/>
      <sheetName val="4月"/>
      <sheetName val="基数数据"/>
      <sheetName val="4月收支"/>
      <sheetName val="拨款单"/>
      <sheetName val="全年"/>
      <sheetName val="上年带入"/>
      <sheetName val="平衡"/>
      <sheetName val="政府项目"/>
      <sheetName val="2011年专款"/>
      <sheetName val="追加"/>
      <sheetName val="10年暂存"/>
      <sheetName val="星丰项目"/>
      <sheetName val="建华管桩"/>
      <sheetName val="星丰2010 (2)"/>
      <sheetName val="非税暂存"/>
      <sheetName val="10年专款"/>
      <sheetName val="暂存款汇总"/>
      <sheetName val="2009暂存"/>
      <sheetName val="专款暂付"/>
      <sheetName val="正常暂存"/>
      <sheetName val="专户"/>
      <sheetName val="单位往来"/>
      <sheetName val="星丰2010"/>
      <sheetName val="5月收支"/>
      <sheetName val="6月收支"/>
      <sheetName val="7月收支"/>
      <sheetName val="8月收支"/>
      <sheetName val="9月收支"/>
      <sheetName val="10月收支"/>
      <sheetName val="11月收支"/>
      <sheetName val="12月收支"/>
      <sheetName val="2008年暂存"/>
      <sheetName val="2007年暂存"/>
      <sheetName val="09年专款"/>
      <sheetName val="08年专款"/>
      <sheetName val="账号"/>
      <sheetName val="基础数据"/>
      <sheetName val="基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公用汇"/>
      <sheetName val="公用汇 (扣水电)"/>
      <sheetName val="平衡"/>
      <sheetName val="平衡 (决算)"/>
      <sheetName val="公用执"/>
      <sheetName val="政府项目"/>
      <sheetName val="单位项目"/>
      <sheetName val="单位项目 (决算) (2)"/>
      <sheetName val="政府项目 (决算)"/>
      <sheetName val="单位项目 (决算)"/>
      <sheetName val="拨款明细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汇总"/>
      <sheetName val=" 收入部门表"/>
      <sheetName val="封面 (2)"/>
      <sheetName val="基数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页面"/>
      <sheetName val="目录"/>
      <sheetName val="表一、一般公共预算收支"/>
      <sheetName val="表六、税收返还和转移支付表"/>
      <sheetName val="表七、转移支付分地区情况"/>
      <sheetName val="表八、政府性债务限额和余额情况表"/>
      <sheetName val="表九、政府性基金收支情况表"/>
      <sheetName val="表十、政府性基金转移支付情况表"/>
      <sheetName val="表十一社保基金收支"/>
      <sheetName val="表二、按支出功能分类汇总表"/>
      <sheetName val="表三、【基本支出】工资福利支出"/>
      <sheetName val="表四、【基本支出】商品和服务支出"/>
      <sheetName val="表五、【基本支出】对个人和家庭补助支出"/>
    </sheetNames>
    <sheetDataSet>
      <sheetData sheetId="0"/>
      <sheetData sheetId="1"/>
      <sheetData sheetId="2"/>
      <sheetData sheetId="3"/>
      <sheetData sheetId="4">
        <row r="7">
          <cell r="B7">
            <v>132</v>
          </cell>
        </row>
        <row r="8">
          <cell r="B8">
            <v>32</v>
          </cell>
        </row>
        <row r="9">
          <cell r="B9">
            <v>1309</v>
          </cell>
        </row>
        <row r="10">
          <cell r="B10">
            <v>89</v>
          </cell>
        </row>
        <row r="11">
          <cell r="B11">
            <v>4661</v>
          </cell>
        </row>
        <row r="12">
          <cell r="B12">
            <v>520</v>
          </cell>
        </row>
        <row r="13">
          <cell r="B13">
            <v>3823</v>
          </cell>
        </row>
        <row r="14">
          <cell r="B14">
            <v>0</v>
          </cell>
        </row>
        <row r="15">
          <cell r="B15">
            <v>508</v>
          </cell>
        </row>
        <row r="16">
          <cell r="B16">
            <v>2741</v>
          </cell>
        </row>
        <row r="17">
          <cell r="B17">
            <v>25000</v>
          </cell>
        </row>
        <row r="18">
          <cell r="B18">
            <v>10000</v>
          </cell>
        </row>
        <row r="19">
          <cell r="B19">
            <v>698</v>
          </cell>
        </row>
        <row r="20">
          <cell r="B20">
            <v>260</v>
          </cell>
        </row>
        <row r="21">
          <cell r="B21">
            <v>10501</v>
          </cell>
        </row>
        <row r="22">
          <cell r="B22">
            <v>226</v>
          </cell>
        </row>
        <row r="24">
          <cell r="B24">
            <v>2076</v>
          </cell>
        </row>
        <row r="25">
          <cell r="B25">
            <v>1274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2" sqref="A2"/>
    </sheetView>
  </sheetViews>
  <sheetFormatPr defaultColWidth="12" defaultRowHeight="15" outlineLevelCol="1"/>
  <cols>
    <col min="1" max="1" width="21.6666666666667" style="214" customWidth="1"/>
    <col min="2" max="2" width="137.166666666667" style="214" customWidth="1"/>
    <col min="3" max="16384" width="12" style="214"/>
  </cols>
  <sheetData>
    <row r="1" ht="17.5" spans="1:1">
      <c r="A1" s="215" t="s">
        <v>0</v>
      </c>
    </row>
    <row r="2" ht="17.5" spans="1:1">
      <c r="A2" s="215" t="s">
        <v>1</v>
      </c>
    </row>
    <row r="3" ht="17.5" spans="1:1">
      <c r="A3" s="216" t="s">
        <v>2</v>
      </c>
    </row>
    <row r="11" ht="33" spans="1:2">
      <c r="A11" s="217" t="s">
        <v>3</v>
      </c>
      <c r="B11" s="217"/>
    </row>
    <row r="12" ht="33" spans="1:2">
      <c r="A12" s="217" t="s">
        <v>4</v>
      </c>
      <c r="B12" s="217"/>
    </row>
    <row r="19" ht="21" spans="1:2">
      <c r="A19" s="218" t="s">
        <v>5</v>
      </c>
      <c r="B19" s="218"/>
    </row>
  </sheetData>
  <mergeCells count="3">
    <mergeCell ref="A11:B11"/>
    <mergeCell ref="A12:B12"/>
    <mergeCell ref="A19:B19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C5"/>
  <sheetViews>
    <sheetView workbookViewId="0">
      <selection activeCell="C6" sqref="C6"/>
    </sheetView>
  </sheetViews>
  <sheetFormatPr defaultColWidth="12" defaultRowHeight="14" outlineLevelRow="4" outlineLevelCol="2"/>
  <cols>
    <col min="1" max="1" width="39" style="39" customWidth="1"/>
    <col min="2" max="3" width="57.1666666666667" style="39" customWidth="1"/>
    <col min="4" max="16384" width="12" style="39"/>
  </cols>
  <sheetData>
    <row r="1" s="38" customFormat="1" ht="25.5" customHeight="1" spans="1:1">
      <c r="A1" s="40" t="s">
        <v>487</v>
      </c>
    </row>
    <row r="2" ht="41.25" customHeight="1" spans="1:3">
      <c r="A2" s="41" t="s">
        <v>488</v>
      </c>
      <c r="B2" s="41"/>
      <c r="C2" s="41"/>
    </row>
    <row r="3" ht="24" customHeight="1" spans="3:3">
      <c r="C3" s="42" t="s">
        <v>19</v>
      </c>
    </row>
    <row r="4" ht="30" customHeight="1" spans="1:3">
      <c r="A4" s="43" t="s">
        <v>444</v>
      </c>
      <c r="B4" s="43" t="s">
        <v>489</v>
      </c>
      <c r="C4" s="43" t="s">
        <v>490</v>
      </c>
    </row>
    <row r="5" ht="30" customHeight="1" spans="1:3">
      <c r="A5" s="43" t="s">
        <v>491</v>
      </c>
      <c r="B5" s="44">
        <v>45733</v>
      </c>
      <c r="C5" s="44">
        <v>12282</v>
      </c>
    </row>
  </sheetData>
  <mergeCells count="1">
    <mergeCell ref="A2:C2"/>
  </mergeCells>
  <printOptions horizontalCentered="1"/>
  <pageMargins left="0.479861111111111" right="0.229861111111111" top="1.08958333333333" bottom="0.169444444444444" header="0.459722222222222" footer="0.179861111111111"/>
  <pageSetup paperSize="9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273"/>
  <sheetViews>
    <sheetView showGridLines="0" workbookViewId="0">
      <pane ySplit="5" topLeftCell="A144" activePane="bottomLeft" state="frozen"/>
      <selection/>
      <selection pane="bottomLeft" activeCell="C161" sqref="C161"/>
    </sheetView>
  </sheetViews>
  <sheetFormatPr defaultColWidth="12" defaultRowHeight="15" outlineLevelCol="3"/>
  <cols>
    <col min="1" max="1" width="68" style="16" customWidth="1"/>
    <col min="2" max="2" width="18.3333333333333" style="16" customWidth="1"/>
    <col min="3" max="3" width="79.3333333333333" style="16" customWidth="1"/>
    <col min="4" max="4" width="20.8333333333333" style="16" customWidth="1"/>
    <col min="5" max="16384" width="12" style="16"/>
  </cols>
  <sheetData>
    <row r="1" spans="1:1">
      <c r="A1" s="17" t="s">
        <v>492</v>
      </c>
    </row>
    <row r="2" ht="18" customHeight="1" spans="1:4">
      <c r="A2" s="18" t="s">
        <v>493</v>
      </c>
      <c r="B2" s="18"/>
      <c r="C2" s="18"/>
      <c r="D2" s="18"/>
    </row>
    <row r="3" ht="14.25" customHeight="1" spans="1:4">
      <c r="A3" s="17"/>
      <c r="D3" s="16" t="s">
        <v>19</v>
      </c>
    </row>
    <row r="4" ht="31.5" customHeight="1" spans="1:4">
      <c r="A4" s="19" t="s">
        <v>494</v>
      </c>
      <c r="B4" s="20"/>
      <c r="C4" s="19" t="s">
        <v>495</v>
      </c>
      <c r="D4" s="20"/>
    </row>
    <row r="5" ht="19.5" customHeight="1" spans="1:4">
      <c r="A5" s="21" t="s">
        <v>496</v>
      </c>
      <c r="B5" s="21" t="s">
        <v>24</v>
      </c>
      <c r="C5" s="21" t="s">
        <v>496</v>
      </c>
      <c r="D5" s="21" t="s">
        <v>24</v>
      </c>
    </row>
    <row r="6" ht="20.1" customHeight="1" spans="1:4">
      <c r="A6" s="22" t="s">
        <v>497</v>
      </c>
      <c r="B6" s="23"/>
      <c r="C6" s="22" t="s">
        <v>498</v>
      </c>
      <c r="D6" s="24">
        <f>SUM(D7)</f>
        <v>0</v>
      </c>
    </row>
    <row r="7" ht="20.1" customHeight="1" spans="1:4">
      <c r="A7" s="22" t="s">
        <v>499</v>
      </c>
      <c r="B7" s="23"/>
      <c r="C7" s="25" t="s">
        <v>500</v>
      </c>
      <c r="D7" s="26">
        <f>SUM(D8:D11)</f>
        <v>0</v>
      </c>
    </row>
    <row r="8" ht="20.1" customHeight="1" spans="1:4">
      <c r="A8" s="22" t="s">
        <v>501</v>
      </c>
      <c r="B8" s="23"/>
      <c r="C8" s="25" t="s">
        <v>502</v>
      </c>
      <c r="D8" s="23"/>
    </row>
    <row r="9" ht="20.1" customHeight="1" spans="1:4">
      <c r="A9" s="27" t="s">
        <v>503</v>
      </c>
      <c r="B9" s="23"/>
      <c r="C9" s="25" t="s">
        <v>504</v>
      </c>
      <c r="D9" s="23"/>
    </row>
    <row r="10" ht="20.1" customHeight="1" spans="1:4">
      <c r="A10" s="28" t="s">
        <v>505</v>
      </c>
      <c r="B10" s="23"/>
      <c r="C10" s="25" t="s">
        <v>506</v>
      </c>
      <c r="D10" s="23"/>
    </row>
    <row r="11" ht="20.1" customHeight="1" spans="1:4">
      <c r="A11" s="22" t="s">
        <v>507</v>
      </c>
      <c r="B11" s="23"/>
      <c r="C11" s="25" t="s">
        <v>508</v>
      </c>
      <c r="D11" s="23"/>
    </row>
    <row r="12" ht="20.1" customHeight="1" spans="1:4">
      <c r="A12" s="22" t="s">
        <v>509</v>
      </c>
      <c r="B12" s="23"/>
      <c r="C12" s="22" t="s">
        <v>510</v>
      </c>
      <c r="D12" s="26">
        <f>SUM(D13,D17)</f>
        <v>0</v>
      </c>
    </row>
    <row r="13" ht="20.1" customHeight="1" spans="1:4">
      <c r="A13" s="22" t="s">
        <v>511</v>
      </c>
      <c r="B13" s="23"/>
      <c r="C13" s="25" t="s">
        <v>512</v>
      </c>
      <c r="D13" s="26">
        <f>SUM(D14:D16)</f>
        <v>0</v>
      </c>
    </row>
    <row r="14" ht="20.1" customHeight="1" spans="1:4">
      <c r="A14" s="22" t="s">
        <v>513</v>
      </c>
      <c r="B14" s="23">
        <v>60000</v>
      </c>
      <c r="C14" s="25" t="s">
        <v>514</v>
      </c>
      <c r="D14" s="23"/>
    </row>
    <row r="15" ht="20.1" customHeight="1" spans="1:4">
      <c r="A15" s="29" t="s">
        <v>515</v>
      </c>
      <c r="B15" s="23">
        <v>60000</v>
      </c>
      <c r="C15" s="25" t="s">
        <v>516</v>
      </c>
      <c r="D15" s="23"/>
    </row>
    <row r="16" ht="20.1" customHeight="1" spans="1:4">
      <c r="A16" s="29" t="s">
        <v>517</v>
      </c>
      <c r="B16" s="23"/>
      <c r="C16" s="25" t="s">
        <v>518</v>
      </c>
      <c r="D16" s="23"/>
    </row>
    <row r="17" ht="20.1" customHeight="1" spans="1:4">
      <c r="A17" s="29" t="s">
        <v>519</v>
      </c>
      <c r="B17" s="23"/>
      <c r="C17" s="25" t="s">
        <v>520</v>
      </c>
      <c r="D17" s="26">
        <f>SUM(D18:D20)</f>
        <v>0</v>
      </c>
    </row>
    <row r="18" ht="20.1" customHeight="1" spans="1:4">
      <c r="A18" s="29" t="s">
        <v>521</v>
      </c>
      <c r="B18" s="23"/>
      <c r="C18" s="25" t="s">
        <v>514</v>
      </c>
      <c r="D18" s="23"/>
    </row>
    <row r="19" ht="20.1" customHeight="1" spans="1:4">
      <c r="A19" s="29" t="s">
        <v>522</v>
      </c>
      <c r="B19" s="23"/>
      <c r="C19" s="25" t="s">
        <v>516</v>
      </c>
      <c r="D19" s="23"/>
    </row>
    <row r="20" ht="20.1" customHeight="1" spans="1:4">
      <c r="A20" s="22" t="s">
        <v>523</v>
      </c>
      <c r="B20" s="23"/>
      <c r="C20" s="30" t="s">
        <v>524</v>
      </c>
      <c r="D20" s="23"/>
    </row>
    <row r="21" ht="20.1" customHeight="1" spans="1:4">
      <c r="A21" s="22" t="s">
        <v>525</v>
      </c>
      <c r="B21" s="23"/>
      <c r="C21" s="22" t="s">
        <v>526</v>
      </c>
      <c r="D21" s="26">
        <f>SUM(D22,D23)</f>
        <v>0</v>
      </c>
    </row>
    <row r="22" ht="20.1" customHeight="1" spans="1:4">
      <c r="A22" s="29" t="s">
        <v>527</v>
      </c>
      <c r="B22" s="23"/>
      <c r="C22" s="22" t="s">
        <v>528</v>
      </c>
      <c r="D22" s="23"/>
    </row>
    <row r="23" ht="20.1" customHeight="1" spans="1:4">
      <c r="A23" s="29" t="s">
        <v>529</v>
      </c>
      <c r="B23" s="23"/>
      <c r="C23" s="22" t="s">
        <v>530</v>
      </c>
      <c r="D23" s="26">
        <f>SUM(D24:D27)</f>
        <v>0</v>
      </c>
    </row>
    <row r="24" ht="20.1" customHeight="1" spans="1:4">
      <c r="A24" s="22" t="s">
        <v>531</v>
      </c>
      <c r="B24" s="23"/>
      <c r="C24" s="22" t="s">
        <v>532</v>
      </c>
      <c r="D24" s="23"/>
    </row>
    <row r="25" ht="20.1" customHeight="1" spans="1:4">
      <c r="A25" s="22" t="s">
        <v>533</v>
      </c>
      <c r="B25" s="23"/>
      <c r="C25" s="22" t="s">
        <v>534</v>
      </c>
      <c r="D25" s="23"/>
    </row>
    <row r="26" ht="20.1" customHeight="1" spans="1:4">
      <c r="A26" s="22" t="s">
        <v>535</v>
      </c>
      <c r="B26" s="23"/>
      <c r="C26" s="22" t="s">
        <v>536</v>
      </c>
      <c r="D26" s="23"/>
    </row>
    <row r="27" ht="20.1" customHeight="1" spans="1:4">
      <c r="A27" s="29" t="s">
        <v>537</v>
      </c>
      <c r="B27" s="23"/>
      <c r="C27" s="22" t="s">
        <v>538</v>
      </c>
      <c r="D27" s="23"/>
    </row>
    <row r="28" ht="20.1" customHeight="1" spans="1:4">
      <c r="A28" s="29" t="s">
        <v>539</v>
      </c>
      <c r="B28" s="23"/>
      <c r="C28" s="22" t="s">
        <v>540</v>
      </c>
      <c r="D28" s="26">
        <f>SUM(D29,D42,D48,D52,D53,D59)</f>
        <v>65000</v>
      </c>
    </row>
    <row r="29" ht="20.1" customHeight="1" spans="1:4">
      <c r="A29" s="29" t="s">
        <v>541</v>
      </c>
      <c r="B29" s="23"/>
      <c r="C29" s="22" t="s">
        <v>542</v>
      </c>
      <c r="D29" s="26">
        <f>SUM(D30:D41)</f>
        <v>65000</v>
      </c>
    </row>
    <row r="30" ht="20.1" customHeight="1" spans="1:4">
      <c r="A30" s="22" t="s">
        <v>543</v>
      </c>
      <c r="B30" s="23"/>
      <c r="C30" s="30" t="s">
        <v>544</v>
      </c>
      <c r="D30" s="23">
        <v>65000</v>
      </c>
    </row>
    <row r="31" ht="20.1" customHeight="1" spans="1:4">
      <c r="A31" s="22" t="s">
        <v>545</v>
      </c>
      <c r="B31" s="23"/>
      <c r="C31" s="30" t="s">
        <v>546</v>
      </c>
      <c r="D31" s="23"/>
    </row>
    <row r="32" ht="20.1" customHeight="1" spans="1:4">
      <c r="A32" s="22" t="s">
        <v>547</v>
      </c>
      <c r="B32" s="23"/>
      <c r="C32" s="30" t="s">
        <v>548</v>
      </c>
      <c r="D32" s="23"/>
    </row>
    <row r="33" ht="20.1" customHeight="1" spans="1:4">
      <c r="A33" s="22" t="s">
        <v>549</v>
      </c>
      <c r="B33" s="23"/>
      <c r="C33" s="30" t="s">
        <v>550</v>
      </c>
      <c r="D33" s="23"/>
    </row>
    <row r="34" ht="20.1" customHeight="1" spans="1:4">
      <c r="A34" s="22" t="s">
        <v>551</v>
      </c>
      <c r="B34" s="23"/>
      <c r="C34" s="30" t="s">
        <v>552</v>
      </c>
      <c r="D34" s="23"/>
    </row>
    <row r="35" ht="20.1" customHeight="1" spans="1:4">
      <c r="A35" s="22" t="s">
        <v>553</v>
      </c>
      <c r="B35" s="23"/>
      <c r="C35" s="30" t="s">
        <v>554</v>
      </c>
      <c r="D35" s="23"/>
    </row>
    <row r="36" ht="20.1" customHeight="1" spans="1:4">
      <c r="A36" s="23"/>
      <c r="B36" s="23"/>
      <c r="C36" s="30" t="s">
        <v>555</v>
      </c>
      <c r="D36" s="23"/>
    </row>
    <row r="37" ht="20.1" customHeight="1" spans="1:4">
      <c r="A37" s="23"/>
      <c r="B37" s="23"/>
      <c r="C37" s="30" t="s">
        <v>556</v>
      </c>
      <c r="D37" s="23"/>
    </row>
    <row r="38" ht="20.1" customHeight="1" spans="1:4">
      <c r="A38" s="23"/>
      <c r="B38" s="23"/>
      <c r="C38" s="30" t="s">
        <v>557</v>
      </c>
      <c r="D38" s="23"/>
    </row>
    <row r="39" s="15" customFormat="1" ht="20.1" customHeight="1" spans="1:4">
      <c r="A39" s="25"/>
      <c r="B39" s="23"/>
      <c r="C39" s="31" t="s">
        <v>558</v>
      </c>
      <c r="D39" s="23"/>
    </row>
    <row r="40" ht="20.1" customHeight="1" spans="1:4">
      <c r="A40" s="25"/>
      <c r="B40" s="23"/>
      <c r="C40" s="31" t="s">
        <v>559</v>
      </c>
      <c r="D40" s="23"/>
    </row>
    <row r="41" ht="20.1" customHeight="1" spans="1:4">
      <c r="A41" s="25"/>
      <c r="B41" s="23"/>
      <c r="C41" s="30" t="s">
        <v>560</v>
      </c>
      <c r="D41" s="23"/>
    </row>
    <row r="42" ht="20.1" customHeight="1" spans="1:4">
      <c r="A42" s="25"/>
      <c r="B42" s="23"/>
      <c r="C42" s="22" t="s">
        <v>561</v>
      </c>
      <c r="D42" s="26">
        <f>SUM(D43:D47)</f>
        <v>0</v>
      </c>
    </row>
    <row r="43" ht="20.1" customHeight="1" spans="1:4">
      <c r="A43" s="25"/>
      <c r="B43" s="23"/>
      <c r="C43" s="30" t="s">
        <v>562</v>
      </c>
      <c r="D43" s="23"/>
    </row>
    <row r="44" ht="20.1" customHeight="1" spans="1:4">
      <c r="A44" s="25"/>
      <c r="B44" s="23"/>
      <c r="C44" s="30" t="s">
        <v>563</v>
      </c>
      <c r="D44" s="23"/>
    </row>
    <row r="45" ht="20.1" customHeight="1" spans="1:4">
      <c r="A45" s="25"/>
      <c r="B45" s="23"/>
      <c r="C45" s="30" t="s">
        <v>564</v>
      </c>
      <c r="D45" s="23"/>
    </row>
    <row r="46" ht="20.1" customHeight="1" spans="1:4">
      <c r="A46" s="25"/>
      <c r="B46" s="23"/>
      <c r="C46" s="30" t="s">
        <v>565</v>
      </c>
      <c r="D46" s="23"/>
    </row>
    <row r="47" ht="20.1" customHeight="1" spans="1:4">
      <c r="A47" s="25"/>
      <c r="B47" s="23"/>
      <c r="C47" s="30" t="s">
        <v>566</v>
      </c>
      <c r="D47" s="23"/>
    </row>
    <row r="48" ht="20.1" customHeight="1" spans="1:4">
      <c r="A48" s="25"/>
      <c r="B48" s="23"/>
      <c r="C48" s="22" t="s">
        <v>567</v>
      </c>
      <c r="D48" s="26">
        <f>SUM(D49:D51)</f>
        <v>0</v>
      </c>
    </row>
    <row r="49" ht="20.1" customHeight="1" spans="1:4">
      <c r="A49" s="25"/>
      <c r="B49" s="23"/>
      <c r="C49" s="30" t="s">
        <v>544</v>
      </c>
      <c r="D49" s="23"/>
    </row>
    <row r="50" ht="20.1" customHeight="1" spans="1:4">
      <c r="A50" s="25"/>
      <c r="B50" s="23"/>
      <c r="C50" s="30" t="s">
        <v>546</v>
      </c>
      <c r="D50" s="23"/>
    </row>
    <row r="51" ht="20.1" customHeight="1" spans="1:4">
      <c r="A51" s="22"/>
      <c r="B51" s="23"/>
      <c r="C51" s="30" t="s">
        <v>568</v>
      </c>
      <c r="D51" s="23"/>
    </row>
    <row r="52" ht="20.1" customHeight="1" spans="1:4">
      <c r="A52" s="22"/>
      <c r="B52" s="23"/>
      <c r="C52" s="22" t="s">
        <v>569</v>
      </c>
      <c r="D52" s="23"/>
    </row>
    <row r="53" ht="20.1" customHeight="1" spans="1:4">
      <c r="A53" s="22"/>
      <c r="B53" s="23"/>
      <c r="C53" s="22" t="s">
        <v>570</v>
      </c>
      <c r="D53" s="26">
        <f>SUM(D54:D58)</f>
        <v>0</v>
      </c>
    </row>
    <row r="54" ht="20.1" customHeight="1" spans="1:4">
      <c r="A54" s="22"/>
      <c r="B54" s="23"/>
      <c r="C54" s="30" t="s">
        <v>562</v>
      </c>
      <c r="D54" s="23"/>
    </row>
    <row r="55" ht="20.1" customHeight="1" spans="1:4">
      <c r="A55" s="22"/>
      <c r="B55" s="23"/>
      <c r="C55" s="30" t="s">
        <v>563</v>
      </c>
      <c r="D55" s="23"/>
    </row>
    <row r="56" ht="20.1" customHeight="1" spans="1:4">
      <c r="A56" s="22"/>
      <c r="B56" s="23"/>
      <c r="C56" s="30" t="s">
        <v>564</v>
      </c>
      <c r="D56" s="23"/>
    </row>
    <row r="57" ht="20.1" customHeight="1" spans="1:4">
      <c r="A57" s="22"/>
      <c r="B57" s="23"/>
      <c r="C57" s="30" t="s">
        <v>565</v>
      </c>
      <c r="D57" s="23"/>
    </row>
    <row r="58" ht="20.1" customHeight="1" spans="1:4">
      <c r="A58" s="22"/>
      <c r="B58" s="23"/>
      <c r="C58" s="30" t="s">
        <v>571</v>
      </c>
      <c r="D58" s="23"/>
    </row>
    <row r="59" ht="20.1" customHeight="1" spans="1:4">
      <c r="A59" s="22"/>
      <c r="B59" s="23"/>
      <c r="C59" s="22" t="s">
        <v>572</v>
      </c>
      <c r="D59" s="23"/>
    </row>
    <row r="60" ht="20.1" customHeight="1" spans="1:4">
      <c r="A60" s="22"/>
      <c r="B60" s="23"/>
      <c r="C60" s="22" t="s">
        <v>573</v>
      </c>
      <c r="D60" s="26">
        <f>SUM(D61,D67,D72,D77)</f>
        <v>0</v>
      </c>
    </row>
    <row r="61" ht="20.1" customHeight="1" spans="1:4">
      <c r="A61" s="22"/>
      <c r="B61" s="23"/>
      <c r="C61" s="30" t="s">
        <v>574</v>
      </c>
      <c r="D61" s="26">
        <f>SUM(D62:D66)</f>
        <v>0</v>
      </c>
    </row>
    <row r="62" ht="20.1" customHeight="1" spans="1:4">
      <c r="A62" s="22"/>
      <c r="B62" s="32"/>
      <c r="C62" s="29" t="s">
        <v>575</v>
      </c>
      <c r="D62" s="23"/>
    </row>
    <row r="63" ht="20.1" customHeight="1" spans="1:4">
      <c r="A63" s="22"/>
      <c r="B63" s="23"/>
      <c r="C63" s="29" t="s">
        <v>576</v>
      </c>
      <c r="D63" s="23"/>
    </row>
    <row r="64" ht="20.1" customHeight="1" spans="1:4">
      <c r="A64" s="22"/>
      <c r="B64" s="23"/>
      <c r="C64" s="29" t="s">
        <v>577</v>
      </c>
      <c r="D64" s="23"/>
    </row>
    <row r="65" ht="20.1" customHeight="1" spans="1:4">
      <c r="A65" s="22"/>
      <c r="B65" s="23"/>
      <c r="C65" s="29" t="s">
        <v>578</v>
      </c>
      <c r="D65" s="23"/>
    </row>
    <row r="66" ht="20.1" customHeight="1" spans="1:4">
      <c r="A66" s="22"/>
      <c r="B66" s="23"/>
      <c r="C66" s="29" t="s">
        <v>579</v>
      </c>
      <c r="D66" s="23"/>
    </row>
    <row r="67" ht="20.1" customHeight="1" spans="1:4">
      <c r="A67" s="22"/>
      <c r="B67" s="23"/>
      <c r="C67" s="30" t="s">
        <v>580</v>
      </c>
      <c r="D67" s="26">
        <f>SUM(D68:D71)</f>
        <v>0</v>
      </c>
    </row>
    <row r="68" ht="20.1" customHeight="1" spans="1:4">
      <c r="A68" s="22"/>
      <c r="B68" s="23"/>
      <c r="C68" s="30" t="s">
        <v>516</v>
      </c>
      <c r="D68" s="23"/>
    </row>
    <row r="69" ht="20.1" customHeight="1" spans="1:4">
      <c r="A69" s="22"/>
      <c r="B69" s="23"/>
      <c r="C69" s="30" t="s">
        <v>581</v>
      </c>
      <c r="D69" s="23"/>
    </row>
    <row r="70" ht="20.1" customHeight="1" spans="1:4">
      <c r="A70" s="22"/>
      <c r="B70" s="23"/>
      <c r="C70" s="30" t="s">
        <v>582</v>
      </c>
      <c r="D70" s="23"/>
    </row>
    <row r="71" ht="20.1" customHeight="1" spans="1:4">
      <c r="A71" s="22"/>
      <c r="B71" s="23"/>
      <c r="C71" s="30" t="s">
        <v>583</v>
      </c>
      <c r="D71" s="23"/>
    </row>
    <row r="72" ht="20.1" customHeight="1" spans="1:4">
      <c r="A72" s="22"/>
      <c r="B72" s="23"/>
      <c r="C72" s="30" t="s">
        <v>584</v>
      </c>
      <c r="D72" s="26">
        <f>SUM(D73:D76)</f>
        <v>0</v>
      </c>
    </row>
    <row r="73" ht="20.1" customHeight="1" spans="1:4">
      <c r="A73" s="22"/>
      <c r="B73" s="23"/>
      <c r="C73" s="30" t="s">
        <v>516</v>
      </c>
      <c r="D73" s="23"/>
    </row>
    <row r="74" ht="20.1" customHeight="1" spans="1:4">
      <c r="A74" s="22"/>
      <c r="B74" s="23"/>
      <c r="C74" s="30" t="s">
        <v>581</v>
      </c>
      <c r="D74" s="23"/>
    </row>
    <row r="75" ht="20.1" customHeight="1" spans="1:4">
      <c r="A75" s="22"/>
      <c r="B75" s="23"/>
      <c r="C75" s="30" t="s">
        <v>585</v>
      </c>
      <c r="D75" s="23"/>
    </row>
    <row r="76" ht="20.1" customHeight="1" spans="1:4">
      <c r="A76" s="22"/>
      <c r="B76" s="23"/>
      <c r="C76" s="30" t="s">
        <v>586</v>
      </c>
      <c r="D76" s="23"/>
    </row>
    <row r="77" ht="20.1" customHeight="1" spans="1:4">
      <c r="A77" s="22"/>
      <c r="B77" s="23"/>
      <c r="C77" s="30" t="s">
        <v>587</v>
      </c>
      <c r="D77" s="26">
        <f>SUM(D78:D81)</f>
        <v>0</v>
      </c>
    </row>
    <row r="78" ht="20.1" customHeight="1" spans="1:4">
      <c r="A78" s="22"/>
      <c r="B78" s="23"/>
      <c r="C78" s="30" t="s">
        <v>588</v>
      </c>
      <c r="D78" s="23"/>
    </row>
    <row r="79" ht="20.1" customHeight="1" spans="1:4">
      <c r="A79" s="22"/>
      <c r="B79" s="23"/>
      <c r="C79" s="30" t="s">
        <v>589</v>
      </c>
      <c r="D79" s="23"/>
    </row>
    <row r="80" ht="20.1" customHeight="1" spans="1:4">
      <c r="A80" s="22"/>
      <c r="B80" s="23"/>
      <c r="C80" s="30" t="s">
        <v>590</v>
      </c>
      <c r="D80" s="23"/>
    </row>
    <row r="81" ht="20.1" customHeight="1" spans="1:4">
      <c r="A81" s="22"/>
      <c r="B81" s="23"/>
      <c r="C81" s="30" t="s">
        <v>591</v>
      </c>
      <c r="D81" s="23"/>
    </row>
    <row r="82" ht="20.1" customHeight="1" spans="1:4">
      <c r="A82" s="22"/>
      <c r="B82" s="23"/>
      <c r="C82" s="25" t="s">
        <v>592</v>
      </c>
      <c r="D82" s="26">
        <f>SUM(D83,D88,D93,D98,D107,D114)</f>
        <v>0</v>
      </c>
    </row>
    <row r="83" ht="20.1" customHeight="1" spans="1:4">
      <c r="A83" s="22"/>
      <c r="B83" s="23"/>
      <c r="C83" s="30" t="s">
        <v>593</v>
      </c>
      <c r="D83" s="26">
        <f>SUM(D84:D87)</f>
        <v>0</v>
      </c>
    </row>
    <row r="84" ht="20.1" customHeight="1" spans="1:4">
      <c r="A84" s="22"/>
      <c r="B84" s="23"/>
      <c r="C84" s="30" t="s">
        <v>594</v>
      </c>
      <c r="D84" s="23"/>
    </row>
    <row r="85" ht="20.1" customHeight="1" spans="1:4">
      <c r="A85" s="22"/>
      <c r="B85" s="23"/>
      <c r="C85" s="30" t="s">
        <v>595</v>
      </c>
      <c r="D85" s="23"/>
    </row>
    <row r="86" ht="20.1" customHeight="1" spans="1:4">
      <c r="A86" s="22"/>
      <c r="B86" s="23"/>
      <c r="C86" s="30" t="s">
        <v>596</v>
      </c>
      <c r="D86" s="23"/>
    </row>
    <row r="87" ht="20.1" customHeight="1" spans="1:4">
      <c r="A87" s="22"/>
      <c r="B87" s="23"/>
      <c r="C87" s="30" t="s">
        <v>597</v>
      </c>
      <c r="D87" s="23"/>
    </row>
    <row r="88" ht="20.1" customHeight="1" spans="1:4">
      <c r="A88" s="22"/>
      <c r="B88" s="23"/>
      <c r="C88" s="30" t="s">
        <v>598</v>
      </c>
      <c r="D88" s="26">
        <f>SUM(D89:D92)</f>
        <v>0</v>
      </c>
    </row>
    <row r="89" ht="20.1" customHeight="1" spans="1:4">
      <c r="A89" s="22"/>
      <c r="B89" s="23"/>
      <c r="C89" s="30" t="s">
        <v>596</v>
      </c>
      <c r="D89" s="23"/>
    </row>
    <row r="90" ht="20.1" customHeight="1" spans="1:4">
      <c r="A90" s="22"/>
      <c r="B90" s="23"/>
      <c r="C90" s="30" t="s">
        <v>599</v>
      </c>
      <c r="D90" s="23"/>
    </row>
    <row r="91" ht="20.1" customHeight="1" spans="1:4">
      <c r="A91" s="22"/>
      <c r="B91" s="23"/>
      <c r="C91" s="30" t="s">
        <v>600</v>
      </c>
      <c r="D91" s="23"/>
    </row>
    <row r="92" ht="20.1" customHeight="1" spans="1:4">
      <c r="A92" s="22"/>
      <c r="B92" s="23"/>
      <c r="C92" s="30" t="s">
        <v>601</v>
      </c>
      <c r="D92" s="23"/>
    </row>
    <row r="93" ht="20.1" customHeight="1" spans="1:4">
      <c r="A93" s="22"/>
      <c r="B93" s="23"/>
      <c r="C93" s="30" t="s">
        <v>602</v>
      </c>
      <c r="D93" s="26">
        <f>SUM(D94:D97)</f>
        <v>0</v>
      </c>
    </row>
    <row r="94" ht="20.1" customHeight="1" spans="1:4">
      <c r="A94" s="22"/>
      <c r="B94" s="23"/>
      <c r="C94" s="30" t="s">
        <v>603</v>
      </c>
      <c r="D94" s="23"/>
    </row>
    <row r="95" ht="20.1" customHeight="1" spans="1:4">
      <c r="A95" s="22"/>
      <c r="B95" s="23"/>
      <c r="C95" s="30" t="s">
        <v>604</v>
      </c>
      <c r="D95" s="23"/>
    </row>
    <row r="96" ht="20.1" customHeight="1" spans="1:4">
      <c r="A96" s="22"/>
      <c r="B96" s="23"/>
      <c r="C96" s="30" t="s">
        <v>605</v>
      </c>
      <c r="D96" s="23"/>
    </row>
    <row r="97" ht="20.1" customHeight="1" spans="1:4">
      <c r="A97" s="22"/>
      <c r="B97" s="23"/>
      <c r="C97" s="30" t="s">
        <v>606</v>
      </c>
      <c r="D97" s="23"/>
    </row>
    <row r="98" ht="20.1" customHeight="1" spans="1:4">
      <c r="A98" s="22"/>
      <c r="B98" s="23"/>
      <c r="C98" s="30" t="s">
        <v>607</v>
      </c>
      <c r="D98" s="26">
        <f>SUM(D99:D106)</f>
        <v>0</v>
      </c>
    </row>
    <row r="99" ht="20.1" customHeight="1" spans="1:4">
      <c r="A99" s="22"/>
      <c r="B99" s="23"/>
      <c r="C99" s="30" t="s">
        <v>608</v>
      </c>
      <c r="D99" s="23"/>
    </row>
    <row r="100" ht="20.1" customHeight="1" spans="1:4">
      <c r="A100" s="22"/>
      <c r="B100" s="23"/>
      <c r="C100" s="30" t="s">
        <v>609</v>
      </c>
      <c r="D100" s="23"/>
    </row>
    <row r="101" ht="20.1" customHeight="1" spans="1:4">
      <c r="A101" s="22"/>
      <c r="B101" s="23"/>
      <c r="C101" s="30" t="s">
        <v>610</v>
      </c>
      <c r="D101" s="23"/>
    </row>
    <row r="102" ht="20.1" customHeight="1" spans="1:4">
      <c r="A102" s="22"/>
      <c r="B102" s="23"/>
      <c r="C102" s="30" t="s">
        <v>611</v>
      </c>
      <c r="D102" s="23"/>
    </row>
    <row r="103" ht="20.1" customHeight="1" spans="1:4">
      <c r="A103" s="22"/>
      <c r="B103" s="23"/>
      <c r="C103" s="30" t="s">
        <v>612</v>
      </c>
      <c r="D103" s="23"/>
    </row>
    <row r="104" ht="20.1" customHeight="1" spans="1:4">
      <c r="A104" s="22"/>
      <c r="B104" s="23"/>
      <c r="C104" s="30" t="s">
        <v>613</v>
      </c>
      <c r="D104" s="23"/>
    </row>
    <row r="105" ht="20.1" customHeight="1" spans="1:4">
      <c r="A105" s="22"/>
      <c r="B105" s="23"/>
      <c r="C105" s="30" t="s">
        <v>614</v>
      </c>
      <c r="D105" s="23"/>
    </row>
    <row r="106" ht="20.1" customHeight="1" spans="1:4">
      <c r="A106" s="22"/>
      <c r="B106" s="23"/>
      <c r="C106" s="30" t="s">
        <v>615</v>
      </c>
      <c r="D106" s="23"/>
    </row>
    <row r="107" ht="20.1" customHeight="1" spans="1:4">
      <c r="A107" s="22"/>
      <c r="B107" s="23"/>
      <c r="C107" s="30" t="s">
        <v>616</v>
      </c>
      <c r="D107" s="26">
        <f>SUM(D108:D113)</f>
        <v>0</v>
      </c>
    </row>
    <row r="108" ht="20.1" customHeight="1" spans="1:4">
      <c r="A108" s="22"/>
      <c r="B108" s="23"/>
      <c r="C108" s="30" t="s">
        <v>617</v>
      </c>
      <c r="D108" s="23"/>
    </row>
    <row r="109" ht="20.1" customHeight="1" spans="1:4">
      <c r="A109" s="22"/>
      <c r="B109" s="23"/>
      <c r="C109" s="30" t="s">
        <v>618</v>
      </c>
      <c r="D109" s="23"/>
    </row>
    <row r="110" ht="20.1" customHeight="1" spans="1:4">
      <c r="A110" s="22"/>
      <c r="B110" s="23"/>
      <c r="C110" s="30" t="s">
        <v>619</v>
      </c>
      <c r="D110" s="23"/>
    </row>
    <row r="111" ht="20.1" customHeight="1" spans="1:4">
      <c r="A111" s="22"/>
      <c r="B111" s="23"/>
      <c r="C111" s="30" t="s">
        <v>620</v>
      </c>
      <c r="D111" s="23"/>
    </row>
    <row r="112" ht="20.1" customHeight="1" spans="1:4">
      <c r="A112" s="22"/>
      <c r="B112" s="23"/>
      <c r="C112" s="30" t="s">
        <v>621</v>
      </c>
      <c r="D112" s="23"/>
    </row>
    <row r="113" ht="20.1" customHeight="1" spans="1:4">
      <c r="A113" s="22"/>
      <c r="B113" s="23"/>
      <c r="C113" s="30" t="s">
        <v>622</v>
      </c>
      <c r="D113" s="23"/>
    </row>
    <row r="114" ht="20.1" customHeight="1" spans="1:4">
      <c r="A114" s="22"/>
      <c r="B114" s="23"/>
      <c r="C114" s="30" t="s">
        <v>623</v>
      </c>
      <c r="D114" s="26">
        <f>SUM(D115:D122)</f>
        <v>0</v>
      </c>
    </row>
    <row r="115" ht="20.1" customHeight="1" spans="1:4">
      <c r="A115" s="22"/>
      <c r="B115" s="23"/>
      <c r="C115" s="30" t="s">
        <v>624</v>
      </c>
      <c r="D115" s="23"/>
    </row>
    <row r="116" ht="20.1" customHeight="1" spans="1:4">
      <c r="A116" s="22"/>
      <c r="B116" s="23"/>
      <c r="C116" s="30" t="s">
        <v>625</v>
      </c>
      <c r="D116" s="23"/>
    </row>
    <row r="117" ht="20.1" customHeight="1" spans="1:4">
      <c r="A117" s="22"/>
      <c r="B117" s="23"/>
      <c r="C117" s="30" t="s">
        <v>626</v>
      </c>
      <c r="D117" s="23"/>
    </row>
    <row r="118" ht="20.1" customHeight="1" spans="1:4">
      <c r="A118" s="22"/>
      <c r="B118" s="23"/>
      <c r="C118" s="30" t="s">
        <v>627</v>
      </c>
      <c r="D118" s="23"/>
    </row>
    <row r="119" ht="20.1" customHeight="1" spans="1:4">
      <c r="A119" s="22"/>
      <c r="B119" s="23"/>
      <c r="C119" s="30" t="s">
        <v>628</v>
      </c>
      <c r="D119" s="23"/>
    </row>
    <row r="120" ht="20.1" customHeight="1" spans="1:4">
      <c r="A120" s="22"/>
      <c r="B120" s="23"/>
      <c r="C120" s="30" t="s">
        <v>629</v>
      </c>
      <c r="D120" s="23"/>
    </row>
    <row r="121" ht="20.1" customHeight="1" spans="1:4">
      <c r="A121" s="22"/>
      <c r="B121" s="23"/>
      <c r="C121" s="30" t="s">
        <v>630</v>
      </c>
      <c r="D121" s="23"/>
    </row>
    <row r="122" ht="20.1" customHeight="1" spans="1:4">
      <c r="A122" s="22"/>
      <c r="B122" s="23"/>
      <c r="C122" s="30" t="s">
        <v>631</v>
      </c>
      <c r="D122" s="23"/>
    </row>
    <row r="123" ht="20.1" customHeight="1" spans="1:4">
      <c r="A123" s="22"/>
      <c r="B123" s="23"/>
      <c r="C123" s="25" t="s">
        <v>632</v>
      </c>
      <c r="D123" s="26">
        <f>SUM(D124,D131,D137)</f>
        <v>0</v>
      </c>
    </row>
    <row r="124" ht="20.1" customHeight="1" spans="1:4">
      <c r="A124" s="22"/>
      <c r="B124" s="23"/>
      <c r="C124" s="30" t="s">
        <v>633</v>
      </c>
      <c r="D124" s="26">
        <f>SUM(D125:D130)</f>
        <v>0</v>
      </c>
    </row>
    <row r="125" ht="20.1" customHeight="1" spans="1:4">
      <c r="A125" s="22"/>
      <c r="B125" s="23"/>
      <c r="C125" s="30" t="s">
        <v>634</v>
      </c>
      <c r="D125" s="23"/>
    </row>
    <row r="126" ht="20.1" customHeight="1" spans="1:4">
      <c r="A126" s="22"/>
      <c r="B126" s="23"/>
      <c r="C126" s="30" t="s">
        <v>635</v>
      </c>
      <c r="D126" s="23"/>
    </row>
    <row r="127" ht="20.1" customHeight="1" spans="1:4">
      <c r="A127" s="22"/>
      <c r="B127" s="23"/>
      <c r="C127" s="30" t="s">
        <v>636</v>
      </c>
      <c r="D127" s="23"/>
    </row>
    <row r="128" ht="20.1" customHeight="1" spans="1:4">
      <c r="A128" s="22"/>
      <c r="B128" s="23"/>
      <c r="C128" s="30" t="s">
        <v>637</v>
      </c>
      <c r="D128" s="23"/>
    </row>
    <row r="129" ht="20.1" customHeight="1" spans="1:4">
      <c r="A129" s="22"/>
      <c r="B129" s="23"/>
      <c r="C129" s="30" t="s">
        <v>638</v>
      </c>
      <c r="D129" s="23"/>
    </row>
    <row r="130" ht="20.1" customHeight="1" spans="1:4">
      <c r="A130" s="22"/>
      <c r="B130" s="23"/>
      <c r="C130" s="30" t="s">
        <v>639</v>
      </c>
      <c r="D130" s="23"/>
    </row>
    <row r="131" ht="20.1" customHeight="1" spans="1:4">
      <c r="A131" s="22"/>
      <c r="B131" s="23"/>
      <c r="C131" s="30" t="s">
        <v>640</v>
      </c>
      <c r="D131" s="26">
        <f>SUM(D132:D136)</f>
        <v>0</v>
      </c>
    </row>
    <row r="132" ht="20.1" customHeight="1" spans="1:4">
      <c r="A132" s="22"/>
      <c r="B132" s="23"/>
      <c r="C132" s="30" t="s">
        <v>641</v>
      </c>
      <c r="D132" s="23"/>
    </row>
    <row r="133" ht="20.1" customHeight="1" spans="1:4">
      <c r="A133" s="22"/>
      <c r="B133" s="23"/>
      <c r="C133" s="30" t="s">
        <v>642</v>
      </c>
      <c r="D133" s="23"/>
    </row>
    <row r="134" ht="20.1" customHeight="1" spans="1:4">
      <c r="A134" s="22"/>
      <c r="B134" s="23"/>
      <c r="C134" s="30" t="s">
        <v>643</v>
      </c>
      <c r="D134" s="23"/>
    </row>
    <row r="135" ht="20.1" customHeight="1" spans="1:4">
      <c r="A135" s="22"/>
      <c r="B135" s="23"/>
      <c r="C135" s="30" t="s">
        <v>644</v>
      </c>
      <c r="D135" s="23"/>
    </row>
    <row r="136" ht="20.1" customHeight="1" spans="1:4">
      <c r="A136" s="22"/>
      <c r="B136" s="23"/>
      <c r="C136" s="30" t="s">
        <v>645</v>
      </c>
      <c r="D136" s="23"/>
    </row>
    <row r="137" ht="20.1" customHeight="1" spans="1:4">
      <c r="A137" s="22"/>
      <c r="B137" s="23"/>
      <c r="C137" s="30" t="s">
        <v>646</v>
      </c>
      <c r="D137" s="26">
        <f>SUM(D138:D139)</f>
        <v>0</v>
      </c>
    </row>
    <row r="138" ht="20.1" customHeight="1" spans="1:4">
      <c r="A138" s="22"/>
      <c r="B138" s="23"/>
      <c r="C138" s="30" t="s">
        <v>647</v>
      </c>
      <c r="D138" s="23"/>
    </row>
    <row r="139" ht="20.1" customHeight="1" spans="1:4">
      <c r="A139" s="22"/>
      <c r="B139" s="23"/>
      <c r="C139" s="30" t="s">
        <v>648</v>
      </c>
      <c r="D139" s="23"/>
    </row>
    <row r="140" ht="20.1" customHeight="1" spans="1:4">
      <c r="A140" s="22"/>
      <c r="B140" s="23"/>
      <c r="C140" s="25" t="s">
        <v>649</v>
      </c>
      <c r="D140" s="26">
        <f>SUM(D141)</f>
        <v>0</v>
      </c>
    </row>
    <row r="141" ht="20.1" customHeight="1" spans="1:4">
      <c r="A141" s="22"/>
      <c r="B141" s="23"/>
      <c r="C141" s="30" t="s">
        <v>650</v>
      </c>
      <c r="D141" s="26">
        <f>SUM(D142:D146)</f>
        <v>0</v>
      </c>
    </row>
    <row r="142" ht="20.1" customHeight="1" spans="1:4">
      <c r="A142" s="22"/>
      <c r="B142" s="23"/>
      <c r="C142" s="30" t="s">
        <v>651</v>
      </c>
      <c r="D142" s="23"/>
    </row>
    <row r="143" ht="20.1" customHeight="1" spans="1:4">
      <c r="A143" s="22"/>
      <c r="B143" s="23"/>
      <c r="C143" s="30" t="s">
        <v>652</v>
      </c>
      <c r="D143" s="23"/>
    </row>
    <row r="144" ht="20.1" customHeight="1" spans="1:4">
      <c r="A144" s="22"/>
      <c r="B144" s="23"/>
      <c r="C144" s="30" t="s">
        <v>653</v>
      </c>
      <c r="D144" s="23"/>
    </row>
    <row r="145" ht="20.1" customHeight="1" spans="1:4">
      <c r="A145" s="22"/>
      <c r="B145" s="23"/>
      <c r="C145" s="30" t="s">
        <v>654</v>
      </c>
      <c r="D145" s="23"/>
    </row>
    <row r="146" ht="20.1" customHeight="1" spans="1:4">
      <c r="A146" s="22"/>
      <c r="B146" s="23"/>
      <c r="C146" s="30" t="s">
        <v>655</v>
      </c>
      <c r="D146" s="23"/>
    </row>
    <row r="147" ht="20.1" customHeight="1" spans="1:4">
      <c r="A147" s="22"/>
      <c r="B147" s="23"/>
      <c r="C147" s="25" t="s">
        <v>656</v>
      </c>
      <c r="D147" s="26">
        <f>SUM(D148:D149,D158,D169:D170)</f>
        <v>0</v>
      </c>
    </row>
    <row r="148" ht="20.1" customHeight="1" spans="1:4">
      <c r="A148" s="22"/>
      <c r="B148" s="23"/>
      <c r="C148" s="30" t="s">
        <v>657</v>
      </c>
      <c r="D148" s="23"/>
    </row>
    <row r="149" ht="20.1" customHeight="1" spans="1:4">
      <c r="A149" s="22"/>
      <c r="B149" s="23"/>
      <c r="C149" s="30" t="s">
        <v>658</v>
      </c>
      <c r="D149" s="26">
        <f>SUM(D150:D157)</f>
        <v>0</v>
      </c>
    </row>
    <row r="150" ht="20.1" customHeight="1" spans="1:4">
      <c r="A150" s="22"/>
      <c r="B150" s="23"/>
      <c r="C150" s="31" t="s">
        <v>659</v>
      </c>
      <c r="D150" s="23"/>
    </row>
    <row r="151" ht="20.1" customHeight="1" spans="1:4">
      <c r="A151" s="22"/>
      <c r="B151" s="23"/>
      <c r="C151" s="30" t="s">
        <v>660</v>
      </c>
      <c r="D151" s="23"/>
    </row>
    <row r="152" ht="20.1" customHeight="1" spans="1:4">
      <c r="A152" s="22"/>
      <c r="B152" s="23"/>
      <c r="C152" s="30" t="s">
        <v>661</v>
      </c>
      <c r="D152" s="23"/>
    </row>
    <row r="153" ht="20.1" customHeight="1" spans="1:4">
      <c r="A153" s="22"/>
      <c r="B153" s="23"/>
      <c r="C153" s="30" t="s">
        <v>662</v>
      </c>
      <c r="D153" s="23"/>
    </row>
    <row r="154" ht="20.1" customHeight="1" spans="1:4">
      <c r="A154" s="22"/>
      <c r="B154" s="23"/>
      <c r="C154" s="30" t="s">
        <v>663</v>
      </c>
      <c r="D154" s="23"/>
    </row>
    <row r="155" ht="20.1" customHeight="1" spans="1:4">
      <c r="A155" s="22"/>
      <c r="B155" s="23"/>
      <c r="C155" s="30" t="s">
        <v>664</v>
      </c>
      <c r="D155" s="23"/>
    </row>
    <row r="156" ht="20.1" customHeight="1" spans="1:4">
      <c r="A156" s="22"/>
      <c r="B156" s="23"/>
      <c r="C156" s="30" t="s">
        <v>665</v>
      </c>
      <c r="D156" s="23"/>
    </row>
    <row r="157" ht="20.1" customHeight="1" spans="1:4">
      <c r="A157" s="22"/>
      <c r="B157" s="23"/>
      <c r="C157" s="30" t="s">
        <v>666</v>
      </c>
      <c r="D157" s="23"/>
    </row>
    <row r="158" ht="20.1" customHeight="1" spans="1:4">
      <c r="A158" s="22"/>
      <c r="B158" s="23"/>
      <c r="C158" s="30" t="s">
        <v>667</v>
      </c>
      <c r="D158" s="26">
        <f>SUM(D159:D168)</f>
        <v>0</v>
      </c>
    </row>
    <row r="159" ht="20.1" customHeight="1" spans="1:4">
      <c r="A159" s="22"/>
      <c r="B159" s="23"/>
      <c r="C159" s="31" t="s">
        <v>668</v>
      </c>
      <c r="D159" s="23"/>
    </row>
    <row r="160" ht="20.1" customHeight="1" spans="1:4">
      <c r="A160" s="22"/>
      <c r="B160" s="23"/>
      <c r="C160" s="30" t="s">
        <v>669</v>
      </c>
      <c r="D160" s="23"/>
    </row>
    <row r="161" ht="20.1" customHeight="1" spans="1:4">
      <c r="A161" s="22"/>
      <c r="B161" s="23"/>
      <c r="C161" s="30" t="s">
        <v>670</v>
      </c>
      <c r="D161" s="23"/>
    </row>
    <row r="162" ht="20.1" customHeight="1" spans="1:4">
      <c r="A162" s="22"/>
      <c r="B162" s="23"/>
      <c r="C162" s="30" t="s">
        <v>671</v>
      </c>
      <c r="D162" s="23"/>
    </row>
    <row r="163" ht="20.1" customHeight="1" spans="1:4">
      <c r="A163" s="22"/>
      <c r="B163" s="23"/>
      <c r="C163" s="30" t="s">
        <v>672</v>
      </c>
      <c r="D163" s="23"/>
    </row>
    <row r="164" ht="20.1" customHeight="1" spans="1:4">
      <c r="A164" s="22"/>
      <c r="B164" s="23"/>
      <c r="C164" s="30" t="s">
        <v>673</v>
      </c>
      <c r="D164" s="23"/>
    </row>
    <row r="165" ht="20.1" customHeight="1" spans="1:4">
      <c r="A165" s="22"/>
      <c r="B165" s="23"/>
      <c r="C165" s="30" t="s">
        <v>674</v>
      </c>
      <c r="D165" s="23"/>
    </row>
    <row r="166" ht="20.1" customHeight="1" spans="1:4">
      <c r="A166" s="22"/>
      <c r="B166" s="23"/>
      <c r="C166" s="30" t="s">
        <v>675</v>
      </c>
      <c r="D166" s="23"/>
    </row>
    <row r="167" ht="20.1" customHeight="1" spans="1:4">
      <c r="A167" s="22"/>
      <c r="B167" s="23"/>
      <c r="C167" s="30" t="s">
        <v>676</v>
      </c>
      <c r="D167" s="23"/>
    </row>
    <row r="168" ht="20.1" customHeight="1" spans="1:4">
      <c r="A168" s="22"/>
      <c r="B168" s="23"/>
      <c r="C168" s="30" t="s">
        <v>677</v>
      </c>
      <c r="D168" s="23"/>
    </row>
    <row r="169" ht="20.1" customHeight="1" spans="1:4">
      <c r="A169" s="22"/>
      <c r="B169" s="23"/>
      <c r="C169" s="25" t="s">
        <v>678</v>
      </c>
      <c r="D169" s="23"/>
    </row>
    <row r="170" ht="20.1" customHeight="1" spans="1:4">
      <c r="A170" s="22"/>
      <c r="B170" s="23"/>
      <c r="C170" s="25" t="s">
        <v>679</v>
      </c>
      <c r="D170" s="23"/>
    </row>
    <row r="171" ht="20.1" customHeight="1" spans="1:4">
      <c r="A171" s="22"/>
      <c r="B171" s="23"/>
      <c r="C171" s="25"/>
      <c r="D171" s="23"/>
    </row>
    <row r="172" ht="20.1" customHeight="1" spans="1:4">
      <c r="A172" s="22"/>
      <c r="B172" s="23"/>
      <c r="C172" s="30"/>
      <c r="D172" s="23"/>
    </row>
    <row r="173" ht="20.1" customHeight="1" spans="1:4">
      <c r="A173" s="22"/>
      <c r="B173" s="23"/>
      <c r="C173" s="30"/>
      <c r="D173" s="23"/>
    </row>
    <row r="174" ht="20.1" customHeight="1" spans="1:4">
      <c r="A174" s="33" t="s">
        <v>74</v>
      </c>
      <c r="B174" s="26">
        <f>B14</f>
        <v>60000</v>
      </c>
      <c r="C174" s="33" t="s">
        <v>680</v>
      </c>
      <c r="D174" s="26">
        <f>SUM(D6,D12,D21,D28,D60,D82,D123,D140,D147,D169,D170)</f>
        <v>65000</v>
      </c>
    </row>
    <row r="175" ht="20.1" customHeight="1" spans="1:4">
      <c r="A175" s="32" t="s">
        <v>76</v>
      </c>
      <c r="B175" s="23"/>
      <c r="C175" s="32" t="s">
        <v>77</v>
      </c>
      <c r="D175" s="23"/>
    </row>
    <row r="176" ht="20.1" customHeight="1" spans="1:4">
      <c r="A176" s="23" t="s">
        <v>681</v>
      </c>
      <c r="B176" s="26">
        <f>SUM(B177:B178)</f>
        <v>5000</v>
      </c>
      <c r="C176" s="23" t="s">
        <v>682</v>
      </c>
      <c r="D176" s="26">
        <f>SUM(D177:D178)</f>
        <v>0</v>
      </c>
    </row>
    <row r="177" ht="20.1" customHeight="1" spans="1:4">
      <c r="A177" s="23" t="s">
        <v>683</v>
      </c>
      <c r="B177" s="34">
        <v>5000</v>
      </c>
      <c r="C177" s="23" t="s">
        <v>684</v>
      </c>
      <c r="D177" s="23"/>
    </row>
    <row r="178" ht="20.1" customHeight="1" spans="1:4">
      <c r="A178" s="23" t="s">
        <v>685</v>
      </c>
      <c r="B178" s="35"/>
      <c r="C178" s="23" t="s">
        <v>686</v>
      </c>
      <c r="D178" s="23"/>
    </row>
    <row r="179" ht="20.1" customHeight="1" spans="1:4">
      <c r="A179" s="23" t="s">
        <v>687</v>
      </c>
      <c r="B179" s="35"/>
      <c r="C179" s="23" t="s">
        <v>688</v>
      </c>
      <c r="D179" s="23"/>
    </row>
    <row r="180" ht="20.1" customHeight="1" spans="1:4">
      <c r="A180" s="23" t="s">
        <v>689</v>
      </c>
      <c r="B180" s="35"/>
      <c r="C180" s="23" t="s">
        <v>690</v>
      </c>
      <c r="D180" s="23"/>
    </row>
    <row r="181" ht="20.1" customHeight="1" spans="1:4">
      <c r="A181" s="23" t="s">
        <v>691</v>
      </c>
      <c r="B181" s="35"/>
      <c r="C181" s="36" t="s">
        <v>692</v>
      </c>
      <c r="D181" s="23"/>
    </row>
    <row r="182" ht="20.1" customHeight="1" spans="1:4">
      <c r="A182" s="36" t="s">
        <v>693</v>
      </c>
      <c r="B182" s="35"/>
      <c r="C182" s="36" t="s">
        <v>694</v>
      </c>
      <c r="D182" s="23"/>
    </row>
    <row r="183" ht="20.1" customHeight="1" spans="1:4">
      <c r="A183" s="36" t="s">
        <v>695</v>
      </c>
      <c r="B183" s="35"/>
      <c r="C183" s="36"/>
      <c r="D183" s="23"/>
    </row>
    <row r="184" ht="20.1" customHeight="1" spans="1:4">
      <c r="A184" s="36"/>
      <c r="B184" s="35"/>
      <c r="C184" s="36"/>
      <c r="D184" s="23"/>
    </row>
    <row r="185" ht="20.1" customHeight="1" spans="1:4">
      <c r="A185" s="36"/>
      <c r="B185" s="35"/>
      <c r="C185" s="36"/>
      <c r="D185" s="23"/>
    </row>
    <row r="186" ht="20.1" customHeight="1" spans="1:4">
      <c r="A186" s="36"/>
      <c r="B186" s="35"/>
      <c r="C186" s="36"/>
      <c r="D186" s="23"/>
    </row>
    <row r="187" ht="20.1" customHeight="1" spans="1:4">
      <c r="A187" s="33" t="s">
        <v>696</v>
      </c>
      <c r="B187" s="37">
        <f>B174+B176+B179+B180</f>
        <v>65000</v>
      </c>
      <c r="C187" s="33" t="s">
        <v>697</v>
      </c>
      <c r="D187" s="26">
        <f>D174+D176</f>
        <v>65000</v>
      </c>
    </row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15.75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</sheetData>
  <mergeCells count="3">
    <mergeCell ref="A2:D2"/>
    <mergeCell ref="A4:B4"/>
    <mergeCell ref="C4:D4"/>
  </mergeCells>
  <printOptions horizontalCentered="1"/>
  <pageMargins left="0.46875" right="0.46875" top="0.588888888888889" bottom="0.46875" header="0.309027777777778" footer="0.309027777777778"/>
  <pageSetup paperSize="9" scale="8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C50"/>
  <sheetViews>
    <sheetView showGridLines="0" showZeros="0" workbookViewId="0">
      <selection activeCell="F30" sqref="F30"/>
    </sheetView>
  </sheetViews>
  <sheetFormatPr defaultColWidth="16.1666666666667" defaultRowHeight="15.6" customHeight="1" outlineLevelCol="2"/>
  <cols>
    <col min="1" max="1" width="12.1666666666667" style="2" customWidth="1"/>
    <col min="2" max="2" width="69.6666666666667" style="2" customWidth="1"/>
    <col min="3" max="3" width="19.5" style="2" customWidth="1"/>
    <col min="4" max="244" width="16.1666666666667" style="2" customWidth="1"/>
    <col min="245" max="16384" width="16.1666666666667" style="2"/>
  </cols>
  <sheetData>
    <row r="1" customHeight="1" spans="1:1">
      <c r="A1" s="3" t="s">
        <v>698</v>
      </c>
    </row>
    <row r="2" ht="33.95" customHeight="1" spans="1:3">
      <c r="A2" s="4" t="s">
        <v>699</v>
      </c>
      <c r="B2" s="4"/>
      <c r="C2" s="4"/>
    </row>
    <row r="3" ht="16.9" customHeight="1" spans="1:3">
      <c r="A3" s="5"/>
      <c r="B3" s="5"/>
      <c r="C3" s="5"/>
    </row>
    <row r="4" ht="16.9" customHeight="1" spans="2:3">
      <c r="B4" s="5"/>
      <c r="C4" s="5" t="s">
        <v>19</v>
      </c>
    </row>
    <row r="5" s="1" customFormat="1" ht="16.9" customHeight="1" spans="1:3">
      <c r="A5" s="6" t="s">
        <v>383</v>
      </c>
      <c r="B5" s="6" t="s">
        <v>700</v>
      </c>
      <c r="C5" s="7" t="s">
        <v>701</v>
      </c>
    </row>
    <row r="6" s="1" customFormat="1" ht="19.5" customHeight="1" spans="1:3">
      <c r="A6" s="8"/>
      <c r="B6" s="8"/>
      <c r="C6" s="9"/>
    </row>
    <row r="7" ht="16.9" customHeight="1" spans="1:3">
      <c r="A7" s="10"/>
      <c r="B7" s="7" t="s">
        <v>702</v>
      </c>
      <c r="C7" s="11">
        <f>SUM(C8,C10,C12,C15,C18,C25,C29,C36,C39,C41,C45,C49,C50)</f>
        <v>5000</v>
      </c>
    </row>
    <row r="8" ht="16.9" customHeight="1" spans="1:3">
      <c r="A8" s="10">
        <v>206</v>
      </c>
      <c r="B8" s="12" t="s">
        <v>703</v>
      </c>
      <c r="C8" s="11">
        <f>C9</f>
        <v>0</v>
      </c>
    </row>
    <row r="9" ht="16.9" customHeight="1" spans="1:3">
      <c r="A9" s="10">
        <v>20610</v>
      </c>
      <c r="B9" s="13" t="s">
        <v>704</v>
      </c>
      <c r="C9" s="14">
        <v>0</v>
      </c>
    </row>
    <row r="10" ht="16.9" customHeight="1" spans="1:3">
      <c r="A10" s="10">
        <v>207</v>
      </c>
      <c r="B10" s="12" t="s">
        <v>705</v>
      </c>
      <c r="C10" s="11">
        <f>C11</f>
        <v>0</v>
      </c>
    </row>
    <row r="11" ht="16.9" customHeight="1" spans="1:3">
      <c r="A11" s="10">
        <v>20707</v>
      </c>
      <c r="B11" s="13" t="s">
        <v>706</v>
      </c>
      <c r="C11" s="14">
        <v>0</v>
      </c>
    </row>
    <row r="12" ht="16.9" customHeight="1" spans="1:3">
      <c r="A12" s="10">
        <v>208</v>
      </c>
      <c r="B12" s="12" t="s">
        <v>707</v>
      </c>
      <c r="C12" s="11">
        <f>SUM(C13:C14)</f>
        <v>0</v>
      </c>
    </row>
    <row r="13" ht="16.9" customHeight="1" spans="1:3">
      <c r="A13" s="10">
        <v>20822</v>
      </c>
      <c r="B13" s="13" t="s">
        <v>708</v>
      </c>
      <c r="C13" s="14"/>
    </row>
    <row r="14" ht="16.9" customHeight="1" spans="1:3">
      <c r="A14" s="10">
        <v>20823</v>
      </c>
      <c r="B14" s="13" t="s">
        <v>709</v>
      </c>
      <c r="C14" s="14">
        <v>0</v>
      </c>
    </row>
    <row r="15" ht="16.9" customHeight="1" spans="1:3">
      <c r="A15" s="10">
        <v>211</v>
      </c>
      <c r="B15" s="12" t="s">
        <v>710</v>
      </c>
      <c r="C15" s="11">
        <f>SUM(C16:C17)</f>
        <v>0</v>
      </c>
    </row>
    <row r="16" ht="16.9" customHeight="1" spans="1:3">
      <c r="A16" s="10">
        <v>21160</v>
      </c>
      <c r="B16" s="13" t="s">
        <v>711</v>
      </c>
      <c r="C16" s="14">
        <v>0</v>
      </c>
    </row>
    <row r="17" ht="16.9" customHeight="1" spans="1:3">
      <c r="A17" s="10">
        <v>21161</v>
      </c>
      <c r="B17" s="13" t="s">
        <v>712</v>
      </c>
      <c r="C17" s="14">
        <v>0</v>
      </c>
    </row>
    <row r="18" ht="16.9" customHeight="1" spans="1:3">
      <c r="A18" s="10">
        <v>212</v>
      </c>
      <c r="B18" s="12" t="s">
        <v>713</v>
      </c>
      <c r="C18" s="11">
        <f>SUM(C19:C24)</f>
        <v>5000</v>
      </c>
    </row>
    <row r="19" ht="16.9" customHeight="1" spans="1:3">
      <c r="A19" s="10">
        <v>21208</v>
      </c>
      <c r="B19" s="13" t="s">
        <v>714</v>
      </c>
      <c r="C19" s="14">
        <v>5000</v>
      </c>
    </row>
    <row r="20" ht="16.9" customHeight="1" spans="1:3">
      <c r="A20" s="10">
        <v>21209</v>
      </c>
      <c r="B20" s="13" t="s">
        <v>715</v>
      </c>
      <c r="C20" s="14">
        <v>0</v>
      </c>
    </row>
    <row r="21" ht="16.9" customHeight="1" spans="1:3">
      <c r="A21" s="10">
        <v>21210</v>
      </c>
      <c r="B21" s="13" t="s">
        <v>716</v>
      </c>
      <c r="C21" s="14">
        <v>0</v>
      </c>
    </row>
    <row r="22" ht="16.9" customHeight="1" spans="1:3">
      <c r="A22" s="10">
        <v>21211</v>
      </c>
      <c r="B22" s="13" t="s">
        <v>717</v>
      </c>
      <c r="C22" s="14"/>
    </row>
    <row r="23" ht="16.9" customHeight="1" spans="1:3">
      <c r="A23" s="10">
        <v>21213</v>
      </c>
      <c r="B23" s="13" t="s">
        <v>718</v>
      </c>
      <c r="C23" s="14">
        <v>0</v>
      </c>
    </row>
    <row r="24" ht="16.9" customHeight="1" spans="1:3">
      <c r="A24" s="10">
        <v>21214</v>
      </c>
      <c r="B24" s="13" t="s">
        <v>719</v>
      </c>
      <c r="C24" s="14">
        <v>0</v>
      </c>
    </row>
    <row r="25" ht="16.9" customHeight="1" spans="1:3">
      <c r="A25" s="10">
        <v>213</v>
      </c>
      <c r="B25" s="12" t="s">
        <v>720</v>
      </c>
      <c r="C25" s="11">
        <f>SUM(C26:C28)</f>
        <v>0</v>
      </c>
    </row>
    <row r="26" ht="16.9" customHeight="1" spans="1:3">
      <c r="A26" s="10">
        <v>21366</v>
      </c>
      <c r="B26" s="13" t="s">
        <v>721</v>
      </c>
      <c r="C26" s="14"/>
    </row>
    <row r="27" ht="16.9" customHeight="1" spans="1:3">
      <c r="A27" s="10">
        <v>21367</v>
      </c>
      <c r="B27" s="13" t="s">
        <v>722</v>
      </c>
      <c r="C27" s="14">
        <v>0</v>
      </c>
    </row>
    <row r="28" ht="16.9" customHeight="1" spans="1:3">
      <c r="A28" s="10">
        <v>21369</v>
      </c>
      <c r="B28" s="13" t="s">
        <v>723</v>
      </c>
      <c r="C28" s="14">
        <v>0</v>
      </c>
    </row>
    <row r="29" ht="16.9" customHeight="1" spans="1:3">
      <c r="A29" s="10">
        <v>214</v>
      </c>
      <c r="B29" s="12" t="s">
        <v>724</v>
      </c>
      <c r="C29" s="11">
        <f>SUM(C30:C35)</f>
        <v>0</v>
      </c>
    </row>
    <row r="30" ht="16.9" customHeight="1" spans="1:3">
      <c r="A30" s="10">
        <v>21460</v>
      </c>
      <c r="B30" s="13" t="s">
        <v>725</v>
      </c>
      <c r="C30" s="14">
        <v>0</v>
      </c>
    </row>
    <row r="31" ht="16.9" customHeight="1" spans="1:3">
      <c r="A31" s="10">
        <v>21462</v>
      </c>
      <c r="B31" s="13" t="s">
        <v>726</v>
      </c>
      <c r="C31" s="14">
        <v>0</v>
      </c>
    </row>
    <row r="32" ht="16.9" customHeight="1" spans="1:3">
      <c r="A32" s="10">
        <v>21463</v>
      </c>
      <c r="B32" s="13" t="s">
        <v>727</v>
      </c>
      <c r="C32" s="14">
        <v>0</v>
      </c>
    </row>
    <row r="33" ht="16.9" customHeight="1" spans="1:3">
      <c r="A33" s="10">
        <v>21464</v>
      </c>
      <c r="B33" s="13" t="s">
        <v>728</v>
      </c>
      <c r="C33" s="14">
        <v>0</v>
      </c>
    </row>
    <row r="34" ht="16.9" customHeight="1" spans="1:3">
      <c r="A34" s="10">
        <v>21468</v>
      </c>
      <c r="B34" s="13" t="s">
        <v>729</v>
      </c>
      <c r="C34" s="14">
        <v>0</v>
      </c>
    </row>
    <row r="35" ht="16.9" customHeight="1" spans="1:3">
      <c r="A35" s="10">
        <v>21469</v>
      </c>
      <c r="B35" s="13" t="s">
        <v>730</v>
      </c>
      <c r="C35" s="14">
        <v>0</v>
      </c>
    </row>
    <row r="36" ht="16.9" customHeight="1" spans="1:3">
      <c r="A36" s="10">
        <v>215</v>
      </c>
      <c r="B36" s="12" t="s">
        <v>731</v>
      </c>
      <c r="C36" s="11">
        <f>SUM(C37:C38)</f>
        <v>0</v>
      </c>
    </row>
    <row r="37" ht="16.9" customHeight="1" spans="1:3">
      <c r="A37" s="10">
        <v>21561</v>
      </c>
      <c r="B37" s="13" t="s">
        <v>732</v>
      </c>
      <c r="C37" s="14">
        <v>0</v>
      </c>
    </row>
    <row r="38" ht="16.9" customHeight="1" spans="1:3">
      <c r="A38" s="10">
        <v>21562</v>
      </c>
      <c r="B38" s="13" t="s">
        <v>733</v>
      </c>
      <c r="C38" s="14">
        <v>0</v>
      </c>
    </row>
    <row r="39" ht="16.9" customHeight="1" spans="1:3">
      <c r="A39" s="10">
        <v>216</v>
      </c>
      <c r="B39" s="12" t="s">
        <v>734</v>
      </c>
      <c r="C39" s="11">
        <f>C40</f>
        <v>0</v>
      </c>
    </row>
    <row r="40" ht="16.9" customHeight="1" spans="1:3">
      <c r="A40" s="10">
        <v>21660</v>
      </c>
      <c r="B40" s="13" t="s">
        <v>735</v>
      </c>
      <c r="C40" s="14"/>
    </row>
    <row r="41" ht="16.9" customHeight="1" spans="1:3">
      <c r="A41" s="10">
        <v>217</v>
      </c>
      <c r="B41" s="12" t="s">
        <v>736</v>
      </c>
      <c r="C41" s="11">
        <f>C42</f>
        <v>0</v>
      </c>
    </row>
    <row r="42" ht="16.9" customHeight="1" spans="1:3">
      <c r="A42" s="10">
        <v>21704</v>
      </c>
      <c r="B42" s="13" t="s">
        <v>737</v>
      </c>
      <c r="C42" s="11">
        <f>SUM(C43:C44)</f>
        <v>0</v>
      </c>
    </row>
    <row r="43" ht="16.9" customHeight="1" spans="1:3">
      <c r="A43" s="10">
        <v>2170402</v>
      </c>
      <c r="B43" s="13" t="s">
        <v>738</v>
      </c>
      <c r="C43" s="14">
        <v>0</v>
      </c>
    </row>
    <row r="44" ht="16.9" customHeight="1" spans="1:3">
      <c r="A44" s="10">
        <v>2170403</v>
      </c>
      <c r="B44" s="13" t="s">
        <v>739</v>
      </c>
      <c r="C44" s="14">
        <v>0</v>
      </c>
    </row>
    <row r="45" ht="16.9" customHeight="1" spans="1:3">
      <c r="A45" s="10">
        <v>229</v>
      </c>
      <c r="B45" s="12" t="s">
        <v>740</v>
      </c>
      <c r="C45" s="11">
        <f>SUM(C46:C48)</f>
        <v>0</v>
      </c>
    </row>
    <row r="46" ht="16.9" customHeight="1" spans="1:3">
      <c r="A46" s="10">
        <v>22908</v>
      </c>
      <c r="B46" s="13" t="s">
        <v>741</v>
      </c>
      <c r="C46" s="14">
        <v>0</v>
      </c>
    </row>
    <row r="47" ht="16.9" customHeight="1" spans="1:3">
      <c r="A47" s="10">
        <v>22960</v>
      </c>
      <c r="B47" s="13" t="s">
        <v>742</v>
      </c>
      <c r="C47" s="14"/>
    </row>
    <row r="48" ht="16.9" customHeight="1" spans="1:3">
      <c r="A48" s="10">
        <v>22904</v>
      </c>
      <c r="B48" s="13" t="s">
        <v>743</v>
      </c>
      <c r="C48" s="14">
        <v>0</v>
      </c>
    </row>
    <row r="49" ht="16.9" customHeight="1" spans="1:3">
      <c r="A49" s="10">
        <v>232</v>
      </c>
      <c r="B49" s="12" t="s">
        <v>744</v>
      </c>
      <c r="C49" s="14">
        <v>0</v>
      </c>
    </row>
    <row r="50" ht="16.9" customHeight="1" spans="1:3">
      <c r="A50" s="10">
        <v>233</v>
      </c>
      <c r="B50" s="12" t="s">
        <v>745</v>
      </c>
      <c r="C50" s="14">
        <v>0</v>
      </c>
    </row>
  </sheetData>
  <mergeCells count="5">
    <mergeCell ref="A2:C2"/>
    <mergeCell ref="A3:C3"/>
    <mergeCell ref="A5:A6"/>
    <mergeCell ref="B5:B6"/>
    <mergeCell ref="C5:C6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tabSelected="1" workbookViewId="0">
      <selection activeCell="A12" sqref="A12"/>
    </sheetView>
  </sheetViews>
  <sheetFormatPr defaultColWidth="12" defaultRowHeight="14"/>
  <cols>
    <col min="1" max="1" width="134.833333333333" style="211" customWidth="1"/>
    <col min="2" max="16384" width="12" style="211"/>
  </cols>
  <sheetData>
    <row r="1" ht="35.1" customHeight="1" spans="1:1">
      <c r="A1" s="212" t="s">
        <v>6</v>
      </c>
    </row>
    <row r="2" ht="35.1" customHeight="1" spans="1:1">
      <c r="A2" s="213"/>
    </row>
    <row r="3" ht="35.1" customHeight="1" spans="1:1">
      <c r="A3" s="213" t="s">
        <v>7</v>
      </c>
    </row>
    <row r="4" ht="35.1" customHeight="1" spans="1:1">
      <c r="A4" s="213" t="s">
        <v>8</v>
      </c>
    </row>
    <row r="5" ht="35.1" customHeight="1" spans="1:1">
      <c r="A5" s="213" t="s">
        <v>9</v>
      </c>
    </row>
    <row r="6" ht="35.1" customHeight="1" spans="1:1">
      <c r="A6" s="213" t="s">
        <v>10</v>
      </c>
    </row>
    <row r="7" ht="35.1" customHeight="1" spans="1:1">
      <c r="A7" s="213" t="s">
        <v>11</v>
      </c>
    </row>
    <row r="8" ht="35.1" customHeight="1" spans="1:1">
      <c r="A8" s="213" t="s">
        <v>12</v>
      </c>
    </row>
    <row r="9" ht="35.1" customHeight="1" spans="1:1">
      <c r="A9" s="213" t="s">
        <v>13</v>
      </c>
    </row>
    <row r="10" ht="35.1" customHeight="1" spans="1:1">
      <c r="A10" s="213" t="s">
        <v>14</v>
      </c>
    </row>
    <row r="11" ht="35.1" customHeight="1" spans="1:1">
      <c r="A11" s="213" t="s">
        <v>15</v>
      </c>
    </row>
    <row r="12" ht="35.1" customHeight="1" spans="1:1">
      <c r="A12" s="213" t="s">
        <v>16</v>
      </c>
    </row>
    <row r="13" ht="35.1" customHeight="1" spans="1:1">
      <c r="A13" s="213"/>
    </row>
    <row r="14" ht="35.1" customHeight="1" spans="1:1">
      <c r="A14" s="213"/>
    </row>
    <row r="15" ht="35.1" customHeight="1" spans="1:1">
      <c r="A15" s="213"/>
    </row>
    <row r="16" ht="35.1" customHeight="1"/>
    <row r="17" ht="35.1" customHeight="1"/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L41"/>
  <sheetViews>
    <sheetView showGridLines="0" workbookViewId="0">
      <selection activeCell="F23" sqref="F23"/>
    </sheetView>
  </sheetViews>
  <sheetFormatPr defaultColWidth="12" defaultRowHeight="15"/>
  <cols>
    <col min="1" max="1" width="34.8333333333333" style="164" customWidth="1"/>
    <col min="2" max="2" width="10.6666666666667" style="165"/>
    <col min="3" max="3" width="9.33333333333333" style="165"/>
    <col min="4" max="5" width="9.66666666666667" style="165"/>
    <col min="6" max="6" width="37.5" style="164" customWidth="1"/>
    <col min="7" max="7" width="14" style="166" customWidth="1"/>
    <col min="8" max="8" width="11.1666666666667" style="166" customWidth="1"/>
    <col min="9" max="10" width="9.66666666666667" style="166"/>
    <col min="11" max="16384" width="12" style="166"/>
  </cols>
  <sheetData>
    <row r="1" spans="1:1">
      <c r="A1" s="164" t="s">
        <v>17</v>
      </c>
    </row>
    <row r="2" s="160" customFormat="1" ht="27.5" spans="1:10">
      <c r="A2" s="167" t="s">
        <v>18</v>
      </c>
      <c r="B2" s="167"/>
      <c r="C2" s="167"/>
      <c r="D2" s="167"/>
      <c r="E2" s="167"/>
      <c r="F2" s="167"/>
      <c r="G2" s="167"/>
      <c r="H2" s="167"/>
      <c r="I2" s="167"/>
      <c r="J2" s="167"/>
    </row>
    <row r="3" s="161" customFormat="1" ht="23.25" customHeight="1" spans="1:10">
      <c r="A3" s="168"/>
      <c r="B3" s="169"/>
      <c r="C3" s="169"/>
      <c r="D3" s="170"/>
      <c r="E3" s="170"/>
      <c r="F3" s="168"/>
      <c r="I3" s="208" t="s">
        <v>19</v>
      </c>
      <c r="J3" s="208"/>
    </row>
    <row r="4" s="162" customFormat="1" ht="18" customHeight="1" spans="1:10">
      <c r="A4" s="171" t="s">
        <v>20</v>
      </c>
      <c r="B4" s="172"/>
      <c r="C4" s="172"/>
      <c r="D4" s="172"/>
      <c r="E4" s="173"/>
      <c r="F4" s="174" t="s">
        <v>21</v>
      </c>
      <c r="G4" s="174"/>
      <c r="H4" s="174"/>
      <c r="I4" s="174"/>
      <c r="J4" s="174"/>
    </row>
    <row r="5" s="162" customFormat="1" ht="18" customHeight="1" spans="1:10">
      <c r="A5" s="175" t="s">
        <v>22</v>
      </c>
      <c r="B5" s="171" t="s">
        <v>23</v>
      </c>
      <c r="C5" s="172"/>
      <c r="D5" s="172"/>
      <c r="E5" s="173"/>
      <c r="F5" s="176" t="s">
        <v>22</v>
      </c>
      <c r="G5" s="174" t="s">
        <v>23</v>
      </c>
      <c r="H5" s="174"/>
      <c r="I5" s="174"/>
      <c r="J5" s="174"/>
    </row>
    <row r="6" s="162" customFormat="1" ht="17.25" customHeight="1" spans="1:10">
      <c r="A6" s="177"/>
      <c r="B6" s="171" t="s">
        <v>24</v>
      </c>
      <c r="C6" s="173"/>
      <c r="D6" s="174" t="s">
        <v>25</v>
      </c>
      <c r="E6" s="174"/>
      <c r="F6" s="176"/>
      <c r="G6" s="174" t="s">
        <v>24</v>
      </c>
      <c r="H6" s="174"/>
      <c r="I6" s="174" t="s">
        <v>25</v>
      </c>
      <c r="J6" s="174"/>
    </row>
    <row r="7" ht="15.75" customHeight="1" spans="1:10">
      <c r="A7" s="178"/>
      <c r="B7" s="179" t="s">
        <v>26</v>
      </c>
      <c r="C7" s="179" t="s">
        <v>27</v>
      </c>
      <c r="D7" s="179" t="s">
        <v>26</v>
      </c>
      <c r="E7" s="179" t="s">
        <v>27</v>
      </c>
      <c r="F7" s="176"/>
      <c r="G7" s="179" t="s">
        <v>26</v>
      </c>
      <c r="H7" s="179" t="s">
        <v>27</v>
      </c>
      <c r="I7" s="179" t="s">
        <v>26</v>
      </c>
      <c r="J7" s="179" t="s">
        <v>27</v>
      </c>
    </row>
    <row r="8" s="163" customFormat="1" ht="15.5" spans="1:11">
      <c r="A8" s="180" t="s">
        <v>28</v>
      </c>
      <c r="B8" s="181">
        <f>SUM(B9:B22)</f>
        <v>48520</v>
      </c>
      <c r="C8" s="181">
        <f>SUM(C9:C22)</f>
        <v>8250</v>
      </c>
      <c r="D8" s="182">
        <v>8.3</v>
      </c>
      <c r="E8" s="182">
        <v>2.64</v>
      </c>
      <c r="F8" s="183" t="s">
        <v>29</v>
      </c>
      <c r="G8" s="184">
        <v>24100</v>
      </c>
      <c r="H8" s="185">
        <v>10930</v>
      </c>
      <c r="I8" s="182">
        <v>2.8</v>
      </c>
      <c r="J8" s="182">
        <v>2.03</v>
      </c>
      <c r="K8" s="209"/>
    </row>
    <row r="9" s="163" customFormat="1" ht="15.5" spans="1:11">
      <c r="A9" s="186" t="s">
        <v>30</v>
      </c>
      <c r="B9" s="181">
        <v>27600</v>
      </c>
      <c r="C9" s="181">
        <v>5220</v>
      </c>
      <c r="D9" s="182">
        <v>12.8</v>
      </c>
      <c r="E9" s="182">
        <v>1.6</v>
      </c>
      <c r="F9" s="183" t="s">
        <v>31</v>
      </c>
      <c r="G9" s="184"/>
      <c r="H9" s="185">
        <v>0</v>
      </c>
      <c r="I9" s="182"/>
      <c r="J9" s="182" t="s">
        <v>32</v>
      </c>
      <c r="K9" s="209"/>
    </row>
    <row r="10" s="163" customFormat="1" ht="15.5" spans="1:11">
      <c r="A10" s="186" t="s">
        <v>33</v>
      </c>
      <c r="B10" s="181"/>
      <c r="C10" s="181">
        <v>0</v>
      </c>
      <c r="D10" s="182"/>
      <c r="E10" s="182" t="s">
        <v>32</v>
      </c>
      <c r="F10" s="183" t="s">
        <v>34</v>
      </c>
      <c r="G10" s="184"/>
      <c r="H10" s="185">
        <v>0</v>
      </c>
      <c r="I10" s="182"/>
      <c r="J10" s="182" t="s">
        <v>32</v>
      </c>
      <c r="K10" s="209"/>
    </row>
    <row r="11" s="163" customFormat="1" ht="15.5" spans="1:11">
      <c r="A11" s="186" t="s">
        <v>35</v>
      </c>
      <c r="B11" s="181">
        <v>2513</v>
      </c>
      <c r="C11" s="181">
        <v>500</v>
      </c>
      <c r="D11" s="182">
        <v>19.4</v>
      </c>
      <c r="E11" s="182">
        <v>4.17</v>
      </c>
      <c r="F11" s="183" t="s">
        <v>36</v>
      </c>
      <c r="G11" s="184">
        <v>4600</v>
      </c>
      <c r="H11" s="185">
        <v>4600</v>
      </c>
      <c r="I11" s="182">
        <v>3.4</v>
      </c>
      <c r="J11" s="182">
        <v>0.66</v>
      </c>
      <c r="K11" s="209"/>
    </row>
    <row r="12" s="163" customFormat="1" ht="15.5" spans="1:11">
      <c r="A12" s="186" t="s">
        <v>37</v>
      </c>
      <c r="B12" s="181">
        <v>1073</v>
      </c>
      <c r="C12" s="181">
        <v>360</v>
      </c>
      <c r="D12" s="182">
        <v>7.5</v>
      </c>
      <c r="E12" s="182">
        <v>2.86</v>
      </c>
      <c r="F12" s="183" t="s">
        <v>38</v>
      </c>
      <c r="G12" s="184">
        <v>37100</v>
      </c>
      <c r="H12" s="185">
        <v>11640</v>
      </c>
      <c r="I12" s="182">
        <v>1.2</v>
      </c>
      <c r="J12" s="182">
        <v>2.02</v>
      </c>
      <c r="K12" s="209"/>
    </row>
    <row r="13" s="163" customFormat="1" ht="15.5" spans="1:11">
      <c r="A13" s="186" t="s">
        <v>39</v>
      </c>
      <c r="B13" s="181">
        <v>284</v>
      </c>
      <c r="C13" s="181">
        <v>0</v>
      </c>
      <c r="D13" s="182">
        <v>8</v>
      </c>
      <c r="E13" s="182" t="s">
        <v>32</v>
      </c>
      <c r="F13" s="183" t="s">
        <v>40</v>
      </c>
      <c r="G13" s="184">
        <v>100</v>
      </c>
      <c r="H13" s="185">
        <v>100</v>
      </c>
      <c r="I13" s="182">
        <v>17.6</v>
      </c>
      <c r="J13" s="182">
        <v>2.04</v>
      </c>
      <c r="K13" s="209"/>
    </row>
    <row r="14" s="163" customFormat="1" customHeight="1" spans="1:11">
      <c r="A14" s="186" t="s">
        <v>41</v>
      </c>
      <c r="B14" s="181">
        <v>2470</v>
      </c>
      <c r="C14" s="181">
        <v>230</v>
      </c>
      <c r="D14" s="182">
        <v>-0.4</v>
      </c>
      <c r="E14" s="182">
        <v>2.22</v>
      </c>
      <c r="F14" s="183" t="s">
        <v>42</v>
      </c>
      <c r="G14" s="184">
        <v>900</v>
      </c>
      <c r="H14" s="185">
        <v>310</v>
      </c>
      <c r="I14" s="182">
        <v>3.6</v>
      </c>
      <c r="J14" s="182">
        <v>4.38</v>
      </c>
      <c r="K14" s="209"/>
    </row>
    <row r="15" s="163" customFormat="1" ht="15.5" spans="1:11">
      <c r="A15" s="186" t="s">
        <v>43</v>
      </c>
      <c r="B15" s="181">
        <v>901</v>
      </c>
      <c r="C15" s="181">
        <v>130</v>
      </c>
      <c r="D15" s="182">
        <v>-3.3</v>
      </c>
      <c r="E15" s="182">
        <v>7.44</v>
      </c>
      <c r="F15" s="183" t="s">
        <v>44</v>
      </c>
      <c r="G15" s="184">
        <v>25000</v>
      </c>
      <c r="H15" s="185">
        <v>23700</v>
      </c>
      <c r="I15" s="182">
        <v>3.8</v>
      </c>
      <c r="J15" s="182">
        <v>2.36</v>
      </c>
      <c r="K15" s="209"/>
    </row>
    <row r="16" s="163" customFormat="1" ht="15.5" spans="1:11">
      <c r="A16" s="186" t="s">
        <v>45</v>
      </c>
      <c r="B16" s="181">
        <v>644</v>
      </c>
      <c r="C16" s="181">
        <v>70</v>
      </c>
      <c r="D16" s="182">
        <v>7.7</v>
      </c>
      <c r="E16" s="182">
        <v>9.38</v>
      </c>
      <c r="F16" s="183" t="s">
        <v>46</v>
      </c>
      <c r="G16" s="184">
        <v>13400</v>
      </c>
      <c r="H16" s="185">
        <v>12500</v>
      </c>
      <c r="I16" s="182">
        <v>4.5</v>
      </c>
      <c r="J16" s="182">
        <v>2.09</v>
      </c>
      <c r="K16" s="209"/>
    </row>
    <row r="17" s="163" customFormat="1" ht="15.5" spans="1:11">
      <c r="A17" s="186" t="s">
        <v>47</v>
      </c>
      <c r="B17" s="181">
        <v>3057</v>
      </c>
      <c r="C17" s="181">
        <v>300</v>
      </c>
      <c r="D17" s="182">
        <v>7.8</v>
      </c>
      <c r="E17" s="182">
        <v>2.04</v>
      </c>
      <c r="F17" s="183" t="s">
        <v>48</v>
      </c>
      <c r="G17" s="184">
        <v>400</v>
      </c>
      <c r="H17" s="185">
        <v>340</v>
      </c>
      <c r="I17" s="182">
        <v>0</v>
      </c>
      <c r="J17" s="182">
        <v>3.98</v>
      </c>
      <c r="K17" s="209"/>
    </row>
    <row r="18" s="163" customFormat="1" ht="15.5" spans="1:11">
      <c r="A18" s="186" t="s">
        <v>49</v>
      </c>
      <c r="B18" s="181">
        <v>2224</v>
      </c>
      <c r="C18" s="181">
        <v>340</v>
      </c>
      <c r="D18" s="182">
        <v>-1.2</v>
      </c>
      <c r="E18" s="182">
        <v>2.72</v>
      </c>
      <c r="F18" s="183" t="s">
        <v>50</v>
      </c>
      <c r="G18" s="184">
        <v>2000</v>
      </c>
      <c r="H18" s="185">
        <v>690</v>
      </c>
      <c r="I18" s="182">
        <v>11.1</v>
      </c>
      <c r="J18" s="182">
        <v>1.17</v>
      </c>
      <c r="K18" s="209"/>
    </row>
    <row r="19" s="163" customFormat="1" customHeight="1" spans="1:11">
      <c r="A19" s="186" t="s">
        <v>51</v>
      </c>
      <c r="B19" s="181">
        <v>2</v>
      </c>
      <c r="C19" s="181">
        <v>0</v>
      </c>
      <c r="D19" s="182">
        <v>0</v>
      </c>
      <c r="E19" s="182" t="s">
        <v>32</v>
      </c>
      <c r="F19" s="183" t="s">
        <v>52</v>
      </c>
      <c r="G19" s="184">
        <v>8700</v>
      </c>
      <c r="H19" s="185">
        <v>6620</v>
      </c>
      <c r="I19" s="182">
        <v>8.8</v>
      </c>
      <c r="J19" s="182">
        <v>2.54</v>
      </c>
      <c r="K19" s="209"/>
    </row>
    <row r="20" s="163" customFormat="1" ht="15.5" spans="1:11">
      <c r="A20" s="186" t="s">
        <v>53</v>
      </c>
      <c r="B20" s="181">
        <v>920</v>
      </c>
      <c r="C20" s="181">
        <v>0</v>
      </c>
      <c r="D20" s="182">
        <v>18.9</v>
      </c>
      <c r="E20" s="182" t="s">
        <v>32</v>
      </c>
      <c r="F20" s="183" t="s">
        <v>54</v>
      </c>
      <c r="G20" s="184">
        <v>710</v>
      </c>
      <c r="H20" s="185">
        <v>710</v>
      </c>
      <c r="I20" s="182">
        <v>1.9</v>
      </c>
      <c r="J20" s="182">
        <v>1.87</v>
      </c>
      <c r="K20" s="209"/>
    </row>
    <row r="21" s="163" customFormat="1" ht="15.5" spans="1:11">
      <c r="A21" s="186" t="s">
        <v>55</v>
      </c>
      <c r="B21" s="181">
        <v>6832</v>
      </c>
      <c r="C21" s="181">
        <v>1100</v>
      </c>
      <c r="D21" s="182">
        <v>-3.9</v>
      </c>
      <c r="E21" s="182">
        <v>6.28</v>
      </c>
      <c r="F21" s="187" t="s">
        <v>56</v>
      </c>
      <c r="G21" s="184">
        <v>300</v>
      </c>
      <c r="H21" s="185">
        <v>20</v>
      </c>
      <c r="I21" s="182">
        <v>0</v>
      </c>
      <c r="J21" s="182">
        <v>-23.08</v>
      </c>
      <c r="K21" s="209"/>
    </row>
    <row r="22" s="163" customFormat="1" ht="15.5" spans="1:11">
      <c r="A22" s="186" t="s">
        <v>57</v>
      </c>
      <c r="B22" s="181"/>
      <c r="C22" s="181">
        <v>0</v>
      </c>
      <c r="D22" s="182"/>
      <c r="E22" s="182" t="s">
        <v>32</v>
      </c>
      <c r="F22" s="187" t="s">
        <v>58</v>
      </c>
      <c r="G22" s="184">
        <v>30</v>
      </c>
      <c r="H22" s="185">
        <v>30</v>
      </c>
      <c r="I22" s="182">
        <v>0</v>
      </c>
      <c r="J22" s="182">
        <v>-6.25</v>
      </c>
      <c r="K22" s="209"/>
    </row>
    <row r="23" s="163" customFormat="1" ht="15.5" spans="1:11">
      <c r="A23" s="188" t="s">
        <v>59</v>
      </c>
      <c r="B23" s="181">
        <f>SUM(B24:B29)</f>
        <v>8680</v>
      </c>
      <c r="C23" s="181">
        <f>SUM(C24:C29)</f>
        <v>6000</v>
      </c>
      <c r="D23" s="182">
        <v>0.7</v>
      </c>
      <c r="E23" s="182">
        <v>-0.68</v>
      </c>
      <c r="F23" s="187" t="s">
        <v>60</v>
      </c>
      <c r="G23" s="184"/>
      <c r="H23" s="185">
        <v>0</v>
      </c>
      <c r="I23" s="182"/>
      <c r="J23" s="182" t="s">
        <v>32</v>
      </c>
      <c r="K23" s="209"/>
    </row>
    <row r="24" s="163" customFormat="1" ht="15.5" spans="1:11">
      <c r="A24" s="186" t="s">
        <v>61</v>
      </c>
      <c r="B24" s="181">
        <v>5200</v>
      </c>
      <c r="C24" s="181">
        <v>3600</v>
      </c>
      <c r="D24" s="182">
        <v>3.9</v>
      </c>
      <c r="E24" s="182">
        <v>7.43</v>
      </c>
      <c r="F24" s="187" t="s">
        <v>62</v>
      </c>
      <c r="G24" s="184"/>
      <c r="H24" s="185">
        <v>0</v>
      </c>
      <c r="I24" s="182"/>
      <c r="J24" s="182" t="s">
        <v>32</v>
      </c>
      <c r="K24" s="209"/>
    </row>
    <row r="25" s="163" customFormat="1" ht="15.5" spans="1:11">
      <c r="A25" s="186" t="s">
        <v>63</v>
      </c>
      <c r="B25" s="181">
        <v>750</v>
      </c>
      <c r="C25" s="181">
        <v>500</v>
      </c>
      <c r="D25" s="182">
        <v>0.1</v>
      </c>
      <c r="E25" s="182">
        <v>-10.71</v>
      </c>
      <c r="F25" s="187" t="s">
        <v>64</v>
      </c>
      <c r="G25" s="184">
        <v>700</v>
      </c>
      <c r="H25" s="185">
        <v>680</v>
      </c>
      <c r="I25" s="182">
        <v>4.5</v>
      </c>
      <c r="J25" s="182">
        <v>1.49</v>
      </c>
      <c r="K25" s="209"/>
    </row>
    <row r="26" s="163" customFormat="1" ht="15.5" spans="1:11">
      <c r="A26" s="186" t="s">
        <v>65</v>
      </c>
      <c r="B26" s="181">
        <v>520</v>
      </c>
      <c r="C26" s="181">
        <v>400</v>
      </c>
      <c r="D26" s="182">
        <v>-0.4</v>
      </c>
      <c r="E26" s="182">
        <v>-17.01</v>
      </c>
      <c r="F26" s="187" t="s">
        <v>66</v>
      </c>
      <c r="G26" s="184">
        <v>200</v>
      </c>
      <c r="H26" s="185">
        <v>0</v>
      </c>
      <c r="I26" s="182">
        <v>-60</v>
      </c>
      <c r="J26" s="182" t="s">
        <v>32</v>
      </c>
      <c r="K26" s="209"/>
    </row>
    <row r="27" s="163" customFormat="1" ht="15.5" spans="1:11">
      <c r="A27" s="186" t="s">
        <v>67</v>
      </c>
      <c r="B27" s="181"/>
      <c r="C27" s="181"/>
      <c r="D27" s="182"/>
      <c r="E27" s="182" t="s">
        <v>32</v>
      </c>
      <c r="F27" s="187" t="s">
        <v>68</v>
      </c>
      <c r="G27" s="184">
        <v>260</v>
      </c>
      <c r="H27" s="185">
        <v>260</v>
      </c>
      <c r="I27" s="182">
        <v>-25.7</v>
      </c>
      <c r="J27" s="182">
        <v>1.96</v>
      </c>
      <c r="K27" s="209"/>
    </row>
    <row r="28" s="163" customFormat="1" ht="30" spans="1:11">
      <c r="A28" s="189" t="s">
        <v>69</v>
      </c>
      <c r="B28" s="181">
        <v>2210</v>
      </c>
      <c r="C28" s="181">
        <v>1500</v>
      </c>
      <c r="D28" s="182">
        <v>1.3</v>
      </c>
      <c r="E28" s="182">
        <v>-8.76</v>
      </c>
      <c r="F28" s="187" t="s">
        <v>70</v>
      </c>
      <c r="G28" s="184"/>
      <c r="H28" s="185"/>
      <c r="I28" s="182"/>
      <c r="J28" s="182" t="s">
        <v>32</v>
      </c>
      <c r="K28" s="209"/>
    </row>
    <row r="29" s="163" customFormat="1" ht="15.5" spans="1:11">
      <c r="A29" s="186" t="s">
        <v>71</v>
      </c>
      <c r="B29" s="181"/>
      <c r="C29" s="181"/>
      <c r="D29" s="182">
        <v>-100</v>
      </c>
      <c r="E29" s="182">
        <v>-100</v>
      </c>
      <c r="F29" s="187" t="s">
        <v>72</v>
      </c>
      <c r="G29" s="184"/>
      <c r="H29" s="185">
        <v>0</v>
      </c>
      <c r="I29" s="182"/>
      <c r="J29" s="182" t="s">
        <v>32</v>
      </c>
      <c r="K29" s="209"/>
    </row>
    <row r="30" s="163" customFormat="1" ht="15.5" spans="1:11">
      <c r="A30" s="190"/>
      <c r="B30" s="191"/>
      <c r="C30" s="191"/>
      <c r="D30" s="182"/>
      <c r="E30" s="182" t="s">
        <v>32</v>
      </c>
      <c r="F30" s="192" t="s">
        <v>73</v>
      </c>
      <c r="G30" s="184">
        <v>1500</v>
      </c>
      <c r="H30" s="185">
        <v>470</v>
      </c>
      <c r="I30" s="182">
        <v>-31.8</v>
      </c>
      <c r="J30" s="182">
        <v>0.21</v>
      </c>
      <c r="K30" s="209"/>
    </row>
    <row r="31" s="163" customFormat="1" ht="15.5" spans="1:12">
      <c r="A31" s="193" t="s">
        <v>74</v>
      </c>
      <c r="B31" s="191">
        <f>SUM(B8,B23)</f>
        <v>57200</v>
      </c>
      <c r="C31" s="191">
        <f>SUM(C8,C23)</f>
        <v>14250</v>
      </c>
      <c r="D31" s="182">
        <v>7</v>
      </c>
      <c r="E31" s="182">
        <v>1.21</v>
      </c>
      <c r="F31" s="193" t="s">
        <v>75</v>
      </c>
      <c r="G31" s="194">
        <f>SUM(G8:G30)</f>
        <v>120000</v>
      </c>
      <c r="H31" s="194">
        <f>SUM(H8:H30)</f>
        <v>73600</v>
      </c>
      <c r="I31" s="182">
        <v>2.3</v>
      </c>
      <c r="J31" s="182">
        <v>2.08</v>
      </c>
      <c r="K31" s="209"/>
      <c r="L31" s="210"/>
    </row>
    <row r="32" s="163" customFormat="1" ht="15.5" spans="1:11">
      <c r="A32" s="195" t="s">
        <v>76</v>
      </c>
      <c r="B32" s="196">
        <f>SUM(B33:B35)</f>
        <v>66500</v>
      </c>
      <c r="C32" s="196">
        <f>SUM(C33:C35)</f>
        <v>46704</v>
      </c>
      <c r="D32" s="182"/>
      <c r="E32" s="182">
        <v>-1.35</v>
      </c>
      <c r="F32" s="197" t="s">
        <v>77</v>
      </c>
      <c r="G32" s="191">
        <f>SUM(G33:G34)</f>
        <v>15600</v>
      </c>
      <c r="H32" s="191">
        <f>SUM(H33:H34)</f>
        <v>4200</v>
      </c>
      <c r="I32" s="182"/>
      <c r="J32" s="182">
        <v>1.65</v>
      </c>
      <c r="K32" s="209"/>
    </row>
    <row r="33" s="163" customFormat="1" ht="15.5" spans="1:11">
      <c r="A33" s="198" t="s">
        <v>78</v>
      </c>
      <c r="B33" s="196">
        <v>6000</v>
      </c>
      <c r="C33" s="196">
        <v>1704</v>
      </c>
      <c r="D33" s="182"/>
      <c r="E33" s="182">
        <v>0.41</v>
      </c>
      <c r="F33" s="199" t="s">
        <v>79</v>
      </c>
      <c r="G33" s="184">
        <v>15600</v>
      </c>
      <c r="H33" s="184">
        <v>4200</v>
      </c>
      <c r="I33" s="182"/>
      <c r="J33" s="182">
        <v>1.65</v>
      </c>
      <c r="K33" s="209"/>
    </row>
    <row r="34" s="163" customFormat="1" ht="15.5" spans="1:11">
      <c r="A34" s="198" t="s">
        <v>80</v>
      </c>
      <c r="B34" s="196">
        <v>60500</v>
      </c>
      <c r="C34" s="196">
        <v>45000</v>
      </c>
      <c r="D34" s="182"/>
      <c r="E34" s="182">
        <v>-1.42</v>
      </c>
      <c r="F34" s="199" t="s">
        <v>81</v>
      </c>
      <c r="G34" s="184"/>
      <c r="H34" s="184"/>
      <c r="I34" s="182"/>
      <c r="J34" s="182" t="s">
        <v>32</v>
      </c>
      <c r="K34" s="209"/>
    </row>
    <row r="35" s="163" customFormat="1" ht="15.5" spans="1:11">
      <c r="A35" s="200" t="s">
        <v>82</v>
      </c>
      <c r="B35" s="191"/>
      <c r="C35" s="191"/>
      <c r="D35" s="182"/>
      <c r="E35" s="182" t="s">
        <v>32</v>
      </c>
      <c r="F35" s="201" t="s">
        <v>83</v>
      </c>
      <c r="G35" s="184"/>
      <c r="H35" s="184"/>
      <c r="I35" s="182"/>
      <c r="J35" s="182" t="s">
        <v>32</v>
      </c>
      <c r="K35" s="209"/>
    </row>
    <row r="36" s="163" customFormat="1" ht="15.5" spans="1:11">
      <c r="A36" s="202" t="s">
        <v>84</v>
      </c>
      <c r="B36" s="196">
        <v>150</v>
      </c>
      <c r="C36" s="196">
        <v>96</v>
      </c>
      <c r="D36" s="182"/>
      <c r="E36" s="182">
        <v>-92.78</v>
      </c>
      <c r="F36" s="203" t="s">
        <v>85</v>
      </c>
      <c r="G36" s="184"/>
      <c r="H36" s="184"/>
      <c r="I36" s="182"/>
      <c r="J36" s="182" t="s">
        <v>32</v>
      </c>
      <c r="K36" s="209"/>
    </row>
    <row r="37" s="163" customFormat="1" ht="15.5" spans="1:11">
      <c r="A37" s="202" t="s">
        <v>86</v>
      </c>
      <c r="B37" s="196">
        <v>1750</v>
      </c>
      <c r="C37" s="196">
        <v>1750</v>
      </c>
      <c r="D37" s="182"/>
      <c r="E37" s="182">
        <v>-38.88</v>
      </c>
      <c r="F37" s="204" t="s">
        <v>87</v>
      </c>
      <c r="G37" s="184"/>
      <c r="H37" s="184"/>
      <c r="I37" s="182"/>
      <c r="J37" s="182">
        <v>-100</v>
      </c>
      <c r="K37" s="209"/>
    </row>
    <row r="38" s="163" customFormat="1" ht="15.5" spans="1:11">
      <c r="A38" s="202" t="s">
        <v>88</v>
      </c>
      <c r="B38" s="196"/>
      <c r="C38" s="196">
        <v>5000</v>
      </c>
      <c r="D38" s="182"/>
      <c r="E38" s="182">
        <v>-2.48</v>
      </c>
      <c r="F38" s="204"/>
      <c r="G38" s="184"/>
      <c r="H38" s="184"/>
      <c r="I38" s="182"/>
      <c r="J38" s="182" t="s">
        <v>32</v>
      </c>
      <c r="K38" s="209"/>
    </row>
    <row r="39" s="163" customFormat="1" ht="15.5" spans="1:11">
      <c r="A39" s="202" t="s">
        <v>89</v>
      </c>
      <c r="B39" s="196">
        <v>10000</v>
      </c>
      <c r="C39" s="196">
        <v>10000</v>
      </c>
      <c r="D39" s="182"/>
      <c r="E39" s="182">
        <v>79.05</v>
      </c>
      <c r="F39" s="201" t="s">
        <v>90</v>
      </c>
      <c r="G39" s="185">
        <f>B41-G31-G32</f>
        <v>0</v>
      </c>
      <c r="H39" s="185">
        <f>C41-H31-H32</f>
        <v>0</v>
      </c>
      <c r="I39" s="182"/>
      <c r="J39" s="182">
        <v>-100</v>
      </c>
      <c r="K39" s="209"/>
    </row>
    <row r="40" s="163" customFormat="1" ht="15.5" spans="1:11">
      <c r="A40" s="202" t="s">
        <v>91</v>
      </c>
      <c r="B40" s="196"/>
      <c r="C40" s="196"/>
      <c r="D40" s="182"/>
      <c r="E40" s="182">
        <v>-100</v>
      </c>
      <c r="F40" s="205"/>
      <c r="G40" s="184"/>
      <c r="H40" s="184"/>
      <c r="I40" s="182" t="s">
        <v>32</v>
      </c>
      <c r="J40" s="182" t="s">
        <v>32</v>
      </c>
      <c r="K40" s="209"/>
    </row>
    <row r="41" s="163" customFormat="1" ht="15.5" spans="1:11">
      <c r="A41" s="206" t="s">
        <v>92</v>
      </c>
      <c r="B41" s="191">
        <f>SUM(B31,B32,B36:B40)</f>
        <v>135600</v>
      </c>
      <c r="C41" s="191">
        <f>SUM(C31,C32,C36:C40)</f>
        <v>77800</v>
      </c>
      <c r="D41" s="182">
        <v>7</v>
      </c>
      <c r="E41" s="182">
        <v>-5.5</v>
      </c>
      <c r="F41" s="207" t="s">
        <v>93</v>
      </c>
      <c r="G41" s="191">
        <f>G31+G32</f>
        <v>135600</v>
      </c>
      <c r="H41" s="191">
        <f>H31+H32</f>
        <v>77800</v>
      </c>
      <c r="I41" s="182">
        <v>2.3</v>
      </c>
      <c r="J41" s="182">
        <v>-5.5</v>
      </c>
      <c r="K41" s="209"/>
    </row>
  </sheetData>
  <mergeCells count="13">
    <mergeCell ref="A2:J2"/>
    <mergeCell ref="D3:E3"/>
    <mergeCell ref="I3:J3"/>
    <mergeCell ref="A4:E4"/>
    <mergeCell ref="F4:J4"/>
    <mergeCell ref="B5:E5"/>
    <mergeCell ref="G5:J5"/>
    <mergeCell ref="B6:C6"/>
    <mergeCell ref="D6:E6"/>
    <mergeCell ref="G6:H6"/>
    <mergeCell ref="I6:J6"/>
    <mergeCell ref="A5:A7"/>
    <mergeCell ref="F5:F7"/>
  </mergeCells>
  <printOptions horizontalCentered="1"/>
  <pageMargins left="1.18055555555556" right="0" top="0.590277777777778" bottom="0" header="0.511805555555556" footer="0.511805555555556"/>
  <pageSetup paperSize="9" scale="80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86"/>
  <sheetViews>
    <sheetView showGridLines="0" showZeros="0" workbookViewId="0">
      <selection activeCell="D15" sqref="D15"/>
    </sheetView>
  </sheetViews>
  <sheetFormatPr defaultColWidth="9.14444444444444" defaultRowHeight="12"/>
  <cols>
    <col min="1" max="1" width="6.5" customWidth="1"/>
    <col min="2" max="2" width="7" customWidth="1"/>
    <col min="3" max="3" width="14.6666666666667" customWidth="1"/>
    <col min="4" max="4" width="44.8333333333333" customWidth="1"/>
    <col min="5" max="5" width="16" customWidth="1"/>
    <col min="6" max="6" width="16.1666666666667" customWidth="1"/>
    <col min="7" max="9" width="14.5" customWidth="1"/>
    <col min="10" max="10" width="15.8333333333333" customWidth="1"/>
    <col min="11" max="11" width="14.5" customWidth="1"/>
    <col min="12" max="14" width="15" customWidth="1"/>
    <col min="15" max="15" width="14.5" customWidth="1"/>
    <col min="16" max="16" width="16.8333333333333" customWidth="1"/>
    <col min="17" max="17" width="12" customWidth="1"/>
    <col min="18" max="18" width="9.12222222222222" customWidth="1"/>
    <col min="19" max="19" width="11" customWidth="1"/>
    <col min="20" max="20" width="11.6666666666667" customWidth="1"/>
    <col min="21" max="21" width="14.1222222222222" customWidth="1"/>
    <col min="22" max="28" width="10.6222222222222" customWidth="1"/>
    <col min="29" max="16384" width="9.14444444444444" customWidth="1"/>
  </cols>
  <sheetData>
    <row r="1" ht="18" customHeight="1" spans="1:28">
      <c r="A1" s="116"/>
      <c r="B1" s="141"/>
      <c r="C1" s="141"/>
      <c r="D1" s="86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 t="s">
        <v>94</v>
      </c>
      <c r="U1" s="116"/>
      <c r="V1" s="116"/>
      <c r="W1" s="116"/>
      <c r="X1" s="116"/>
      <c r="Y1" s="116"/>
      <c r="Z1" s="116"/>
      <c r="AA1" s="116"/>
      <c r="AB1" s="116"/>
    </row>
    <row r="2" ht="24.75" customHeight="1" spans="1:28">
      <c r="A2" s="142" t="s">
        <v>95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57"/>
      <c r="V2" s="157"/>
      <c r="W2" s="157"/>
      <c r="X2" s="157"/>
      <c r="Y2" s="157"/>
      <c r="Z2" s="159"/>
      <c r="AA2" s="159"/>
      <c r="AB2" s="159"/>
    </row>
    <row r="3" ht="18" customHeight="1" spans="2:28">
      <c r="B3" s="143"/>
      <c r="C3" s="143"/>
      <c r="D3" s="86"/>
      <c r="E3" s="143"/>
      <c r="F3" s="141"/>
      <c r="G3" s="141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1" t="s">
        <v>19</v>
      </c>
      <c r="U3" s="112"/>
      <c r="V3" s="112"/>
      <c r="W3" s="112"/>
      <c r="X3" s="112"/>
      <c r="Y3" s="112"/>
      <c r="Z3" s="112"/>
      <c r="AA3" s="112"/>
      <c r="AB3" s="112"/>
    </row>
    <row r="4" ht="18" customHeight="1" spans="1:28">
      <c r="A4" s="144" t="s">
        <v>96</v>
      </c>
      <c r="B4" s="144"/>
      <c r="C4" s="144" t="s">
        <v>97</v>
      </c>
      <c r="D4" s="145" t="s">
        <v>98</v>
      </c>
      <c r="E4" s="145" t="s">
        <v>99</v>
      </c>
      <c r="F4" s="146" t="s">
        <v>100</v>
      </c>
      <c r="G4" s="146"/>
      <c r="H4" s="146"/>
      <c r="I4" s="150"/>
      <c r="J4" s="126" t="s">
        <v>101</v>
      </c>
      <c r="K4" s="126"/>
      <c r="L4" s="126"/>
      <c r="M4" s="126"/>
      <c r="N4" s="126"/>
      <c r="O4" s="126"/>
      <c r="P4" s="126"/>
      <c r="Q4" s="155" t="s">
        <v>102</v>
      </c>
      <c r="R4" s="155" t="s">
        <v>103</v>
      </c>
      <c r="S4" s="147" t="s">
        <v>104</v>
      </c>
      <c r="T4" s="147" t="s">
        <v>105</v>
      </c>
      <c r="U4" s="158"/>
      <c r="V4" s="112"/>
      <c r="W4" s="112"/>
      <c r="X4" s="112"/>
      <c r="Y4" s="112"/>
      <c r="Z4" s="112"/>
      <c r="AA4" s="112"/>
      <c r="AB4" s="112"/>
    </row>
    <row r="5" ht="18" customHeight="1" spans="1:28">
      <c r="A5" s="144" t="s">
        <v>106</v>
      </c>
      <c r="B5" s="145" t="s">
        <v>107</v>
      </c>
      <c r="C5" s="144"/>
      <c r="D5" s="145"/>
      <c r="E5" s="145"/>
      <c r="F5" s="147" t="s">
        <v>108</v>
      </c>
      <c r="G5" s="147" t="s">
        <v>109</v>
      </c>
      <c r="H5" s="148" t="s">
        <v>110</v>
      </c>
      <c r="I5" s="147" t="s">
        <v>111</v>
      </c>
      <c r="J5" s="151" t="s">
        <v>108</v>
      </c>
      <c r="K5" s="93" t="s">
        <v>112</v>
      </c>
      <c r="L5" s="93"/>
      <c r="M5" s="93"/>
      <c r="N5" s="93"/>
      <c r="O5" s="152" t="s">
        <v>113</v>
      </c>
      <c r="P5" s="153" t="s">
        <v>114</v>
      </c>
      <c r="Q5" s="147"/>
      <c r="R5" s="147"/>
      <c r="S5" s="147"/>
      <c r="T5" s="147"/>
      <c r="U5" s="158"/>
      <c r="V5" s="112"/>
      <c r="W5" s="112"/>
      <c r="X5" s="112"/>
      <c r="Y5" s="112"/>
      <c r="Z5" s="112"/>
      <c r="AA5" s="112"/>
      <c r="AB5" s="112"/>
    </row>
    <row r="6" ht="23.25" customHeight="1" spans="1:28">
      <c r="A6" s="144"/>
      <c r="B6" s="145"/>
      <c r="C6" s="144"/>
      <c r="D6" s="145"/>
      <c r="E6" s="145"/>
      <c r="F6" s="147"/>
      <c r="G6" s="147"/>
      <c r="H6" s="148"/>
      <c r="I6" s="147"/>
      <c r="J6" s="154"/>
      <c r="K6" s="93" t="s">
        <v>115</v>
      </c>
      <c r="L6" s="94" t="s">
        <v>116</v>
      </c>
      <c r="M6" s="94" t="s">
        <v>117</v>
      </c>
      <c r="N6" s="94" t="s">
        <v>118</v>
      </c>
      <c r="O6" s="155"/>
      <c r="P6" s="147"/>
      <c r="Q6" s="147"/>
      <c r="R6" s="147"/>
      <c r="S6" s="147"/>
      <c r="T6" s="147"/>
      <c r="U6" s="116"/>
      <c r="V6" s="116"/>
      <c r="W6" s="116"/>
      <c r="X6" s="116"/>
      <c r="Y6" s="116"/>
      <c r="Z6" s="116"/>
      <c r="AA6" s="116"/>
      <c r="AB6" s="116"/>
    </row>
    <row r="7" ht="18" customHeight="1" spans="1:28">
      <c r="A7" s="149" t="s">
        <v>119</v>
      </c>
      <c r="B7" s="149" t="s">
        <v>119</v>
      </c>
      <c r="C7" s="149" t="s">
        <v>119</v>
      </c>
      <c r="D7" s="149" t="s">
        <v>119</v>
      </c>
      <c r="E7" s="149">
        <v>1</v>
      </c>
      <c r="F7" s="149">
        <v>2</v>
      </c>
      <c r="G7" s="149">
        <v>3</v>
      </c>
      <c r="H7" s="149">
        <v>4</v>
      </c>
      <c r="I7" s="149">
        <v>5</v>
      </c>
      <c r="J7" s="149">
        <v>6</v>
      </c>
      <c r="K7" s="156">
        <v>7</v>
      </c>
      <c r="L7" s="156">
        <v>8</v>
      </c>
      <c r="M7" s="156">
        <v>9</v>
      </c>
      <c r="N7" s="156">
        <v>10</v>
      </c>
      <c r="O7" s="149">
        <v>11</v>
      </c>
      <c r="P7" s="149">
        <v>12</v>
      </c>
      <c r="Q7" s="149">
        <v>13</v>
      </c>
      <c r="R7" s="149">
        <v>14</v>
      </c>
      <c r="S7" s="149">
        <v>15</v>
      </c>
      <c r="T7" s="149">
        <v>16</v>
      </c>
      <c r="U7" s="116"/>
      <c r="V7" s="116"/>
      <c r="W7" s="116"/>
      <c r="X7" s="116"/>
      <c r="Y7" s="116"/>
      <c r="Z7" s="116"/>
      <c r="AA7" s="116"/>
      <c r="AB7" s="116"/>
    </row>
    <row r="8" ht="27.75" customHeight="1" spans="1:28">
      <c r="A8" s="101"/>
      <c r="B8" s="101"/>
      <c r="C8" s="102"/>
      <c r="D8" s="101" t="s">
        <v>115</v>
      </c>
      <c r="E8" s="108">
        <v>29807.81</v>
      </c>
      <c r="F8" s="109">
        <v>12681.56</v>
      </c>
      <c r="G8" s="103">
        <v>9581.43</v>
      </c>
      <c r="H8" s="103">
        <v>2035.56</v>
      </c>
      <c r="I8" s="103">
        <v>1064.57</v>
      </c>
      <c r="J8" s="103">
        <v>17126.25</v>
      </c>
      <c r="K8" s="108">
        <v>0</v>
      </c>
      <c r="L8" s="109">
        <v>0</v>
      </c>
      <c r="M8" s="103">
        <v>0</v>
      </c>
      <c r="N8" s="103">
        <v>0</v>
      </c>
      <c r="O8" s="103">
        <v>0</v>
      </c>
      <c r="P8" s="103">
        <v>17126.25</v>
      </c>
      <c r="Q8" s="103">
        <v>0</v>
      </c>
      <c r="R8" s="103">
        <v>0</v>
      </c>
      <c r="S8" s="103">
        <v>0</v>
      </c>
      <c r="T8" s="108">
        <v>0</v>
      </c>
      <c r="U8" s="123"/>
      <c r="V8" s="116"/>
      <c r="W8" s="116"/>
      <c r="X8" s="116"/>
      <c r="Y8" s="116"/>
      <c r="Z8" s="116"/>
      <c r="AA8" s="116"/>
      <c r="AB8" s="116"/>
    </row>
    <row r="9" ht="27.75" customHeight="1" spans="1:28">
      <c r="A9" s="101"/>
      <c r="B9" s="101"/>
      <c r="C9" s="102" t="s">
        <v>120</v>
      </c>
      <c r="D9" s="101" t="s">
        <v>121</v>
      </c>
      <c r="E9" s="108">
        <v>864</v>
      </c>
      <c r="F9" s="109">
        <v>432</v>
      </c>
      <c r="G9" s="103">
        <v>0</v>
      </c>
      <c r="H9" s="103">
        <v>432</v>
      </c>
      <c r="I9" s="103">
        <v>0</v>
      </c>
      <c r="J9" s="103">
        <v>432</v>
      </c>
      <c r="K9" s="108">
        <v>0</v>
      </c>
      <c r="L9" s="109">
        <v>0</v>
      </c>
      <c r="M9" s="103">
        <v>0</v>
      </c>
      <c r="N9" s="103">
        <v>0</v>
      </c>
      <c r="O9" s="103">
        <v>0</v>
      </c>
      <c r="P9" s="103">
        <v>432</v>
      </c>
      <c r="Q9" s="103">
        <v>0</v>
      </c>
      <c r="R9" s="103">
        <v>0</v>
      </c>
      <c r="S9" s="103">
        <v>0</v>
      </c>
      <c r="T9" s="108">
        <v>0</v>
      </c>
      <c r="V9" s="116"/>
      <c r="W9" s="116"/>
      <c r="X9" s="116"/>
      <c r="Y9" s="116"/>
      <c r="Z9" s="116"/>
      <c r="AA9" s="116"/>
      <c r="AB9" s="116"/>
    </row>
    <row r="10" ht="27.75" customHeight="1" spans="1:28">
      <c r="A10" s="101">
        <v>224</v>
      </c>
      <c r="B10" s="101">
        <v>22402</v>
      </c>
      <c r="C10" s="102" t="s">
        <v>122</v>
      </c>
      <c r="D10" s="101" t="s">
        <v>123</v>
      </c>
      <c r="E10" s="108">
        <v>432</v>
      </c>
      <c r="F10" s="109">
        <v>432</v>
      </c>
      <c r="G10" s="103">
        <v>0</v>
      </c>
      <c r="H10" s="103">
        <v>432</v>
      </c>
      <c r="I10" s="103">
        <v>0</v>
      </c>
      <c r="J10" s="103">
        <v>0</v>
      </c>
      <c r="K10" s="108">
        <v>0</v>
      </c>
      <c r="L10" s="109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8">
        <v>0</v>
      </c>
      <c r="V10" s="116"/>
      <c r="W10" s="116"/>
      <c r="X10" s="116"/>
      <c r="Y10" s="116"/>
      <c r="Z10" s="116"/>
      <c r="AA10" s="116"/>
      <c r="AB10" s="116"/>
    </row>
    <row r="11" ht="27.75" customHeight="1" spans="1:28">
      <c r="A11" s="101">
        <v>224</v>
      </c>
      <c r="B11" s="101">
        <v>22402</v>
      </c>
      <c r="C11" s="102" t="s">
        <v>122</v>
      </c>
      <c r="D11" s="101" t="s">
        <v>124</v>
      </c>
      <c r="E11" s="108">
        <v>252</v>
      </c>
      <c r="F11" s="109">
        <v>0</v>
      </c>
      <c r="G11" s="103">
        <v>0</v>
      </c>
      <c r="H11" s="103">
        <v>0</v>
      </c>
      <c r="I11" s="103">
        <v>0</v>
      </c>
      <c r="J11" s="103">
        <v>252</v>
      </c>
      <c r="K11" s="108">
        <v>0</v>
      </c>
      <c r="L11" s="109">
        <v>0</v>
      </c>
      <c r="M11" s="103">
        <v>0</v>
      </c>
      <c r="N11" s="103">
        <v>0</v>
      </c>
      <c r="O11" s="103">
        <v>0</v>
      </c>
      <c r="P11" s="103">
        <v>252</v>
      </c>
      <c r="Q11" s="103">
        <v>0</v>
      </c>
      <c r="R11" s="103">
        <v>0</v>
      </c>
      <c r="S11" s="103">
        <v>0</v>
      </c>
      <c r="T11" s="108">
        <v>0</v>
      </c>
      <c r="V11" s="116"/>
      <c r="W11" s="116"/>
      <c r="X11" s="116"/>
      <c r="Y11" s="116"/>
      <c r="Z11" s="116"/>
      <c r="AA11" s="116"/>
      <c r="AB11" s="116"/>
    </row>
    <row r="12" ht="27.75" customHeight="1" spans="1:28">
      <c r="A12" s="101">
        <v>224</v>
      </c>
      <c r="B12" s="101">
        <v>22402</v>
      </c>
      <c r="C12" s="102" t="s">
        <v>122</v>
      </c>
      <c r="D12" s="101" t="s">
        <v>125</v>
      </c>
      <c r="E12" s="108">
        <v>180</v>
      </c>
      <c r="F12" s="109">
        <v>0</v>
      </c>
      <c r="G12" s="103">
        <v>0</v>
      </c>
      <c r="H12" s="103">
        <v>0</v>
      </c>
      <c r="I12" s="103">
        <v>0</v>
      </c>
      <c r="J12" s="103">
        <v>180</v>
      </c>
      <c r="K12" s="108">
        <v>0</v>
      </c>
      <c r="L12" s="109">
        <v>0</v>
      </c>
      <c r="M12" s="103">
        <v>0</v>
      </c>
      <c r="N12" s="103">
        <v>0</v>
      </c>
      <c r="O12" s="103">
        <v>0</v>
      </c>
      <c r="P12" s="103">
        <v>180</v>
      </c>
      <c r="Q12" s="103">
        <v>0</v>
      </c>
      <c r="R12" s="103">
        <v>0</v>
      </c>
      <c r="S12" s="103">
        <v>0</v>
      </c>
      <c r="T12" s="108">
        <v>0</v>
      </c>
      <c r="V12" s="116"/>
      <c r="W12" s="116"/>
      <c r="X12" s="116"/>
      <c r="Y12" s="116"/>
      <c r="Z12" s="116"/>
      <c r="AA12" s="116"/>
      <c r="AB12" s="116"/>
    </row>
    <row r="13" ht="27.75" customHeight="1" spans="1:28">
      <c r="A13" s="101"/>
      <c r="B13" s="101"/>
      <c r="C13" s="102" t="s">
        <v>126</v>
      </c>
      <c r="D13" s="101" t="s">
        <v>127</v>
      </c>
      <c r="E13" s="108">
        <v>271.16</v>
      </c>
      <c r="F13" s="109">
        <v>213.06</v>
      </c>
      <c r="G13" s="103">
        <v>177.47</v>
      </c>
      <c r="H13" s="103">
        <v>20.18</v>
      </c>
      <c r="I13" s="103">
        <v>15.41</v>
      </c>
      <c r="J13" s="103">
        <v>58.1</v>
      </c>
      <c r="K13" s="108">
        <v>0</v>
      </c>
      <c r="L13" s="109">
        <v>0</v>
      </c>
      <c r="M13" s="103">
        <v>0</v>
      </c>
      <c r="N13" s="103">
        <v>0</v>
      </c>
      <c r="O13" s="103">
        <v>0</v>
      </c>
      <c r="P13" s="103">
        <v>58.1</v>
      </c>
      <c r="Q13" s="103">
        <v>0</v>
      </c>
      <c r="R13" s="103">
        <v>0</v>
      </c>
      <c r="S13" s="103">
        <v>0</v>
      </c>
      <c r="T13" s="108">
        <v>0</v>
      </c>
      <c r="V13" s="116"/>
      <c r="W13" s="116"/>
      <c r="X13" s="116"/>
      <c r="Y13" s="116"/>
      <c r="Z13" s="116"/>
      <c r="AA13" s="116"/>
      <c r="AB13" s="116"/>
    </row>
    <row r="14" ht="27.75" customHeight="1" spans="1:28">
      <c r="A14" s="101">
        <v>201</v>
      </c>
      <c r="B14" s="101">
        <v>20131</v>
      </c>
      <c r="C14" s="102" t="s">
        <v>128</v>
      </c>
      <c r="D14" s="101" t="s">
        <v>129</v>
      </c>
      <c r="E14" s="108">
        <v>271.16</v>
      </c>
      <c r="F14" s="109">
        <v>213.06</v>
      </c>
      <c r="G14" s="103">
        <v>177.47</v>
      </c>
      <c r="H14" s="103">
        <v>20.18</v>
      </c>
      <c r="I14" s="103">
        <v>15.41</v>
      </c>
      <c r="J14" s="103">
        <v>58.1</v>
      </c>
      <c r="K14" s="108">
        <v>0</v>
      </c>
      <c r="L14" s="109">
        <v>0</v>
      </c>
      <c r="M14" s="103">
        <v>0</v>
      </c>
      <c r="N14" s="103">
        <v>0</v>
      </c>
      <c r="O14" s="103">
        <v>0</v>
      </c>
      <c r="P14" s="103">
        <v>58.1</v>
      </c>
      <c r="Q14" s="103">
        <v>0</v>
      </c>
      <c r="R14" s="103">
        <v>0</v>
      </c>
      <c r="S14" s="103">
        <v>0</v>
      </c>
      <c r="T14" s="108">
        <v>0</v>
      </c>
      <c r="U14" s="116"/>
      <c r="V14" s="116"/>
      <c r="W14" s="116"/>
      <c r="X14" s="116"/>
      <c r="Y14" s="116"/>
      <c r="Z14" s="116"/>
      <c r="AA14" s="116"/>
      <c r="AB14" s="116"/>
    </row>
    <row r="15" ht="27.75" customHeight="1" spans="1:28">
      <c r="A15" s="101"/>
      <c r="B15" s="101"/>
      <c r="C15" s="102" t="s">
        <v>130</v>
      </c>
      <c r="D15" s="101" t="s">
        <v>131</v>
      </c>
      <c r="E15" s="108">
        <v>399.73</v>
      </c>
      <c r="F15" s="109">
        <v>274.13</v>
      </c>
      <c r="G15" s="103">
        <v>230.28</v>
      </c>
      <c r="H15" s="103">
        <v>23.48</v>
      </c>
      <c r="I15" s="103">
        <v>20.37</v>
      </c>
      <c r="J15" s="103">
        <v>125.6</v>
      </c>
      <c r="K15" s="108">
        <v>0</v>
      </c>
      <c r="L15" s="109">
        <v>0</v>
      </c>
      <c r="M15" s="103">
        <v>0</v>
      </c>
      <c r="N15" s="103">
        <v>0</v>
      </c>
      <c r="O15" s="103">
        <v>0</v>
      </c>
      <c r="P15" s="103">
        <v>125.6</v>
      </c>
      <c r="Q15" s="103">
        <v>0</v>
      </c>
      <c r="R15" s="103">
        <v>0</v>
      </c>
      <c r="S15" s="103">
        <v>0</v>
      </c>
      <c r="T15" s="108">
        <v>0</v>
      </c>
      <c r="U15" s="116"/>
      <c r="V15" s="116"/>
      <c r="W15" s="116"/>
      <c r="X15" s="116"/>
      <c r="Y15" s="116"/>
      <c r="Z15" s="116"/>
      <c r="AA15" s="116"/>
      <c r="AB15" s="116"/>
    </row>
    <row r="16" ht="27.75" customHeight="1" spans="1:28">
      <c r="A16" s="101">
        <v>201</v>
      </c>
      <c r="B16" s="101">
        <v>20101</v>
      </c>
      <c r="C16" s="102" t="s">
        <v>132</v>
      </c>
      <c r="D16" s="101" t="s">
        <v>133</v>
      </c>
      <c r="E16" s="108">
        <v>381.73</v>
      </c>
      <c r="F16" s="109">
        <v>274.13</v>
      </c>
      <c r="G16" s="103">
        <v>230.28</v>
      </c>
      <c r="H16" s="103">
        <v>23.48</v>
      </c>
      <c r="I16" s="103">
        <v>20.37</v>
      </c>
      <c r="J16" s="103">
        <v>107.6</v>
      </c>
      <c r="K16" s="108">
        <v>0</v>
      </c>
      <c r="L16" s="109">
        <v>0</v>
      </c>
      <c r="M16" s="103">
        <v>0</v>
      </c>
      <c r="N16" s="103">
        <v>0</v>
      </c>
      <c r="O16" s="103">
        <v>0</v>
      </c>
      <c r="P16" s="103">
        <v>107.6</v>
      </c>
      <c r="Q16" s="103">
        <v>0</v>
      </c>
      <c r="R16" s="103">
        <v>0</v>
      </c>
      <c r="S16" s="103">
        <v>0</v>
      </c>
      <c r="T16" s="108">
        <v>0</v>
      </c>
      <c r="U16" s="116"/>
      <c r="V16" s="116"/>
      <c r="W16" s="116"/>
      <c r="X16" s="116"/>
      <c r="Y16" s="116"/>
      <c r="Z16" s="116"/>
      <c r="AA16" s="116"/>
      <c r="AB16" s="116"/>
    </row>
    <row r="17" ht="27.75" customHeight="1" spans="1:28">
      <c r="A17" s="101">
        <v>201</v>
      </c>
      <c r="B17" s="101">
        <v>20101</v>
      </c>
      <c r="C17" s="102" t="s">
        <v>132</v>
      </c>
      <c r="D17" s="101" t="s">
        <v>134</v>
      </c>
      <c r="E17" s="108">
        <v>18</v>
      </c>
      <c r="F17" s="109">
        <v>0</v>
      </c>
      <c r="G17" s="103">
        <v>0</v>
      </c>
      <c r="H17" s="103">
        <v>0</v>
      </c>
      <c r="I17" s="103">
        <v>0</v>
      </c>
      <c r="J17" s="103">
        <v>18</v>
      </c>
      <c r="K17" s="108">
        <v>0</v>
      </c>
      <c r="L17" s="109">
        <v>0</v>
      </c>
      <c r="M17" s="103">
        <v>0</v>
      </c>
      <c r="N17" s="103">
        <v>0</v>
      </c>
      <c r="O17" s="103">
        <v>0</v>
      </c>
      <c r="P17" s="103">
        <v>18</v>
      </c>
      <c r="Q17" s="103">
        <v>0</v>
      </c>
      <c r="R17" s="103">
        <v>0</v>
      </c>
      <c r="S17" s="103">
        <v>0</v>
      </c>
      <c r="T17" s="108">
        <v>0</v>
      </c>
      <c r="U17" s="116"/>
      <c r="V17" s="116"/>
      <c r="W17" s="116"/>
      <c r="X17" s="116"/>
      <c r="Y17" s="116"/>
      <c r="Z17" s="116"/>
      <c r="AA17" s="116"/>
      <c r="AB17" s="116"/>
    </row>
    <row r="18" ht="27.75" customHeight="1" spans="1:28">
      <c r="A18" s="101"/>
      <c r="B18" s="101"/>
      <c r="C18" s="102" t="s">
        <v>135</v>
      </c>
      <c r="D18" s="101" t="s">
        <v>136</v>
      </c>
      <c r="E18" s="108">
        <v>255.48</v>
      </c>
      <c r="F18" s="109">
        <v>203.63</v>
      </c>
      <c r="G18" s="103">
        <v>169.12</v>
      </c>
      <c r="H18" s="103">
        <v>19.11</v>
      </c>
      <c r="I18" s="103">
        <v>15.4</v>
      </c>
      <c r="J18" s="103">
        <v>51.85</v>
      </c>
      <c r="K18" s="108">
        <v>0</v>
      </c>
      <c r="L18" s="109">
        <v>0</v>
      </c>
      <c r="M18" s="103">
        <v>0</v>
      </c>
      <c r="N18" s="103">
        <v>0</v>
      </c>
      <c r="O18" s="103">
        <v>0</v>
      </c>
      <c r="P18" s="103">
        <v>51.85</v>
      </c>
      <c r="Q18" s="103">
        <v>0</v>
      </c>
      <c r="R18" s="103">
        <v>0</v>
      </c>
      <c r="S18" s="103">
        <v>0</v>
      </c>
      <c r="T18" s="108">
        <v>0</v>
      </c>
      <c r="U18" s="116"/>
      <c r="V18" s="116"/>
      <c r="W18" s="116"/>
      <c r="X18" s="116"/>
      <c r="Y18" s="116"/>
      <c r="Z18" s="116"/>
      <c r="AA18" s="116"/>
      <c r="AB18" s="116"/>
    </row>
    <row r="19" ht="27.75" customHeight="1" spans="1:20">
      <c r="A19" s="101">
        <v>201</v>
      </c>
      <c r="B19" s="101">
        <v>20103</v>
      </c>
      <c r="C19" s="102" t="s">
        <v>137</v>
      </c>
      <c r="D19" s="101" t="s">
        <v>138</v>
      </c>
      <c r="E19" s="108">
        <v>255.48</v>
      </c>
      <c r="F19" s="109">
        <v>203.63</v>
      </c>
      <c r="G19" s="103">
        <v>169.12</v>
      </c>
      <c r="H19" s="103">
        <v>19.11</v>
      </c>
      <c r="I19" s="103">
        <v>15.4</v>
      </c>
      <c r="J19" s="103">
        <v>51.85</v>
      </c>
      <c r="K19" s="108">
        <v>0</v>
      </c>
      <c r="L19" s="109">
        <v>0</v>
      </c>
      <c r="M19" s="103">
        <v>0</v>
      </c>
      <c r="N19" s="103">
        <v>0</v>
      </c>
      <c r="O19" s="103">
        <v>0</v>
      </c>
      <c r="P19" s="103">
        <v>51.85</v>
      </c>
      <c r="Q19" s="103">
        <v>0</v>
      </c>
      <c r="R19" s="103">
        <v>0</v>
      </c>
      <c r="S19" s="103">
        <v>0</v>
      </c>
      <c r="T19" s="108">
        <v>0</v>
      </c>
    </row>
    <row r="20" ht="27.75" customHeight="1" spans="1:20">
      <c r="A20" s="101"/>
      <c r="B20" s="101"/>
      <c r="C20" s="102" t="s">
        <v>139</v>
      </c>
      <c r="D20" s="101" t="s">
        <v>140</v>
      </c>
      <c r="E20" s="108">
        <v>291.09</v>
      </c>
      <c r="F20" s="109">
        <v>205.98</v>
      </c>
      <c r="G20" s="103">
        <v>170.97</v>
      </c>
      <c r="H20" s="103">
        <v>17.57</v>
      </c>
      <c r="I20" s="103">
        <v>17.44</v>
      </c>
      <c r="J20" s="103">
        <v>85.11</v>
      </c>
      <c r="K20" s="108">
        <v>0</v>
      </c>
      <c r="L20" s="109">
        <v>0</v>
      </c>
      <c r="M20" s="103">
        <v>0</v>
      </c>
      <c r="N20" s="103">
        <v>0</v>
      </c>
      <c r="O20" s="103">
        <v>0</v>
      </c>
      <c r="P20" s="103">
        <v>85.11</v>
      </c>
      <c r="Q20" s="103">
        <v>0</v>
      </c>
      <c r="R20" s="103">
        <v>0</v>
      </c>
      <c r="S20" s="103">
        <v>0</v>
      </c>
      <c r="T20" s="108">
        <v>0</v>
      </c>
    </row>
    <row r="21" ht="27.75" customHeight="1" spans="1:20">
      <c r="A21" s="101">
        <v>201</v>
      </c>
      <c r="B21" s="101">
        <v>20102</v>
      </c>
      <c r="C21" s="102" t="s">
        <v>141</v>
      </c>
      <c r="D21" s="101" t="s">
        <v>142</v>
      </c>
      <c r="E21" s="108">
        <v>291.09</v>
      </c>
      <c r="F21" s="109">
        <v>205.98</v>
      </c>
      <c r="G21" s="103">
        <v>170.97</v>
      </c>
      <c r="H21" s="103">
        <v>17.57</v>
      </c>
      <c r="I21" s="103">
        <v>17.44</v>
      </c>
      <c r="J21" s="103">
        <v>85.11</v>
      </c>
      <c r="K21" s="108">
        <v>0</v>
      </c>
      <c r="L21" s="109">
        <v>0</v>
      </c>
      <c r="M21" s="103">
        <v>0</v>
      </c>
      <c r="N21" s="103">
        <v>0</v>
      </c>
      <c r="O21" s="103">
        <v>0</v>
      </c>
      <c r="P21" s="103">
        <v>85.11</v>
      </c>
      <c r="Q21" s="103">
        <v>0</v>
      </c>
      <c r="R21" s="103">
        <v>0</v>
      </c>
      <c r="S21" s="103">
        <v>0</v>
      </c>
      <c r="T21" s="108">
        <v>0</v>
      </c>
    </row>
    <row r="22" ht="27.75" customHeight="1" spans="1:20">
      <c r="A22" s="101"/>
      <c r="B22" s="101"/>
      <c r="C22" s="102" t="s">
        <v>143</v>
      </c>
      <c r="D22" s="101" t="s">
        <v>144</v>
      </c>
      <c r="E22" s="108">
        <v>986.42</v>
      </c>
      <c r="F22" s="109">
        <v>502.74</v>
      </c>
      <c r="G22" s="103">
        <v>359.97</v>
      </c>
      <c r="H22" s="103">
        <v>110.52</v>
      </c>
      <c r="I22" s="103">
        <v>32.25</v>
      </c>
      <c r="J22" s="103">
        <v>483.68</v>
      </c>
      <c r="K22" s="108">
        <v>0</v>
      </c>
      <c r="L22" s="109">
        <v>0</v>
      </c>
      <c r="M22" s="103">
        <v>0</v>
      </c>
      <c r="N22" s="103">
        <v>0</v>
      </c>
      <c r="O22" s="103">
        <v>0</v>
      </c>
      <c r="P22" s="103">
        <v>483.68</v>
      </c>
      <c r="Q22" s="103">
        <v>0</v>
      </c>
      <c r="R22" s="103">
        <v>0</v>
      </c>
      <c r="S22" s="103">
        <v>0</v>
      </c>
      <c r="T22" s="108">
        <v>0</v>
      </c>
    </row>
    <row r="23" ht="27.75" customHeight="1" spans="1:20">
      <c r="A23" s="101">
        <v>201</v>
      </c>
      <c r="B23" s="101">
        <v>20111</v>
      </c>
      <c r="C23" s="102" t="s">
        <v>145</v>
      </c>
      <c r="D23" s="101" t="s">
        <v>146</v>
      </c>
      <c r="E23" s="108">
        <v>986.42</v>
      </c>
      <c r="F23" s="109">
        <v>502.74</v>
      </c>
      <c r="G23" s="103">
        <v>359.97</v>
      </c>
      <c r="H23" s="103">
        <v>110.52</v>
      </c>
      <c r="I23" s="103">
        <v>32.25</v>
      </c>
      <c r="J23" s="103">
        <v>483.68</v>
      </c>
      <c r="K23" s="108">
        <v>0</v>
      </c>
      <c r="L23" s="109">
        <v>0</v>
      </c>
      <c r="M23" s="103">
        <v>0</v>
      </c>
      <c r="N23" s="103">
        <v>0</v>
      </c>
      <c r="O23" s="103">
        <v>0</v>
      </c>
      <c r="P23" s="103">
        <v>483.68</v>
      </c>
      <c r="Q23" s="103">
        <v>0</v>
      </c>
      <c r="R23" s="103">
        <v>0</v>
      </c>
      <c r="S23" s="103">
        <v>0</v>
      </c>
      <c r="T23" s="108">
        <v>0</v>
      </c>
    </row>
    <row r="24" ht="27.75" customHeight="1" spans="1:20">
      <c r="A24" s="101"/>
      <c r="B24" s="101"/>
      <c r="C24" s="102" t="s">
        <v>147</v>
      </c>
      <c r="D24" s="101" t="s">
        <v>148</v>
      </c>
      <c r="E24" s="108">
        <v>336.3</v>
      </c>
      <c r="F24" s="109">
        <v>105.09</v>
      </c>
      <c r="G24" s="103">
        <v>88.39</v>
      </c>
      <c r="H24" s="103">
        <v>8.88</v>
      </c>
      <c r="I24" s="103">
        <v>7.82</v>
      </c>
      <c r="J24" s="103">
        <v>231.21</v>
      </c>
      <c r="K24" s="108">
        <v>0</v>
      </c>
      <c r="L24" s="109">
        <v>0</v>
      </c>
      <c r="M24" s="103">
        <v>0</v>
      </c>
      <c r="N24" s="103">
        <v>0</v>
      </c>
      <c r="O24" s="103">
        <v>0</v>
      </c>
      <c r="P24" s="103">
        <v>231.21</v>
      </c>
      <c r="Q24" s="103">
        <v>0</v>
      </c>
      <c r="R24" s="103">
        <v>0</v>
      </c>
      <c r="S24" s="103">
        <v>0</v>
      </c>
      <c r="T24" s="108">
        <v>0</v>
      </c>
    </row>
    <row r="25" ht="27.75" customHeight="1" spans="1:20">
      <c r="A25" s="101">
        <v>201</v>
      </c>
      <c r="B25" s="101">
        <v>20132</v>
      </c>
      <c r="C25" s="102" t="s">
        <v>149</v>
      </c>
      <c r="D25" s="101" t="s">
        <v>150</v>
      </c>
      <c r="E25" s="108">
        <v>336.3</v>
      </c>
      <c r="F25" s="109">
        <v>105.09</v>
      </c>
      <c r="G25" s="103">
        <v>88.39</v>
      </c>
      <c r="H25" s="103">
        <v>8.88</v>
      </c>
      <c r="I25" s="103">
        <v>7.82</v>
      </c>
      <c r="J25" s="103">
        <v>231.21</v>
      </c>
      <c r="K25" s="108">
        <v>0</v>
      </c>
      <c r="L25" s="109">
        <v>0</v>
      </c>
      <c r="M25" s="103">
        <v>0</v>
      </c>
      <c r="N25" s="103">
        <v>0</v>
      </c>
      <c r="O25" s="103">
        <v>0</v>
      </c>
      <c r="P25" s="103">
        <v>231.21</v>
      </c>
      <c r="Q25" s="103">
        <v>0</v>
      </c>
      <c r="R25" s="103">
        <v>0</v>
      </c>
      <c r="S25" s="103">
        <v>0</v>
      </c>
      <c r="T25" s="108">
        <v>0</v>
      </c>
    </row>
    <row r="26" ht="27.75" customHeight="1" spans="1:20">
      <c r="A26" s="101"/>
      <c r="B26" s="101"/>
      <c r="C26" s="102" t="s">
        <v>151</v>
      </c>
      <c r="D26" s="101" t="s">
        <v>152</v>
      </c>
      <c r="E26" s="108">
        <v>271.32</v>
      </c>
      <c r="F26" s="109">
        <v>111.12</v>
      </c>
      <c r="G26" s="103">
        <v>94.17</v>
      </c>
      <c r="H26" s="103">
        <v>8.46</v>
      </c>
      <c r="I26" s="103">
        <v>8.49</v>
      </c>
      <c r="J26" s="103">
        <v>160.2</v>
      </c>
      <c r="K26" s="108">
        <v>0</v>
      </c>
      <c r="L26" s="109">
        <v>0</v>
      </c>
      <c r="M26" s="103">
        <v>0</v>
      </c>
      <c r="N26" s="103">
        <v>0</v>
      </c>
      <c r="O26" s="103">
        <v>0</v>
      </c>
      <c r="P26" s="103">
        <v>160.2</v>
      </c>
      <c r="Q26" s="103">
        <v>0</v>
      </c>
      <c r="R26" s="103">
        <v>0</v>
      </c>
      <c r="S26" s="103">
        <v>0</v>
      </c>
      <c r="T26" s="108">
        <v>0</v>
      </c>
    </row>
    <row r="27" ht="27.75" customHeight="1" spans="1:20">
      <c r="A27" s="101">
        <v>201</v>
      </c>
      <c r="B27" s="101">
        <v>20133</v>
      </c>
      <c r="C27" s="102" t="s">
        <v>153</v>
      </c>
      <c r="D27" s="101" t="s">
        <v>154</v>
      </c>
      <c r="E27" s="108">
        <v>271.32</v>
      </c>
      <c r="F27" s="109">
        <v>111.12</v>
      </c>
      <c r="G27" s="103">
        <v>94.17</v>
      </c>
      <c r="H27" s="103">
        <v>8.46</v>
      </c>
      <c r="I27" s="103">
        <v>8.49</v>
      </c>
      <c r="J27" s="103">
        <v>160.2</v>
      </c>
      <c r="K27" s="108">
        <v>0</v>
      </c>
      <c r="L27" s="109">
        <v>0</v>
      </c>
      <c r="M27" s="103">
        <v>0</v>
      </c>
      <c r="N27" s="103">
        <v>0</v>
      </c>
      <c r="O27" s="103">
        <v>0</v>
      </c>
      <c r="P27" s="103">
        <v>160.2</v>
      </c>
      <c r="Q27" s="103">
        <v>0</v>
      </c>
      <c r="R27" s="103">
        <v>0</v>
      </c>
      <c r="S27" s="103">
        <v>0</v>
      </c>
      <c r="T27" s="108">
        <v>0</v>
      </c>
    </row>
    <row r="28" ht="27.75" customHeight="1" spans="1:20">
      <c r="A28" s="101"/>
      <c r="B28" s="101"/>
      <c r="C28" s="102" t="s">
        <v>155</v>
      </c>
      <c r="D28" s="101" t="s">
        <v>156</v>
      </c>
      <c r="E28" s="108">
        <v>176.84</v>
      </c>
      <c r="F28" s="109">
        <v>123.63</v>
      </c>
      <c r="G28" s="103">
        <v>104.16</v>
      </c>
      <c r="H28" s="103">
        <v>10</v>
      </c>
      <c r="I28" s="103">
        <v>9.47</v>
      </c>
      <c r="J28" s="103">
        <v>53.21</v>
      </c>
      <c r="K28" s="108">
        <v>0</v>
      </c>
      <c r="L28" s="109">
        <v>0</v>
      </c>
      <c r="M28" s="103">
        <v>0</v>
      </c>
      <c r="N28" s="103">
        <v>0</v>
      </c>
      <c r="O28" s="103">
        <v>0</v>
      </c>
      <c r="P28" s="103">
        <v>53.21</v>
      </c>
      <c r="Q28" s="103">
        <v>0</v>
      </c>
      <c r="R28" s="103">
        <v>0</v>
      </c>
      <c r="S28" s="103">
        <v>0</v>
      </c>
      <c r="T28" s="108">
        <v>0</v>
      </c>
    </row>
    <row r="29" ht="27.75" customHeight="1" spans="1:20">
      <c r="A29" s="101">
        <v>201</v>
      </c>
      <c r="B29" s="101">
        <v>20136</v>
      </c>
      <c r="C29" s="102" t="s">
        <v>157</v>
      </c>
      <c r="D29" s="101" t="s">
        <v>158</v>
      </c>
      <c r="E29" s="108">
        <v>176.84</v>
      </c>
      <c r="F29" s="109">
        <v>123.63</v>
      </c>
      <c r="G29" s="103">
        <v>104.16</v>
      </c>
      <c r="H29" s="103">
        <v>10</v>
      </c>
      <c r="I29" s="103">
        <v>9.47</v>
      </c>
      <c r="J29" s="103">
        <v>53.21</v>
      </c>
      <c r="K29" s="108">
        <v>0</v>
      </c>
      <c r="L29" s="109">
        <v>0</v>
      </c>
      <c r="M29" s="103">
        <v>0</v>
      </c>
      <c r="N29" s="103">
        <v>0</v>
      </c>
      <c r="O29" s="103">
        <v>0</v>
      </c>
      <c r="P29" s="103">
        <v>53.21</v>
      </c>
      <c r="Q29" s="103">
        <v>0</v>
      </c>
      <c r="R29" s="103">
        <v>0</v>
      </c>
      <c r="S29" s="103">
        <v>0</v>
      </c>
      <c r="T29" s="108">
        <v>0</v>
      </c>
    </row>
    <row r="30" ht="27.75" customHeight="1" spans="1:20">
      <c r="A30" s="101"/>
      <c r="B30" s="101"/>
      <c r="C30" s="102" t="s">
        <v>159</v>
      </c>
      <c r="D30" s="101" t="s">
        <v>160</v>
      </c>
      <c r="E30" s="108">
        <v>103.84</v>
      </c>
      <c r="F30" s="109">
        <v>85.19</v>
      </c>
      <c r="G30" s="103">
        <v>72.01</v>
      </c>
      <c r="H30" s="103">
        <v>6.54</v>
      </c>
      <c r="I30" s="103">
        <v>6.64</v>
      </c>
      <c r="J30" s="103">
        <v>18.65</v>
      </c>
      <c r="K30" s="108">
        <v>0</v>
      </c>
      <c r="L30" s="109">
        <v>0</v>
      </c>
      <c r="M30" s="103">
        <v>0</v>
      </c>
      <c r="N30" s="103">
        <v>0</v>
      </c>
      <c r="O30" s="103">
        <v>0</v>
      </c>
      <c r="P30" s="103">
        <v>18.65</v>
      </c>
      <c r="Q30" s="103">
        <v>0</v>
      </c>
      <c r="R30" s="103">
        <v>0</v>
      </c>
      <c r="S30" s="103">
        <v>0</v>
      </c>
      <c r="T30" s="108">
        <v>0</v>
      </c>
    </row>
    <row r="31" ht="27.75" customHeight="1" spans="1:20">
      <c r="A31" s="101">
        <v>201</v>
      </c>
      <c r="B31" s="101">
        <v>20134</v>
      </c>
      <c r="C31" s="102" t="s">
        <v>161</v>
      </c>
      <c r="D31" s="101" t="s">
        <v>162</v>
      </c>
      <c r="E31" s="108">
        <v>103.84</v>
      </c>
      <c r="F31" s="109">
        <v>85.19</v>
      </c>
      <c r="G31" s="103">
        <v>72.01</v>
      </c>
      <c r="H31" s="103">
        <v>6.54</v>
      </c>
      <c r="I31" s="103">
        <v>6.64</v>
      </c>
      <c r="J31" s="103">
        <v>18.65</v>
      </c>
      <c r="K31" s="108">
        <v>0</v>
      </c>
      <c r="L31" s="109">
        <v>0</v>
      </c>
      <c r="M31" s="103">
        <v>0</v>
      </c>
      <c r="N31" s="103">
        <v>0</v>
      </c>
      <c r="O31" s="103">
        <v>0</v>
      </c>
      <c r="P31" s="103">
        <v>18.65</v>
      </c>
      <c r="Q31" s="103">
        <v>0</v>
      </c>
      <c r="R31" s="103">
        <v>0</v>
      </c>
      <c r="S31" s="103">
        <v>0</v>
      </c>
      <c r="T31" s="108">
        <v>0</v>
      </c>
    </row>
    <row r="32" ht="27.75" customHeight="1" spans="1:20">
      <c r="A32" s="101"/>
      <c r="B32" s="101"/>
      <c r="C32" s="102" t="s">
        <v>163</v>
      </c>
      <c r="D32" s="101" t="s">
        <v>164</v>
      </c>
      <c r="E32" s="108">
        <v>8255.9</v>
      </c>
      <c r="F32" s="109">
        <v>2229.11</v>
      </c>
      <c r="G32" s="103">
        <v>1670.7</v>
      </c>
      <c r="H32" s="103">
        <v>394.52</v>
      </c>
      <c r="I32" s="103">
        <v>163.89</v>
      </c>
      <c r="J32" s="103">
        <v>6026.79</v>
      </c>
      <c r="K32" s="108">
        <v>0</v>
      </c>
      <c r="L32" s="109">
        <v>0</v>
      </c>
      <c r="M32" s="103">
        <v>0</v>
      </c>
      <c r="N32" s="103">
        <v>0</v>
      </c>
      <c r="O32" s="103">
        <v>0</v>
      </c>
      <c r="P32" s="103">
        <v>6026.79</v>
      </c>
      <c r="Q32" s="103">
        <v>0</v>
      </c>
      <c r="R32" s="103">
        <v>0</v>
      </c>
      <c r="S32" s="103">
        <v>0</v>
      </c>
      <c r="T32" s="108">
        <v>0</v>
      </c>
    </row>
    <row r="33" ht="27.75" customHeight="1" spans="1:20">
      <c r="A33" s="101">
        <v>204</v>
      </c>
      <c r="B33" s="101">
        <v>20402</v>
      </c>
      <c r="C33" s="102" t="s">
        <v>165</v>
      </c>
      <c r="D33" s="101" t="s">
        <v>166</v>
      </c>
      <c r="E33" s="108">
        <v>8055.9</v>
      </c>
      <c r="F33" s="109">
        <v>2229.11</v>
      </c>
      <c r="G33" s="103">
        <v>1670.7</v>
      </c>
      <c r="H33" s="103">
        <v>394.52</v>
      </c>
      <c r="I33" s="103">
        <v>163.89</v>
      </c>
      <c r="J33" s="103">
        <v>5826.79</v>
      </c>
      <c r="K33" s="108">
        <v>0</v>
      </c>
      <c r="L33" s="109">
        <v>0</v>
      </c>
      <c r="M33" s="103">
        <v>0</v>
      </c>
      <c r="N33" s="103">
        <v>0</v>
      </c>
      <c r="O33" s="103">
        <v>0</v>
      </c>
      <c r="P33" s="103">
        <v>5826.79</v>
      </c>
      <c r="Q33" s="103">
        <v>0</v>
      </c>
      <c r="R33" s="103">
        <v>0</v>
      </c>
      <c r="S33" s="103">
        <v>0</v>
      </c>
      <c r="T33" s="108">
        <v>0</v>
      </c>
    </row>
    <row r="34" ht="27.75" customHeight="1" spans="1:20">
      <c r="A34" s="101">
        <v>204</v>
      </c>
      <c r="B34" s="101">
        <v>20402</v>
      </c>
      <c r="C34" s="102" t="s">
        <v>165</v>
      </c>
      <c r="D34" s="101" t="s">
        <v>167</v>
      </c>
      <c r="E34" s="108">
        <v>200</v>
      </c>
      <c r="F34" s="109">
        <v>0</v>
      </c>
      <c r="G34" s="103">
        <v>0</v>
      </c>
      <c r="H34" s="103">
        <v>0</v>
      </c>
      <c r="I34" s="103">
        <v>0</v>
      </c>
      <c r="J34" s="103">
        <v>200</v>
      </c>
      <c r="K34" s="108">
        <v>0</v>
      </c>
      <c r="L34" s="109">
        <v>0</v>
      </c>
      <c r="M34" s="103">
        <v>0</v>
      </c>
      <c r="N34" s="103">
        <v>0</v>
      </c>
      <c r="O34" s="103">
        <v>0</v>
      </c>
      <c r="P34" s="103">
        <v>200</v>
      </c>
      <c r="Q34" s="103">
        <v>0</v>
      </c>
      <c r="R34" s="103">
        <v>0</v>
      </c>
      <c r="S34" s="103">
        <v>0</v>
      </c>
      <c r="T34" s="108">
        <v>0</v>
      </c>
    </row>
    <row r="35" ht="27.75" customHeight="1" spans="1:20">
      <c r="A35" s="101"/>
      <c r="B35" s="101"/>
      <c r="C35" s="102" t="s">
        <v>168</v>
      </c>
      <c r="D35" s="101" t="s">
        <v>169</v>
      </c>
      <c r="E35" s="108">
        <v>151.1</v>
      </c>
      <c r="F35" s="109">
        <v>61.74</v>
      </c>
      <c r="G35" s="103">
        <v>52.37</v>
      </c>
      <c r="H35" s="103">
        <v>4.71</v>
      </c>
      <c r="I35" s="103">
        <v>4.66</v>
      </c>
      <c r="J35" s="103">
        <v>89.36</v>
      </c>
      <c r="K35" s="108">
        <v>0</v>
      </c>
      <c r="L35" s="109">
        <v>0</v>
      </c>
      <c r="M35" s="103">
        <v>0</v>
      </c>
      <c r="N35" s="103">
        <v>0</v>
      </c>
      <c r="O35" s="103">
        <v>0</v>
      </c>
      <c r="P35" s="103">
        <v>89.36</v>
      </c>
      <c r="Q35" s="103">
        <v>0</v>
      </c>
      <c r="R35" s="103">
        <v>0</v>
      </c>
      <c r="S35" s="103">
        <v>0</v>
      </c>
      <c r="T35" s="108">
        <v>0</v>
      </c>
    </row>
    <row r="36" ht="27.75" customHeight="1" spans="1:20">
      <c r="A36" s="101">
        <v>201</v>
      </c>
      <c r="B36" s="101">
        <v>20103</v>
      </c>
      <c r="C36" s="102" t="s">
        <v>170</v>
      </c>
      <c r="D36" s="101" t="s">
        <v>138</v>
      </c>
      <c r="E36" s="108">
        <v>151.1</v>
      </c>
      <c r="F36" s="109">
        <v>61.74</v>
      </c>
      <c r="G36" s="103">
        <v>52.37</v>
      </c>
      <c r="H36" s="103">
        <v>4.71</v>
      </c>
      <c r="I36" s="103">
        <v>4.66</v>
      </c>
      <c r="J36" s="103">
        <v>89.36</v>
      </c>
      <c r="K36" s="108">
        <v>0</v>
      </c>
      <c r="L36" s="109">
        <v>0</v>
      </c>
      <c r="M36" s="103">
        <v>0</v>
      </c>
      <c r="N36" s="103">
        <v>0</v>
      </c>
      <c r="O36" s="103">
        <v>0</v>
      </c>
      <c r="P36" s="103">
        <v>89.36</v>
      </c>
      <c r="Q36" s="103">
        <v>0</v>
      </c>
      <c r="R36" s="103">
        <v>0</v>
      </c>
      <c r="S36" s="103">
        <v>0</v>
      </c>
      <c r="T36" s="108">
        <v>0</v>
      </c>
    </row>
    <row r="37" ht="27.75" customHeight="1" spans="1:20">
      <c r="A37" s="101"/>
      <c r="B37" s="101"/>
      <c r="C37" s="102" t="s">
        <v>171</v>
      </c>
      <c r="D37" s="101" t="s">
        <v>172</v>
      </c>
      <c r="E37" s="108">
        <v>286.31</v>
      </c>
      <c r="F37" s="109">
        <v>152.52</v>
      </c>
      <c r="G37" s="103">
        <v>124.45</v>
      </c>
      <c r="H37" s="103">
        <v>17.07</v>
      </c>
      <c r="I37" s="103">
        <v>11</v>
      </c>
      <c r="J37" s="103">
        <v>133.79</v>
      </c>
      <c r="K37" s="108">
        <v>0</v>
      </c>
      <c r="L37" s="109">
        <v>0</v>
      </c>
      <c r="M37" s="103">
        <v>0</v>
      </c>
      <c r="N37" s="103">
        <v>0</v>
      </c>
      <c r="O37" s="103">
        <v>0</v>
      </c>
      <c r="P37" s="103">
        <v>133.79</v>
      </c>
      <c r="Q37" s="103">
        <v>0</v>
      </c>
      <c r="R37" s="103">
        <v>0</v>
      </c>
      <c r="S37" s="103">
        <v>0</v>
      </c>
      <c r="T37" s="108">
        <v>0</v>
      </c>
    </row>
    <row r="38" ht="27.75" customHeight="1" spans="1:20">
      <c r="A38" s="101">
        <v>224</v>
      </c>
      <c r="B38" s="101">
        <v>22401</v>
      </c>
      <c r="C38" s="102" t="s">
        <v>173</v>
      </c>
      <c r="D38" s="101" t="s">
        <v>123</v>
      </c>
      <c r="E38" s="108">
        <v>286.31</v>
      </c>
      <c r="F38" s="109">
        <v>152.52</v>
      </c>
      <c r="G38" s="103">
        <v>124.45</v>
      </c>
      <c r="H38" s="103">
        <v>17.07</v>
      </c>
      <c r="I38" s="103">
        <v>11</v>
      </c>
      <c r="J38" s="103">
        <v>133.79</v>
      </c>
      <c r="K38" s="108">
        <v>0</v>
      </c>
      <c r="L38" s="109">
        <v>0</v>
      </c>
      <c r="M38" s="103">
        <v>0</v>
      </c>
      <c r="N38" s="103">
        <v>0</v>
      </c>
      <c r="O38" s="103">
        <v>0</v>
      </c>
      <c r="P38" s="103">
        <v>133.79</v>
      </c>
      <c r="Q38" s="103">
        <v>0</v>
      </c>
      <c r="R38" s="103">
        <v>0</v>
      </c>
      <c r="S38" s="103">
        <v>0</v>
      </c>
      <c r="T38" s="108">
        <v>0</v>
      </c>
    </row>
    <row r="39" ht="27.75" customHeight="1" spans="1:20">
      <c r="A39" s="101"/>
      <c r="B39" s="101"/>
      <c r="C39" s="102" t="s">
        <v>174</v>
      </c>
      <c r="D39" s="101" t="s">
        <v>175</v>
      </c>
      <c r="E39" s="108">
        <v>146.75</v>
      </c>
      <c r="F39" s="109">
        <v>78.09</v>
      </c>
      <c r="G39" s="103">
        <v>65.64</v>
      </c>
      <c r="H39" s="103">
        <v>6.34</v>
      </c>
      <c r="I39" s="103">
        <v>6.11</v>
      </c>
      <c r="J39" s="103">
        <v>68.66</v>
      </c>
      <c r="K39" s="108">
        <v>0</v>
      </c>
      <c r="L39" s="109">
        <v>0</v>
      </c>
      <c r="M39" s="103">
        <v>0</v>
      </c>
      <c r="N39" s="103">
        <v>0</v>
      </c>
      <c r="O39" s="103">
        <v>0</v>
      </c>
      <c r="P39" s="103">
        <v>68.66</v>
      </c>
      <c r="Q39" s="103">
        <v>0</v>
      </c>
      <c r="R39" s="103">
        <v>0</v>
      </c>
      <c r="S39" s="103">
        <v>0</v>
      </c>
      <c r="T39" s="108">
        <v>0</v>
      </c>
    </row>
    <row r="40" ht="27.75" customHeight="1" spans="1:20">
      <c r="A40" s="101">
        <v>201</v>
      </c>
      <c r="B40" s="101">
        <v>20105</v>
      </c>
      <c r="C40" s="102" t="s">
        <v>176</v>
      </c>
      <c r="D40" s="101" t="s">
        <v>177</v>
      </c>
      <c r="E40" s="108">
        <v>146.75</v>
      </c>
      <c r="F40" s="109">
        <v>78.09</v>
      </c>
      <c r="G40" s="103">
        <v>65.64</v>
      </c>
      <c r="H40" s="103">
        <v>6.34</v>
      </c>
      <c r="I40" s="103">
        <v>6.11</v>
      </c>
      <c r="J40" s="103">
        <v>68.66</v>
      </c>
      <c r="K40" s="108">
        <v>0</v>
      </c>
      <c r="L40" s="109">
        <v>0</v>
      </c>
      <c r="M40" s="103">
        <v>0</v>
      </c>
      <c r="N40" s="103">
        <v>0</v>
      </c>
      <c r="O40" s="103">
        <v>0</v>
      </c>
      <c r="P40" s="103">
        <v>68.66</v>
      </c>
      <c r="Q40" s="103">
        <v>0</v>
      </c>
      <c r="R40" s="103">
        <v>0</v>
      </c>
      <c r="S40" s="103">
        <v>0</v>
      </c>
      <c r="T40" s="108">
        <v>0</v>
      </c>
    </row>
    <row r="41" ht="27.75" customHeight="1" spans="1:20">
      <c r="A41" s="101"/>
      <c r="B41" s="101"/>
      <c r="C41" s="102" t="s">
        <v>178</v>
      </c>
      <c r="D41" s="101" t="s">
        <v>179</v>
      </c>
      <c r="E41" s="108">
        <v>88.63</v>
      </c>
      <c r="F41" s="109">
        <v>75.81</v>
      </c>
      <c r="G41" s="103">
        <v>63.59</v>
      </c>
      <c r="H41" s="103">
        <v>6.27</v>
      </c>
      <c r="I41" s="103">
        <v>5.95</v>
      </c>
      <c r="J41" s="103">
        <v>12.82</v>
      </c>
      <c r="K41" s="108">
        <v>0</v>
      </c>
      <c r="L41" s="109">
        <v>0</v>
      </c>
      <c r="M41" s="103">
        <v>0</v>
      </c>
      <c r="N41" s="103">
        <v>0</v>
      </c>
      <c r="O41" s="103">
        <v>0</v>
      </c>
      <c r="P41" s="103">
        <v>12.82</v>
      </c>
      <c r="Q41" s="103">
        <v>0</v>
      </c>
      <c r="R41" s="103">
        <v>0</v>
      </c>
      <c r="S41" s="103">
        <v>0</v>
      </c>
      <c r="T41" s="108">
        <v>0</v>
      </c>
    </row>
    <row r="42" ht="27.75" customHeight="1" spans="1:20">
      <c r="A42" s="101">
        <v>201</v>
      </c>
      <c r="B42" s="101">
        <v>20103</v>
      </c>
      <c r="C42" s="102" t="s">
        <v>180</v>
      </c>
      <c r="D42" s="101" t="s">
        <v>138</v>
      </c>
      <c r="E42" s="108">
        <v>88.63</v>
      </c>
      <c r="F42" s="109">
        <v>75.81</v>
      </c>
      <c r="G42" s="103">
        <v>63.59</v>
      </c>
      <c r="H42" s="103">
        <v>6.27</v>
      </c>
      <c r="I42" s="103">
        <v>5.95</v>
      </c>
      <c r="J42" s="103">
        <v>12.82</v>
      </c>
      <c r="K42" s="108">
        <v>0</v>
      </c>
      <c r="L42" s="109">
        <v>0</v>
      </c>
      <c r="M42" s="103">
        <v>0</v>
      </c>
      <c r="N42" s="103">
        <v>0</v>
      </c>
      <c r="O42" s="103">
        <v>0</v>
      </c>
      <c r="P42" s="103">
        <v>12.82</v>
      </c>
      <c r="Q42" s="103">
        <v>0</v>
      </c>
      <c r="R42" s="103">
        <v>0</v>
      </c>
      <c r="S42" s="103">
        <v>0</v>
      </c>
      <c r="T42" s="108">
        <v>0</v>
      </c>
    </row>
    <row r="43" ht="27.75" customHeight="1" spans="1:20">
      <c r="A43" s="101"/>
      <c r="B43" s="101"/>
      <c r="C43" s="102" t="s">
        <v>181</v>
      </c>
      <c r="D43" s="101" t="s">
        <v>182</v>
      </c>
      <c r="E43" s="108">
        <v>1372.27</v>
      </c>
      <c r="F43" s="109">
        <v>335.98</v>
      </c>
      <c r="G43" s="103">
        <v>126.03</v>
      </c>
      <c r="H43" s="103">
        <v>169.12</v>
      </c>
      <c r="I43" s="103">
        <v>40.83</v>
      </c>
      <c r="J43" s="103">
        <v>1036.29</v>
      </c>
      <c r="K43" s="108">
        <v>0</v>
      </c>
      <c r="L43" s="109">
        <v>0</v>
      </c>
      <c r="M43" s="103">
        <v>0</v>
      </c>
      <c r="N43" s="103">
        <v>0</v>
      </c>
      <c r="O43" s="103">
        <v>0</v>
      </c>
      <c r="P43" s="103">
        <v>1036.29</v>
      </c>
      <c r="Q43" s="103">
        <v>0</v>
      </c>
      <c r="R43" s="103">
        <v>0</v>
      </c>
      <c r="S43" s="103">
        <v>0</v>
      </c>
      <c r="T43" s="108">
        <v>0</v>
      </c>
    </row>
    <row r="44" ht="27.75" customHeight="1" spans="1:20">
      <c r="A44" s="101">
        <v>201</v>
      </c>
      <c r="B44" s="101">
        <v>20103</v>
      </c>
      <c r="C44" s="102" t="s">
        <v>183</v>
      </c>
      <c r="D44" s="101" t="s">
        <v>138</v>
      </c>
      <c r="E44" s="108">
        <v>1372.27</v>
      </c>
      <c r="F44" s="109">
        <v>335.98</v>
      </c>
      <c r="G44" s="103">
        <v>126.03</v>
      </c>
      <c r="H44" s="103">
        <v>169.12</v>
      </c>
      <c r="I44" s="103">
        <v>40.83</v>
      </c>
      <c r="J44" s="103">
        <v>1036.29</v>
      </c>
      <c r="K44" s="108">
        <v>0</v>
      </c>
      <c r="L44" s="109">
        <v>0</v>
      </c>
      <c r="M44" s="103">
        <v>0</v>
      </c>
      <c r="N44" s="103">
        <v>0</v>
      </c>
      <c r="O44" s="103">
        <v>0</v>
      </c>
      <c r="P44" s="103">
        <v>1036.29</v>
      </c>
      <c r="Q44" s="103">
        <v>0</v>
      </c>
      <c r="R44" s="103">
        <v>0</v>
      </c>
      <c r="S44" s="103">
        <v>0</v>
      </c>
      <c r="T44" s="108">
        <v>0</v>
      </c>
    </row>
    <row r="45" ht="27.75" customHeight="1" spans="1:20">
      <c r="A45" s="101"/>
      <c r="B45" s="101"/>
      <c r="C45" s="102" t="s">
        <v>184</v>
      </c>
      <c r="D45" s="101" t="s">
        <v>185</v>
      </c>
      <c r="E45" s="108">
        <v>34.97</v>
      </c>
      <c r="F45" s="109">
        <v>21.39</v>
      </c>
      <c r="G45" s="103">
        <v>17.96</v>
      </c>
      <c r="H45" s="103">
        <v>1.79</v>
      </c>
      <c r="I45" s="103">
        <v>1.64</v>
      </c>
      <c r="J45" s="103">
        <v>13.58</v>
      </c>
      <c r="K45" s="108">
        <v>0</v>
      </c>
      <c r="L45" s="109">
        <v>0</v>
      </c>
      <c r="M45" s="103">
        <v>0</v>
      </c>
      <c r="N45" s="103">
        <v>0</v>
      </c>
      <c r="O45" s="103">
        <v>0</v>
      </c>
      <c r="P45" s="103">
        <v>13.58</v>
      </c>
      <c r="Q45" s="103">
        <v>0</v>
      </c>
      <c r="R45" s="103">
        <v>0</v>
      </c>
      <c r="S45" s="103">
        <v>0</v>
      </c>
      <c r="T45" s="108">
        <v>0</v>
      </c>
    </row>
    <row r="46" ht="27.75" customHeight="1" spans="1:20">
      <c r="A46" s="101">
        <v>201</v>
      </c>
      <c r="B46" s="101">
        <v>20129</v>
      </c>
      <c r="C46" s="102" t="s">
        <v>186</v>
      </c>
      <c r="D46" s="101" t="s">
        <v>187</v>
      </c>
      <c r="E46" s="108">
        <v>34.97</v>
      </c>
      <c r="F46" s="109">
        <v>21.39</v>
      </c>
      <c r="G46" s="103">
        <v>17.96</v>
      </c>
      <c r="H46" s="103">
        <v>1.79</v>
      </c>
      <c r="I46" s="103">
        <v>1.64</v>
      </c>
      <c r="J46" s="103">
        <v>13.58</v>
      </c>
      <c r="K46" s="108">
        <v>0</v>
      </c>
      <c r="L46" s="109">
        <v>0</v>
      </c>
      <c r="M46" s="103">
        <v>0</v>
      </c>
      <c r="N46" s="103">
        <v>0</v>
      </c>
      <c r="O46" s="103">
        <v>0</v>
      </c>
      <c r="P46" s="103">
        <v>13.58</v>
      </c>
      <c r="Q46" s="103">
        <v>0</v>
      </c>
      <c r="R46" s="103">
        <v>0</v>
      </c>
      <c r="S46" s="103">
        <v>0</v>
      </c>
      <c r="T46" s="108">
        <v>0</v>
      </c>
    </row>
    <row r="47" ht="27.75" customHeight="1" spans="1:20">
      <c r="A47" s="101"/>
      <c r="B47" s="101"/>
      <c r="C47" s="102" t="s">
        <v>188</v>
      </c>
      <c r="D47" s="101" t="s">
        <v>189</v>
      </c>
      <c r="E47" s="108">
        <v>58.73</v>
      </c>
      <c r="F47" s="109">
        <v>22.29</v>
      </c>
      <c r="G47" s="103">
        <v>17.8</v>
      </c>
      <c r="H47" s="103">
        <v>1.78</v>
      </c>
      <c r="I47" s="103">
        <v>2.71</v>
      </c>
      <c r="J47" s="103">
        <v>36.44</v>
      </c>
      <c r="K47" s="108">
        <v>0</v>
      </c>
      <c r="L47" s="109">
        <v>0</v>
      </c>
      <c r="M47" s="103">
        <v>0</v>
      </c>
      <c r="N47" s="103">
        <v>0</v>
      </c>
      <c r="O47" s="103">
        <v>0</v>
      </c>
      <c r="P47" s="103">
        <v>36.44</v>
      </c>
      <c r="Q47" s="103">
        <v>0</v>
      </c>
      <c r="R47" s="103">
        <v>0</v>
      </c>
      <c r="S47" s="103">
        <v>0</v>
      </c>
      <c r="T47" s="108">
        <v>0</v>
      </c>
    </row>
    <row r="48" ht="27.75" customHeight="1" spans="1:20">
      <c r="A48" s="101">
        <v>201</v>
      </c>
      <c r="B48" s="101">
        <v>20129</v>
      </c>
      <c r="C48" s="102" t="s">
        <v>190</v>
      </c>
      <c r="D48" s="101" t="s">
        <v>187</v>
      </c>
      <c r="E48" s="108">
        <v>58.73</v>
      </c>
      <c r="F48" s="109">
        <v>22.29</v>
      </c>
      <c r="G48" s="103">
        <v>17.8</v>
      </c>
      <c r="H48" s="103">
        <v>1.78</v>
      </c>
      <c r="I48" s="103">
        <v>2.71</v>
      </c>
      <c r="J48" s="103">
        <v>36.44</v>
      </c>
      <c r="K48" s="108">
        <v>0</v>
      </c>
      <c r="L48" s="109">
        <v>0</v>
      </c>
      <c r="M48" s="103">
        <v>0</v>
      </c>
      <c r="N48" s="103">
        <v>0</v>
      </c>
      <c r="O48" s="103">
        <v>0</v>
      </c>
      <c r="P48" s="103">
        <v>36.44</v>
      </c>
      <c r="Q48" s="103">
        <v>0</v>
      </c>
      <c r="R48" s="103">
        <v>0</v>
      </c>
      <c r="S48" s="103">
        <v>0</v>
      </c>
      <c r="T48" s="108">
        <v>0</v>
      </c>
    </row>
    <row r="49" ht="27.75" customHeight="1" spans="1:20">
      <c r="A49" s="101"/>
      <c r="B49" s="101"/>
      <c r="C49" s="102" t="s">
        <v>191</v>
      </c>
      <c r="D49" s="101" t="s">
        <v>192</v>
      </c>
      <c r="E49" s="108">
        <v>46.07</v>
      </c>
      <c r="F49" s="109">
        <v>10.89</v>
      </c>
      <c r="G49" s="103">
        <v>9.19</v>
      </c>
      <c r="H49" s="103">
        <v>0.9</v>
      </c>
      <c r="I49" s="103">
        <v>0.8</v>
      </c>
      <c r="J49" s="103">
        <v>35.18</v>
      </c>
      <c r="K49" s="108">
        <v>0</v>
      </c>
      <c r="L49" s="109">
        <v>0</v>
      </c>
      <c r="M49" s="103">
        <v>0</v>
      </c>
      <c r="N49" s="103">
        <v>0</v>
      </c>
      <c r="O49" s="103">
        <v>0</v>
      </c>
      <c r="P49" s="103">
        <v>35.18</v>
      </c>
      <c r="Q49" s="103">
        <v>0</v>
      </c>
      <c r="R49" s="103">
        <v>0</v>
      </c>
      <c r="S49" s="103">
        <v>0</v>
      </c>
      <c r="T49" s="108">
        <v>0</v>
      </c>
    </row>
    <row r="50" ht="27.75" customHeight="1" spans="1:20">
      <c r="A50" s="101">
        <v>201</v>
      </c>
      <c r="B50" s="101">
        <v>20129</v>
      </c>
      <c r="C50" s="102" t="s">
        <v>193</v>
      </c>
      <c r="D50" s="101" t="s">
        <v>187</v>
      </c>
      <c r="E50" s="108">
        <v>46.07</v>
      </c>
      <c r="F50" s="109">
        <v>10.89</v>
      </c>
      <c r="G50" s="103">
        <v>9.19</v>
      </c>
      <c r="H50" s="103">
        <v>0.9</v>
      </c>
      <c r="I50" s="103">
        <v>0.8</v>
      </c>
      <c r="J50" s="103">
        <v>35.18</v>
      </c>
      <c r="K50" s="108">
        <v>0</v>
      </c>
      <c r="L50" s="109">
        <v>0</v>
      </c>
      <c r="M50" s="103">
        <v>0</v>
      </c>
      <c r="N50" s="103">
        <v>0</v>
      </c>
      <c r="O50" s="103">
        <v>0</v>
      </c>
      <c r="P50" s="103">
        <v>35.18</v>
      </c>
      <c r="Q50" s="103">
        <v>0</v>
      </c>
      <c r="R50" s="103">
        <v>0</v>
      </c>
      <c r="S50" s="103">
        <v>0</v>
      </c>
      <c r="T50" s="108">
        <v>0</v>
      </c>
    </row>
    <row r="51" ht="27.75" customHeight="1" spans="1:20">
      <c r="A51" s="101"/>
      <c r="B51" s="101"/>
      <c r="C51" s="102" t="s">
        <v>194</v>
      </c>
      <c r="D51" s="101" t="s">
        <v>195</v>
      </c>
      <c r="E51" s="108">
        <v>83.64</v>
      </c>
      <c r="F51" s="109">
        <v>67.73</v>
      </c>
      <c r="G51" s="103">
        <v>57.63</v>
      </c>
      <c r="H51" s="103">
        <v>4.88</v>
      </c>
      <c r="I51" s="103">
        <v>5.22</v>
      </c>
      <c r="J51" s="103">
        <v>15.91</v>
      </c>
      <c r="K51" s="108">
        <v>0</v>
      </c>
      <c r="L51" s="109">
        <v>0</v>
      </c>
      <c r="M51" s="103">
        <v>0</v>
      </c>
      <c r="N51" s="103">
        <v>0</v>
      </c>
      <c r="O51" s="103">
        <v>0</v>
      </c>
      <c r="P51" s="103">
        <v>15.91</v>
      </c>
      <c r="Q51" s="103">
        <v>0</v>
      </c>
      <c r="R51" s="103">
        <v>0</v>
      </c>
      <c r="S51" s="103">
        <v>0</v>
      </c>
      <c r="T51" s="108">
        <v>0</v>
      </c>
    </row>
    <row r="52" ht="27.75" customHeight="1" spans="1:20">
      <c r="A52" s="101">
        <v>201</v>
      </c>
      <c r="B52" s="101">
        <v>20128</v>
      </c>
      <c r="C52" s="102" t="s">
        <v>196</v>
      </c>
      <c r="D52" s="101" t="s">
        <v>197</v>
      </c>
      <c r="E52" s="108">
        <v>83.64</v>
      </c>
      <c r="F52" s="109">
        <v>67.73</v>
      </c>
      <c r="G52" s="103">
        <v>57.63</v>
      </c>
      <c r="H52" s="103">
        <v>4.88</v>
      </c>
      <c r="I52" s="103">
        <v>5.22</v>
      </c>
      <c r="J52" s="103">
        <v>15.91</v>
      </c>
      <c r="K52" s="108">
        <v>0</v>
      </c>
      <c r="L52" s="109">
        <v>0</v>
      </c>
      <c r="M52" s="103">
        <v>0</v>
      </c>
      <c r="N52" s="103">
        <v>0</v>
      </c>
      <c r="O52" s="103">
        <v>0</v>
      </c>
      <c r="P52" s="103">
        <v>15.91</v>
      </c>
      <c r="Q52" s="103">
        <v>0</v>
      </c>
      <c r="R52" s="103">
        <v>0</v>
      </c>
      <c r="S52" s="103">
        <v>0</v>
      </c>
      <c r="T52" s="108">
        <v>0</v>
      </c>
    </row>
    <row r="53" ht="27.75" customHeight="1" spans="1:20">
      <c r="A53" s="101"/>
      <c r="B53" s="101"/>
      <c r="C53" s="102" t="s">
        <v>198</v>
      </c>
      <c r="D53" s="101" t="s">
        <v>199</v>
      </c>
      <c r="E53" s="108">
        <v>42.87</v>
      </c>
      <c r="F53" s="109">
        <v>28.21</v>
      </c>
      <c r="G53" s="103">
        <v>23.59</v>
      </c>
      <c r="H53" s="103">
        <v>2.57</v>
      </c>
      <c r="I53" s="103">
        <v>2.05</v>
      </c>
      <c r="J53" s="103">
        <v>14.66</v>
      </c>
      <c r="K53" s="108">
        <v>0</v>
      </c>
      <c r="L53" s="109">
        <v>0</v>
      </c>
      <c r="M53" s="103">
        <v>0</v>
      </c>
      <c r="N53" s="103">
        <v>0</v>
      </c>
      <c r="O53" s="103">
        <v>0</v>
      </c>
      <c r="P53" s="103">
        <v>14.66</v>
      </c>
      <c r="Q53" s="103">
        <v>0</v>
      </c>
      <c r="R53" s="103">
        <v>0</v>
      </c>
      <c r="S53" s="103">
        <v>0</v>
      </c>
      <c r="T53" s="108">
        <v>0</v>
      </c>
    </row>
    <row r="54" ht="27.75" customHeight="1" spans="1:20">
      <c r="A54" s="101">
        <v>201</v>
      </c>
      <c r="B54" s="101">
        <v>20101</v>
      </c>
      <c r="C54" s="102" t="s">
        <v>200</v>
      </c>
      <c r="D54" s="101" t="s">
        <v>133</v>
      </c>
      <c r="E54" s="108">
        <v>42.87</v>
      </c>
      <c r="F54" s="109">
        <v>28.21</v>
      </c>
      <c r="G54" s="103">
        <v>23.59</v>
      </c>
      <c r="H54" s="103">
        <v>2.57</v>
      </c>
      <c r="I54" s="103">
        <v>2.05</v>
      </c>
      <c r="J54" s="103">
        <v>14.66</v>
      </c>
      <c r="K54" s="108">
        <v>0</v>
      </c>
      <c r="L54" s="109">
        <v>0</v>
      </c>
      <c r="M54" s="103">
        <v>0</v>
      </c>
      <c r="N54" s="103">
        <v>0</v>
      </c>
      <c r="O54" s="103">
        <v>0</v>
      </c>
      <c r="P54" s="103">
        <v>14.66</v>
      </c>
      <c r="Q54" s="103">
        <v>0</v>
      </c>
      <c r="R54" s="103">
        <v>0</v>
      </c>
      <c r="S54" s="103">
        <v>0</v>
      </c>
      <c r="T54" s="108">
        <v>0</v>
      </c>
    </row>
    <row r="55" ht="27.75" customHeight="1" spans="1:20">
      <c r="A55" s="101"/>
      <c r="B55" s="101"/>
      <c r="C55" s="102" t="s">
        <v>201</v>
      </c>
      <c r="D55" s="101" t="s">
        <v>202</v>
      </c>
      <c r="E55" s="108">
        <v>271.28</v>
      </c>
      <c r="F55" s="109">
        <v>123.89</v>
      </c>
      <c r="G55" s="103">
        <v>104.12</v>
      </c>
      <c r="H55" s="103">
        <v>9.39</v>
      </c>
      <c r="I55" s="103">
        <v>10.38</v>
      </c>
      <c r="J55" s="103">
        <v>147.39</v>
      </c>
      <c r="K55" s="108">
        <v>0</v>
      </c>
      <c r="L55" s="109">
        <v>0</v>
      </c>
      <c r="M55" s="103">
        <v>0</v>
      </c>
      <c r="N55" s="103">
        <v>0</v>
      </c>
      <c r="O55" s="103">
        <v>0</v>
      </c>
      <c r="P55" s="103">
        <v>147.39</v>
      </c>
      <c r="Q55" s="103">
        <v>0</v>
      </c>
      <c r="R55" s="103">
        <v>0</v>
      </c>
      <c r="S55" s="103">
        <v>0</v>
      </c>
      <c r="T55" s="108">
        <v>0</v>
      </c>
    </row>
    <row r="56" ht="27.75" customHeight="1" spans="1:20">
      <c r="A56" s="101">
        <v>201</v>
      </c>
      <c r="B56" s="101">
        <v>20108</v>
      </c>
      <c r="C56" s="102" t="s">
        <v>203</v>
      </c>
      <c r="D56" s="101" t="s">
        <v>204</v>
      </c>
      <c r="E56" s="108">
        <v>271.28</v>
      </c>
      <c r="F56" s="109">
        <v>123.89</v>
      </c>
      <c r="G56" s="103">
        <v>104.12</v>
      </c>
      <c r="H56" s="103">
        <v>9.39</v>
      </c>
      <c r="I56" s="103">
        <v>10.38</v>
      </c>
      <c r="J56" s="103">
        <v>147.39</v>
      </c>
      <c r="K56" s="108">
        <v>0</v>
      </c>
      <c r="L56" s="109">
        <v>0</v>
      </c>
      <c r="M56" s="103">
        <v>0</v>
      </c>
      <c r="N56" s="103">
        <v>0</v>
      </c>
      <c r="O56" s="103">
        <v>0</v>
      </c>
      <c r="P56" s="103">
        <v>147.39</v>
      </c>
      <c r="Q56" s="103">
        <v>0</v>
      </c>
      <c r="R56" s="103">
        <v>0</v>
      </c>
      <c r="S56" s="103">
        <v>0</v>
      </c>
      <c r="T56" s="108">
        <v>0</v>
      </c>
    </row>
    <row r="57" ht="27.75" customHeight="1" spans="1:20">
      <c r="A57" s="101"/>
      <c r="B57" s="101"/>
      <c r="C57" s="102" t="s">
        <v>205</v>
      </c>
      <c r="D57" s="101" t="s">
        <v>206</v>
      </c>
      <c r="E57" s="108">
        <v>692.29</v>
      </c>
      <c r="F57" s="109">
        <v>505.14</v>
      </c>
      <c r="G57" s="103">
        <v>419.39</v>
      </c>
      <c r="H57" s="103">
        <v>40.66</v>
      </c>
      <c r="I57" s="103">
        <v>45.09</v>
      </c>
      <c r="J57" s="103">
        <v>187.15</v>
      </c>
      <c r="K57" s="108">
        <v>0</v>
      </c>
      <c r="L57" s="109">
        <v>0</v>
      </c>
      <c r="M57" s="103">
        <v>0</v>
      </c>
      <c r="N57" s="103">
        <v>0</v>
      </c>
      <c r="O57" s="103">
        <v>0</v>
      </c>
      <c r="P57" s="103">
        <v>187.15</v>
      </c>
      <c r="Q57" s="103">
        <v>0</v>
      </c>
      <c r="R57" s="103">
        <v>0</v>
      </c>
      <c r="S57" s="103">
        <v>0</v>
      </c>
      <c r="T57" s="108">
        <v>0</v>
      </c>
    </row>
    <row r="58" ht="27.75" customHeight="1" spans="1:20">
      <c r="A58" s="101">
        <v>201</v>
      </c>
      <c r="B58" s="101">
        <v>20106</v>
      </c>
      <c r="C58" s="102" t="s">
        <v>207</v>
      </c>
      <c r="D58" s="101" t="s">
        <v>208</v>
      </c>
      <c r="E58" s="108">
        <v>692.29</v>
      </c>
      <c r="F58" s="109">
        <v>505.14</v>
      </c>
      <c r="G58" s="103">
        <v>419.39</v>
      </c>
      <c r="H58" s="103">
        <v>40.66</v>
      </c>
      <c r="I58" s="103">
        <v>45.09</v>
      </c>
      <c r="J58" s="103">
        <v>187.15</v>
      </c>
      <c r="K58" s="108">
        <v>0</v>
      </c>
      <c r="L58" s="109">
        <v>0</v>
      </c>
      <c r="M58" s="103">
        <v>0</v>
      </c>
      <c r="N58" s="103">
        <v>0</v>
      </c>
      <c r="O58" s="103">
        <v>0</v>
      </c>
      <c r="P58" s="103">
        <v>187.15</v>
      </c>
      <c r="Q58" s="103">
        <v>0</v>
      </c>
      <c r="R58" s="103">
        <v>0</v>
      </c>
      <c r="S58" s="103">
        <v>0</v>
      </c>
      <c r="T58" s="108">
        <v>0</v>
      </c>
    </row>
    <row r="59" ht="27.75" customHeight="1" spans="1:20">
      <c r="A59" s="101"/>
      <c r="B59" s="101"/>
      <c r="C59" s="102" t="s">
        <v>209</v>
      </c>
      <c r="D59" s="101" t="s">
        <v>210</v>
      </c>
      <c r="E59" s="108">
        <v>461.69</v>
      </c>
      <c r="F59" s="109">
        <v>309.26</v>
      </c>
      <c r="G59" s="103">
        <v>226.74</v>
      </c>
      <c r="H59" s="103">
        <v>62</v>
      </c>
      <c r="I59" s="103">
        <v>20.52</v>
      </c>
      <c r="J59" s="103">
        <v>152.43</v>
      </c>
      <c r="K59" s="108">
        <v>0</v>
      </c>
      <c r="L59" s="109">
        <v>0</v>
      </c>
      <c r="M59" s="103">
        <v>0</v>
      </c>
      <c r="N59" s="103">
        <v>0</v>
      </c>
      <c r="O59" s="103">
        <v>0</v>
      </c>
      <c r="P59" s="103">
        <v>152.43</v>
      </c>
      <c r="Q59" s="103">
        <v>0</v>
      </c>
      <c r="R59" s="103">
        <v>0</v>
      </c>
      <c r="S59" s="103">
        <v>0</v>
      </c>
      <c r="T59" s="108">
        <v>0</v>
      </c>
    </row>
    <row r="60" ht="27.75" customHeight="1" spans="1:20">
      <c r="A60" s="101">
        <v>204</v>
      </c>
      <c r="B60" s="101">
        <v>20406</v>
      </c>
      <c r="C60" s="102" t="s">
        <v>211</v>
      </c>
      <c r="D60" s="101" t="s">
        <v>212</v>
      </c>
      <c r="E60" s="108">
        <v>461.69</v>
      </c>
      <c r="F60" s="109">
        <v>309.26</v>
      </c>
      <c r="G60" s="103">
        <v>226.74</v>
      </c>
      <c r="H60" s="103">
        <v>62</v>
      </c>
      <c r="I60" s="103">
        <v>20.52</v>
      </c>
      <c r="J60" s="103">
        <v>152.43</v>
      </c>
      <c r="K60" s="108">
        <v>0</v>
      </c>
      <c r="L60" s="109">
        <v>0</v>
      </c>
      <c r="M60" s="103">
        <v>0</v>
      </c>
      <c r="N60" s="103">
        <v>0</v>
      </c>
      <c r="O60" s="103">
        <v>0</v>
      </c>
      <c r="P60" s="103">
        <v>152.43</v>
      </c>
      <c r="Q60" s="103">
        <v>0</v>
      </c>
      <c r="R60" s="103">
        <v>0</v>
      </c>
      <c r="S60" s="103">
        <v>0</v>
      </c>
      <c r="T60" s="108">
        <v>0</v>
      </c>
    </row>
    <row r="61" ht="27.75" customHeight="1" spans="1:20">
      <c r="A61" s="101"/>
      <c r="B61" s="101"/>
      <c r="C61" s="102" t="s">
        <v>213</v>
      </c>
      <c r="D61" s="101" t="s">
        <v>214</v>
      </c>
      <c r="E61" s="108">
        <v>60.2</v>
      </c>
      <c r="F61" s="109">
        <v>0</v>
      </c>
      <c r="G61" s="103">
        <v>0</v>
      </c>
      <c r="H61" s="103">
        <v>0</v>
      </c>
      <c r="I61" s="103">
        <v>0</v>
      </c>
      <c r="J61" s="103">
        <v>60.2</v>
      </c>
      <c r="K61" s="108">
        <v>0</v>
      </c>
      <c r="L61" s="109">
        <v>0</v>
      </c>
      <c r="M61" s="103">
        <v>0</v>
      </c>
      <c r="N61" s="103">
        <v>0</v>
      </c>
      <c r="O61" s="103">
        <v>0</v>
      </c>
      <c r="P61" s="103">
        <v>60.2</v>
      </c>
      <c r="Q61" s="103">
        <v>0</v>
      </c>
      <c r="R61" s="103">
        <v>0</v>
      </c>
      <c r="S61" s="103">
        <v>0</v>
      </c>
      <c r="T61" s="108">
        <v>0</v>
      </c>
    </row>
    <row r="62" ht="27.75" customHeight="1" spans="1:20">
      <c r="A62" s="101">
        <v>203</v>
      </c>
      <c r="B62" s="101">
        <v>20306</v>
      </c>
      <c r="C62" s="102" t="s">
        <v>215</v>
      </c>
      <c r="D62" s="101" t="s">
        <v>216</v>
      </c>
      <c r="E62" s="108">
        <v>31.8</v>
      </c>
      <c r="F62" s="109">
        <v>0</v>
      </c>
      <c r="G62" s="103">
        <v>0</v>
      </c>
      <c r="H62" s="103">
        <v>0</v>
      </c>
      <c r="I62" s="103">
        <v>0</v>
      </c>
      <c r="J62" s="103">
        <v>31.8</v>
      </c>
      <c r="K62" s="108">
        <v>0</v>
      </c>
      <c r="L62" s="109">
        <v>0</v>
      </c>
      <c r="M62" s="103">
        <v>0</v>
      </c>
      <c r="N62" s="103">
        <v>0</v>
      </c>
      <c r="O62" s="103">
        <v>0</v>
      </c>
      <c r="P62" s="103">
        <v>31.8</v>
      </c>
      <c r="Q62" s="103">
        <v>0</v>
      </c>
      <c r="R62" s="103">
        <v>0</v>
      </c>
      <c r="S62" s="103">
        <v>0</v>
      </c>
      <c r="T62" s="108">
        <v>0</v>
      </c>
    </row>
    <row r="63" ht="27.75" customHeight="1" spans="1:20">
      <c r="A63" s="101">
        <v>203</v>
      </c>
      <c r="B63" s="101">
        <v>20306</v>
      </c>
      <c r="C63" s="102" t="s">
        <v>215</v>
      </c>
      <c r="D63" s="101" t="s">
        <v>217</v>
      </c>
      <c r="E63" s="108">
        <v>3.4</v>
      </c>
      <c r="F63" s="109">
        <v>0</v>
      </c>
      <c r="G63" s="103">
        <v>0</v>
      </c>
      <c r="H63" s="103">
        <v>0</v>
      </c>
      <c r="I63" s="103">
        <v>0</v>
      </c>
      <c r="J63" s="103">
        <v>3.4</v>
      </c>
      <c r="K63" s="108">
        <v>0</v>
      </c>
      <c r="L63" s="109">
        <v>0</v>
      </c>
      <c r="M63" s="103">
        <v>0</v>
      </c>
      <c r="N63" s="103">
        <v>0</v>
      </c>
      <c r="O63" s="103">
        <v>0</v>
      </c>
      <c r="P63" s="103">
        <v>3.4</v>
      </c>
      <c r="Q63" s="103">
        <v>0</v>
      </c>
      <c r="R63" s="103">
        <v>0</v>
      </c>
      <c r="S63" s="103">
        <v>0</v>
      </c>
      <c r="T63" s="108">
        <v>0</v>
      </c>
    </row>
    <row r="64" ht="27.75" customHeight="1" spans="1:20">
      <c r="A64" s="101">
        <v>203</v>
      </c>
      <c r="B64" s="101">
        <v>20306</v>
      </c>
      <c r="C64" s="102" t="s">
        <v>215</v>
      </c>
      <c r="D64" s="101" t="s">
        <v>218</v>
      </c>
      <c r="E64" s="108">
        <v>25</v>
      </c>
      <c r="F64" s="109">
        <v>0</v>
      </c>
      <c r="G64" s="103">
        <v>0</v>
      </c>
      <c r="H64" s="103">
        <v>0</v>
      </c>
      <c r="I64" s="103">
        <v>0</v>
      </c>
      <c r="J64" s="103">
        <v>25</v>
      </c>
      <c r="K64" s="108">
        <v>0</v>
      </c>
      <c r="L64" s="109">
        <v>0</v>
      </c>
      <c r="M64" s="103">
        <v>0</v>
      </c>
      <c r="N64" s="103">
        <v>0</v>
      </c>
      <c r="O64" s="103">
        <v>0</v>
      </c>
      <c r="P64" s="103">
        <v>25</v>
      </c>
      <c r="Q64" s="103">
        <v>0</v>
      </c>
      <c r="R64" s="103">
        <v>0</v>
      </c>
      <c r="S64" s="103">
        <v>0</v>
      </c>
      <c r="T64" s="108">
        <v>0</v>
      </c>
    </row>
    <row r="65" ht="27.75" customHeight="1" spans="1:20">
      <c r="A65" s="101"/>
      <c r="B65" s="101"/>
      <c r="C65" s="102" t="s">
        <v>219</v>
      </c>
      <c r="D65" s="101" t="s">
        <v>220</v>
      </c>
      <c r="E65" s="108">
        <v>72.18</v>
      </c>
      <c r="F65" s="109">
        <v>0</v>
      </c>
      <c r="G65" s="103">
        <v>0</v>
      </c>
      <c r="H65" s="103">
        <v>0</v>
      </c>
      <c r="I65" s="103">
        <v>0</v>
      </c>
      <c r="J65" s="103">
        <v>72.18</v>
      </c>
      <c r="K65" s="108">
        <v>0</v>
      </c>
      <c r="L65" s="109">
        <v>0</v>
      </c>
      <c r="M65" s="103">
        <v>0</v>
      </c>
      <c r="N65" s="103">
        <v>0</v>
      </c>
      <c r="O65" s="103">
        <v>0</v>
      </c>
      <c r="P65" s="103">
        <v>72.18</v>
      </c>
      <c r="Q65" s="103">
        <v>0</v>
      </c>
      <c r="R65" s="103">
        <v>0</v>
      </c>
      <c r="S65" s="103">
        <v>0</v>
      </c>
      <c r="T65" s="108">
        <v>0</v>
      </c>
    </row>
    <row r="66" ht="27.75" customHeight="1" spans="1:20">
      <c r="A66" s="101">
        <v>201</v>
      </c>
      <c r="B66" s="101">
        <v>20129</v>
      </c>
      <c r="C66" s="102" t="s">
        <v>221</v>
      </c>
      <c r="D66" s="101" t="s">
        <v>187</v>
      </c>
      <c r="E66" s="108">
        <v>72.18</v>
      </c>
      <c r="F66" s="109">
        <v>0</v>
      </c>
      <c r="G66" s="103">
        <v>0</v>
      </c>
      <c r="H66" s="103">
        <v>0</v>
      </c>
      <c r="I66" s="103">
        <v>0</v>
      </c>
      <c r="J66" s="103">
        <v>72.18</v>
      </c>
      <c r="K66" s="108">
        <v>0</v>
      </c>
      <c r="L66" s="109">
        <v>0</v>
      </c>
      <c r="M66" s="103">
        <v>0</v>
      </c>
      <c r="N66" s="103">
        <v>0</v>
      </c>
      <c r="O66" s="103">
        <v>0</v>
      </c>
      <c r="P66" s="103">
        <v>72.18</v>
      </c>
      <c r="Q66" s="103">
        <v>0</v>
      </c>
      <c r="R66" s="103">
        <v>0</v>
      </c>
      <c r="S66" s="103">
        <v>0</v>
      </c>
      <c r="T66" s="108">
        <v>0</v>
      </c>
    </row>
    <row r="67" ht="27.75" customHeight="1" spans="1:20">
      <c r="A67" s="101"/>
      <c r="B67" s="101"/>
      <c r="C67" s="102" t="s">
        <v>222</v>
      </c>
      <c r="D67" s="101" t="s">
        <v>223</v>
      </c>
      <c r="E67" s="108">
        <v>59.02</v>
      </c>
      <c r="F67" s="109">
        <v>34.71</v>
      </c>
      <c r="G67" s="103">
        <v>29.41</v>
      </c>
      <c r="H67" s="103">
        <v>2.75</v>
      </c>
      <c r="I67" s="103">
        <v>2.55</v>
      </c>
      <c r="J67" s="103">
        <v>24.31</v>
      </c>
      <c r="K67" s="108">
        <v>0</v>
      </c>
      <c r="L67" s="109">
        <v>0</v>
      </c>
      <c r="M67" s="103">
        <v>0</v>
      </c>
      <c r="N67" s="103">
        <v>0</v>
      </c>
      <c r="O67" s="103">
        <v>0</v>
      </c>
      <c r="P67" s="103">
        <v>24.31</v>
      </c>
      <c r="Q67" s="103">
        <v>0</v>
      </c>
      <c r="R67" s="103">
        <v>0</v>
      </c>
      <c r="S67" s="103">
        <v>0</v>
      </c>
      <c r="T67" s="108">
        <v>0</v>
      </c>
    </row>
    <row r="68" ht="27.75" customHeight="1" spans="1:20">
      <c r="A68" s="101">
        <v>201</v>
      </c>
      <c r="B68" s="101">
        <v>20101</v>
      </c>
      <c r="C68" s="102" t="s">
        <v>224</v>
      </c>
      <c r="D68" s="101" t="s">
        <v>133</v>
      </c>
      <c r="E68" s="108">
        <v>43.7</v>
      </c>
      <c r="F68" s="109">
        <v>34.71</v>
      </c>
      <c r="G68" s="103">
        <v>29.41</v>
      </c>
      <c r="H68" s="103">
        <v>2.75</v>
      </c>
      <c r="I68" s="103">
        <v>2.55</v>
      </c>
      <c r="J68" s="103">
        <v>8.99</v>
      </c>
      <c r="K68" s="108">
        <v>0</v>
      </c>
      <c r="L68" s="109">
        <v>0</v>
      </c>
      <c r="M68" s="103">
        <v>0</v>
      </c>
      <c r="N68" s="103">
        <v>0</v>
      </c>
      <c r="O68" s="103">
        <v>0</v>
      </c>
      <c r="P68" s="103">
        <v>8.99</v>
      </c>
      <c r="Q68" s="103">
        <v>0</v>
      </c>
      <c r="R68" s="103">
        <v>0</v>
      </c>
      <c r="S68" s="103">
        <v>0</v>
      </c>
      <c r="T68" s="108">
        <v>0</v>
      </c>
    </row>
    <row r="69" ht="27.75" customHeight="1" spans="1:20">
      <c r="A69" s="101">
        <v>201</v>
      </c>
      <c r="B69" s="101">
        <v>20103</v>
      </c>
      <c r="C69" s="102" t="s">
        <v>224</v>
      </c>
      <c r="D69" s="101" t="s">
        <v>138</v>
      </c>
      <c r="E69" s="108">
        <v>15.32</v>
      </c>
      <c r="F69" s="109">
        <v>0</v>
      </c>
      <c r="G69" s="103">
        <v>0</v>
      </c>
      <c r="H69" s="103">
        <v>0</v>
      </c>
      <c r="I69" s="103">
        <v>0</v>
      </c>
      <c r="J69" s="103">
        <v>15.32</v>
      </c>
      <c r="K69" s="108">
        <v>0</v>
      </c>
      <c r="L69" s="109">
        <v>0</v>
      </c>
      <c r="M69" s="103">
        <v>0</v>
      </c>
      <c r="N69" s="103">
        <v>0</v>
      </c>
      <c r="O69" s="103">
        <v>0</v>
      </c>
      <c r="P69" s="103">
        <v>15.32</v>
      </c>
      <c r="Q69" s="103">
        <v>0</v>
      </c>
      <c r="R69" s="103">
        <v>0</v>
      </c>
      <c r="S69" s="103">
        <v>0</v>
      </c>
      <c r="T69" s="108">
        <v>0</v>
      </c>
    </row>
    <row r="70" ht="27.75" customHeight="1" spans="1:20">
      <c r="A70" s="101"/>
      <c r="B70" s="101"/>
      <c r="C70" s="102" t="s">
        <v>225</v>
      </c>
      <c r="D70" s="101" t="s">
        <v>226</v>
      </c>
      <c r="E70" s="108">
        <v>68.92</v>
      </c>
      <c r="F70" s="109">
        <v>18.92</v>
      </c>
      <c r="G70" s="103">
        <v>15.82</v>
      </c>
      <c r="H70" s="103">
        <v>1.72</v>
      </c>
      <c r="I70" s="103">
        <v>1.38</v>
      </c>
      <c r="J70" s="103">
        <v>50</v>
      </c>
      <c r="K70" s="108">
        <v>0</v>
      </c>
      <c r="L70" s="109">
        <v>0</v>
      </c>
      <c r="M70" s="103">
        <v>0</v>
      </c>
      <c r="N70" s="103">
        <v>0</v>
      </c>
      <c r="O70" s="103">
        <v>0</v>
      </c>
      <c r="P70" s="103">
        <v>50</v>
      </c>
      <c r="Q70" s="103">
        <v>0</v>
      </c>
      <c r="R70" s="103">
        <v>0</v>
      </c>
      <c r="S70" s="103">
        <v>0</v>
      </c>
      <c r="T70" s="108">
        <v>0</v>
      </c>
    </row>
    <row r="71" ht="27.75" customHeight="1" spans="1:20">
      <c r="A71" s="101">
        <v>201</v>
      </c>
      <c r="B71" s="101">
        <v>20101</v>
      </c>
      <c r="C71" s="102" t="s">
        <v>227</v>
      </c>
      <c r="D71" s="101" t="s">
        <v>133</v>
      </c>
      <c r="E71" s="108">
        <v>18.92</v>
      </c>
      <c r="F71" s="109">
        <v>18.92</v>
      </c>
      <c r="G71" s="103">
        <v>15.82</v>
      </c>
      <c r="H71" s="103">
        <v>1.72</v>
      </c>
      <c r="I71" s="103">
        <v>1.38</v>
      </c>
      <c r="J71" s="103">
        <v>0</v>
      </c>
      <c r="K71" s="108">
        <v>0</v>
      </c>
      <c r="L71" s="109"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 s="103">
        <v>0</v>
      </c>
      <c r="S71" s="103">
        <v>0</v>
      </c>
      <c r="T71" s="108">
        <v>0</v>
      </c>
    </row>
    <row r="72" ht="27.75" customHeight="1" spans="1:20">
      <c r="A72" s="101">
        <v>201</v>
      </c>
      <c r="B72" s="101">
        <v>20113</v>
      </c>
      <c r="C72" s="102" t="s">
        <v>227</v>
      </c>
      <c r="D72" s="101" t="s">
        <v>228</v>
      </c>
      <c r="E72" s="108">
        <v>50</v>
      </c>
      <c r="F72" s="109">
        <v>0</v>
      </c>
      <c r="G72" s="103">
        <v>0</v>
      </c>
      <c r="H72" s="103">
        <v>0</v>
      </c>
      <c r="I72" s="103">
        <v>0</v>
      </c>
      <c r="J72" s="103">
        <v>50</v>
      </c>
      <c r="K72" s="108">
        <v>0</v>
      </c>
      <c r="L72" s="109">
        <v>0</v>
      </c>
      <c r="M72" s="103">
        <v>0</v>
      </c>
      <c r="N72" s="103">
        <v>0</v>
      </c>
      <c r="O72" s="103">
        <v>0</v>
      </c>
      <c r="P72" s="103">
        <v>50</v>
      </c>
      <c r="Q72" s="103">
        <v>0</v>
      </c>
      <c r="R72" s="103">
        <v>0</v>
      </c>
      <c r="S72" s="103">
        <v>0</v>
      </c>
      <c r="T72" s="108">
        <v>0</v>
      </c>
    </row>
    <row r="73" ht="27.75" customHeight="1" spans="1:20">
      <c r="A73" s="101"/>
      <c r="B73" s="101"/>
      <c r="C73" s="102" t="s">
        <v>229</v>
      </c>
      <c r="D73" s="101" t="s">
        <v>230</v>
      </c>
      <c r="E73" s="108">
        <v>27.91</v>
      </c>
      <c r="F73" s="109">
        <v>8.31</v>
      </c>
      <c r="G73" s="103">
        <v>6.88</v>
      </c>
      <c r="H73" s="103">
        <v>0.83</v>
      </c>
      <c r="I73" s="103">
        <v>0.6</v>
      </c>
      <c r="J73" s="103">
        <v>19.6</v>
      </c>
      <c r="K73" s="108">
        <v>0</v>
      </c>
      <c r="L73" s="109">
        <v>0</v>
      </c>
      <c r="M73" s="103">
        <v>0</v>
      </c>
      <c r="N73" s="103">
        <v>0</v>
      </c>
      <c r="O73" s="103">
        <v>0</v>
      </c>
      <c r="P73" s="103">
        <v>19.6</v>
      </c>
      <c r="Q73" s="103">
        <v>0</v>
      </c>
      <c r="R73" s="103">
        <v>0</v>
      </c>
      <c r="S73" s="103">
        <v>0</v>
      </c>
      <c r="T73" s="108">
        <v>0</v>
      </c>
    </row>
    <row r="74" ht="27.75" customHeight="1" spans="1:20">
      <c r="A74" s="101">
        <v>201</v>
      </c>
      <c r="B74" s="101">
        <v>20101</v>
      </c>
      <c r="C74" s="102" t="s">
        <v>231</v>
      </c>
      <c r="D74" s="101" t="s">
        <v>133</v>
      </c>
      <c r="E74" s="108">
        <v>8.31</v>
      </c>
      <c r="F74" s="109">
        <v>8.31</v>
      </c>
      <c r="G74" s="103">
        <v>6.88</v>
      </c>
      <c r="H74" s="103">
        <v>0.83</v>
      </c>
      <c r="I74" s="103">
        <v>0.6</v>
      </c>
      <c r="J74" s="103">
        <v>0</v>
      </c>
      <c r="K74" s="108">
        <v>0</v>
      </c>
      <c r="L74" s="109">
        <v>0</v>
      </c>
      <c r="M74" s="103">
        <v>0</v>
      </c>
      <c r="N74" s="103">
        <v>0</v>
      </c>
      <c r="O74" s="103">
        <v>0</v>
      </c>
      <c r="P74" s="103">
        <v>0</v>
      </c>
      <c r="Q74" s="103">
        <v>0</v>
      </c>
      <c r="R74" s="103">
        <v>0</v>
      </c>
      <c r="S74" s="103">
        <v>0</v>
      </c>
      <c r="T74" s="108">
        <v>0</v>
      </c>
    </row>
    <row r="75" ht="27.75" customHeight="1" spans="1:20">
      <c r="A75" s="101">
        <v>201</v>
      </c>
      <c r="B75" s="101">
        <v>20103</v>
      </c>
      <c r="C75" s="102" t="s">
        <v>231</v>
      </c>
      <c r="D75" s="101" t="s">
        <v>138</v>
      </c>
      <c r="E75" s="108">
        <v>19.6</v>
      </c>
      <c r="F75" s="109">
        <v>0</v>
      </c>
      <c r="G75" s="103">
        <v>0</v>
      </c>
      <c r="H75" s="103">
        <v>0</v>
      </c>
      <c r="I75" s="103">
        <v>0</v>
      </c>
      <c r="J75" s="103">
        <v>19.6</v>
      </c>
      <c r="K75" s="108">
        <v>0</v>
      </c>
      <c r="L75" s="109">
        <v>0</v>
      </c>
      <c r="M75" s="103">
        <v>0</v>
      </c>
      <c r="N75" s="103">
        <v>0</v>
      </c>
      <c r="O75" s="103">
        <v>0</v>
      </c>
      <c r="P75" s="103">
        <v>19.6</v>
      </c>
      <c r="Q75" s="103">
        <v>0</v>
      </c>
      <c r="R75" s="103">
        <v>0</v>
      </c>
      <c r="S75" s="103">
        <v>0</v>
      </c>
      <c r="T75" s="108">
        <v>0</v>
      </c>
    </row>
    <row r="76" ht="27.75" customHeight="1" spans="1:20">
      <c r="A76" s="101"/>
      <c r="B76" s="101"/>
      <c r="C76" s="102" t="s">
        <v>232</v>
      </c>
      <c r="D76" s="101" t="s">
        <v>233</v>
      </c>
      <c r="E76" s="108">
        <v>627.76</v>
      </c>
      <c r="F76" s="109">
        <v>411.38</v>
      </c>
      <c r="G76" s="103">
        <v>345.32</v>
      </c>
      <c r="H76" s="103">
        <v>29.2</v>
      </c>
      <c r="I76" s="103">
        <v>36.86</v>
      </c>
      <c r="J76" s="103">
        <v>216.38</v>
      </c>
      <c r="K76" s="108">
        <v>0</v>
      </c>
      <c r="L76" s="109">
        <v>0</v>
      </c>
      <c r="M76" s="103">
        <v>0</v>
      </c>
      <c r="N76" s="103">
        <v>0</v>
      </c>
      <c r="O76" s="103">
        <v>0</v>
      </c>
      <c r="P76" s="103">
        <v>216.38</v>
      </c>
      <c r="Q76" s="103">
        <v>0</v>
      </c>
      <c r="R76" s="103">
        <v>0</v>
      </c>
      <c r="S76" s="103">
        <v>0</v>
      </c>
      <c r="T76" s="108">
        <v>0</v>
      </c>
    </row>
    <row r="77" ht="27.75" customHeight="1" spans="1:20">
      <c r="A77" s="101">
        <v>205</v>
      </c>
      <c r="B77" s="101">
        <v>20501</v>
      </c>
      <c r="C77" s="102" t="s">
        <v>234</v>
      </c>
      <c r="D77" s="101" t="s">
        <v>235</v>
      </c>
      <c r="E77" s="108">
        <v>627.76</v>
      </c>
      <c r="F77" s="109">
        <v>411.38</v>
      </c>
      <c r="G77" s="103">
        <v>345.32</v>
      </c>
      <c r="H77" s="103">
        <v>29.2</v>
      </c>
      <c r="I77" s="103">
        <v>36.86</v>
      </c>
      <c r="J77" s="103">
        <v>216.38</v>
      </c>
      <c r="K77" s="108">
        <v>0</v>
      </c>
      <c r="L77" s="109">
        <v>0</v>
      </c>
      <c r="M77" s="103">
        <v>0</v>
      </c>
      <c r="N77" s="103">
        <v>0</v>
      </c>
      <c r="O77" s="103">
        <v>0</v>
      </c>
      <c r="P77" s="103">
        <v>216.38</v>
      </c>
      <c r="Q77" s="103">
        <v>0</v>
      </c>
      <c r="R77" s="103">
        <v>0</v>
      </c>
      <c r="S77" s="103">
        <v>0</v>
      </c>
      <c r="T77" s="108">
        <v>0</v>
      </c>
    </row>
    <row r="78" ht="27.75" customHeight="1" spans="1:20">
      <c r="A78" s="101"/>
      <c r="B78" s="101"/>
      <c r="C78" s="102" t="s">
        <v>236</v>
      </c>
      <c r="D78" s="101" t="s">
        <v>237</v>
      </c>
      <c r="E78" s="108">
        <v>2657.38</v>
      </c>
      <c r="F78" s="109">
        <v>1773.29</v>
      </c>
      <c r="G78" s="103">
        <v>1427.06</v>
      </c>
      <c r="H78" s="103">
        <v>200.21</v>
      </c>
      <c r="I78" s="103">
        <v>146.02</v>
      </c>
      <c r="J78" s="103">
        <v>884.09</v>
      </c>
      <c r="K78" s="108">
        <v>0</v>
      </c>
      <c r="L78" s="109">
        <v>0</v>
      </c>
      <c r="M78" s="103">
        <v>0</v>
      </c>
      <c r="N78" s="103">
        <v>0</v>
      </c>
      <c r="O78" s="103">
        <v>0</v>
      </c>
      <c r="P78" s="103">
        <v>884.09</v>
      </c>
      <c r="Q78" s="103">
        <v>0</v>
      </c>
      <c r="R78" s="103">
        <v>0</v>
      </c>
      <c r="S78" s="103">
        <v>0</v>
      </c>
      <c r="T78" s="108">
        <v>0</v>
      </c>
    </row>
    <row r="79" ht="27.75" customHeight="1" spans="1:20">
      <c r="A79" s="101">
        <v>205</v>
      </c>
      <c r="B79" s="101">
        <v>20502</v>
      </c>
      <c r="C79" s="102" t="s">
        <v>238</v>
      </c>
      <c r="D79" s="101" t="s">
        <v>239</v>
      </c>
      <c r="E79" s="108">
        <v>1773.29</v>
      </c>
      <c r="F79" s="109">
        <v>1773.29</v>
      </c>
      <c r="G79" s="103">
        <v>1427.06</v>
      </c>
      <c r="H79" s="103">
        <v>200.21</v>
      </c>
      <c r="I79" s="103">
        <v>146.02</v>
      </c>
      <c r="J79" s="103">
        <v>0</v>
      </c>
      <c r="K79" s="108">
        <v>0</v>
      </c>
      <c r="L79" s="109">
        <v>0</v>
      </c>
      <c r="M79" s="103">
        <v>0</v>
      </c>
      <c r="N79" s="103">
        <v>0</v>
      </c>
      <c r="O79" s="103">
        <v>0</v>
      </c>
      <c r="P79" s="103">
        <v>0</v>
      </c>
      <c r="Q79" s="103">
        <v>0</v>
      </c>
      <c r="R79" s="103">
        <v>0</v>
      </c>
      <c r="S79" s="103">
        <v>0</v>
      </c>
      <c r="T79" s="108">
        <v>0</v>
      </c>
    </row>
    <row r="80" ht="27.75" customHeight="1" spans="1:20">
      <c r="A80" s="101">
        <v>205</v>
      </c>
      <c r="B80" s="101">
        <v>20502</v>
      </c>
      <c r="C80" s="102" t="s">
        <v>238</v>
      </c>
      <c r="D80" s="101" t="s">
        <v>240</v>
      </c>
      <c r="E80" s="108">
        <v>884.09</v>
      </c>
      <c r="F80" s="109">
        <v>0</v>
      </c>
      <c r="G80" s="103">
        <v>0</v>
      </c>
      <c r="H80" s="103">
        <v>0</v>
      </c>
      <c r="I80" s="103">
        <v>0</v>
      </c>
      <c r="J80" s="103">
        <v>884.09</v>
      </c>
      <c r="K80" s="108">
        <v>0</v>
      </c>
      <c r="L80" s="109">
        <v>0</v>
      </c>
      <c r="M80" s="103">
        <v>0</v>
      </c>
      <c r="N80" s="103">
        <v>0</v>
      </c>
      <c r="O80" s="103">
        <v>0</v>
      </c>
      <c r="P80" s="103">
        <v>884.09</v>
      </c>
      <c r="Q80" s="103">
        <v>0</v>
      </c>
      <c r="R80" s="103">
        <v>0</v>
      </c>
      <c r="S80" s="103">
        <v>0</v>
      </c>
      <c r="T80" s="108">
        <v>0</v>
      </c>
    </row>
    <row r="81" ht="27.75" customHeight="1" spans="1:20">
      <c r="A81" s="101"/>
      <c r="B81" s="101"/>
      <c r="C81" s="102" t="s">
        <v>241</v>
      </c>
      <c r="D81" s="101" t="s">
        <v>242</v>
      </c>
      <c r="E81" s="108">
        <v>197.38</v>
      </c>
      <c r="F81" s="109">
        <v>87.64</v>
      </c>
      <c r="G81" s="103">
        <v>73.97</v>
      </c>
      <c r="H81" s="103">
        <v>6.61</v>
      </c>
      <c r="I81" s="103">
        <v>7.06</v>
      </c>
      <c r="J81" s="103">
        <v>109.74</v>
      </c>
      <c r="K81" s="108">
        <v>0</v>
      </c>
      <c r="L81" s="109">
        <v>0</v>
      </c>
      <c r="M81" s="103">
        <v>0</v>
      </c>
      <c r="N81" s="103">
        <v>0</v>
      </c>
      <c r="O81" s="103">
        <v>0</v>
      </c>
      <c r="P81" s="103">
        <v>109.74</v>
      </c>
      <c r="Q81" s="103">
        <v>0</v>
      </c>
      <c r="R81" s="103">
        <v>0</v>
      </c>
      <c r="S81" s="103">
        <v>0</v>
      </c>
      <c r="T81" s="108">
        <v>0</v>
      </c>
    </row>
    <row r="82" ht="27.75" customHeight="1" spans="1:20">
      <c r="A82" s="101">
        <v>207</v>
      </c>
      <c r="B82" s="101">
        <v>20701</v>
      </c>
      <c r="C82" s="102" t="s">
        <v>243</v>
      </c>
      <c r="D82" s="101" t="s">
        <v>244</v>
      </c>
      <c r="E82" s="108">
        <v>87.64</v>
      </c>
      <c r="F82" s="109">
        <v>87.64</v>
      </c>
      <c r="G82" s="103">
        <v>73.97</v>
      </c>
      <c r="H82" s="103">
        <v>6.61</v>
      </c>
      <c r="I82" s="103">
        <v>7.06</v>
      </c>
      <c r="J82" s="103">
        <v>0</v>
      </c>
      <c r="K82" s="108">
        <v>0</v>
      </c>
      <c r="L82" s="109">
        <v>0</v>
      </c>
      <c r="M82" s="103">
        <v>0</v>
      </c>
      <c r="N82" s="103">
        <v>0</v>
      </c>
      <c r="O82" s="103">
        <v>0</v>
      </c>
      <c r="P82" s="103">
        <v>0</v>
      </c>
      <c r="Q82" s="103">
        <v>0</v>
      </c>
      <c r="R82" s="103">
        <v>0</v>
      </c>
      <c r="S82" s="103">
        <v>0</v>
      </c>
      <c r="T82" s="108">
        <v>0</v>
      </c>
    </row>
    <row r="83" ht="27.75" customHeight="1" spans="1:20">
      <c r="A83" s="101">
        <v>207</v>
      </c>
      <c r="B83" s="101">
        <v>20701</v>
      </c>
      <c r="C83" s="102" t="s">
        <v>243</v>
      </c>
      <c r="D83" s="101" t="s">
        <v>245</v>
      </c>
      <c r="E83" s="108">
        <v>109.74</v>
      </c>
      <c r="F83" s="109">
        <v>0</v>
      </c>
      <c r="G83" s="103">
        <v>0</v>
      </c>
      <c r="H83" s="103">
        <v>0</v>
      </c>
      <c r="I83" s="103">
        <v>0</v>
      </c>
      <c r="J83" s="103">
        <v>109.74</v>
      </c>
      <c r="K83" s="108">
        <v>0</v>
      </c>
      <c r="L83" s="109">
        <v>0</v>
      </c>
      <c r="M83" s="103">
        <v>0</v>
      </c>
      <c r="N83" s="103">
        <v>0</v>
      </c>
      <c r="O83" s="103">
        <v>0</v>
      </c>
      <c r="P83" s="103">
        <v>109.74</v>
      </c>
      <c r="Q83" s="103">
        <v>0</v>
      </c>
      <c r="R83" s="103">
        <v>0</v>
      </c>
      <c r="S83" s="103">
        <v>0</v>
      </c>
      <c r="T83" s="108">
        <v>0</v>
      </c>
    </row>
    <row r="84" ht="27.75" customHeight="1" spans="1:20">
      <c r="A84" s="101"/>
      <c r="B84" s="101"/>
      <c r="C84" s="102" t="s">
        <v>246</v>
      </c>
      <c r="D84" s="101" t="s">
        <v>247</v>
      </c>
      <c r="E84" s="108">
        <v>16.45</v>
      </c>
      <c r="F84" s="109">
        <v>14.29</v>
      </c>
      <c r="G84" s="103">
        <v>12.13</v>
      </c>
      <c r="H84" s="103">
        <v>1</v>
      </c>
      <c r="I84" s="103">
        <v>1.16</v>
      </c>
      <c r="J84" s="103">
        <v>2.16</v>
      </c>
      <c r="K84" s="108">
        <v>0</v>
      </c>
      <c r="L84" s="109">
        <v>0</v>
      </c>
      <c r="M84" s="103">
        <v>0</v>
      </c>
      <c r="N84" s="103">
        <v>0</v>
      </c>
      <c r="O84" s="103">
        <v>0</v>
      </c>
      <c r="P84" s="103">
        <v>2.16</v>
      </c>
      <c r="Q84" s="103">
        <v>0</v>
      </c>
      <c r="R84" s="103">
        <v>0</v>
      </c>
      <c r="S84" s="103">
        <v>0</v>
      </c>
      <c r="T84" s="108">
        <v>0</v>
      </c>
    </row>
    <row r="85" ht="27.75" customHeight="1" spans="1:20">
      <c r="A85" s="101">
        <v>201</v>
      </c>
      <c r="B85" s="101">
        <v>20129</v>
      </c>
      <c r="C85" s="102" t="s">
        <v>248</v>
      </c>
      <c r="D85" s="101" t="s">
        <v>187</v>
      </c>
      <c r="E85" s="108">
        <v>14.29</v>
      </c>
      <c r="F85" s="109">
        <v>14.29</v>
      </c>
      <c r="G85" s="103">
        <v>12.13</v>
      </c>
      <c r="H85" s="103">
        <v>1</v>
      </c>
      <c r="I85" s="103">
        <v>1.16</v>
      </c>
      <c r="J85" s="103">
        <v>0</v>
      </c>
      <c r="K85" s="108">
        <v>0</v>
      </c>
      <c r="L85" s="109">
        <v>0</v>
      </c>
      <c r="M85" s="103">
        <v>0</v>
      </c>
      <c r="N85" s="103">
        <v>0</v>
      </c>
      <c r="O85" s="103">
        <v>0</v>
      </c>
      <c r="P85" s="103">
        <v>0</v>
      </c>
      <c r="Q85" s="103">
        <v>0</v>
      </c>
      <c r="R85" s="103">
        <v>0</v>
      </c>
      <c r="S85" s="103">
        <v>0</v>
      </c>
      <c r="T85" s="108">
        <v>0</v>
      </c>
    </row>
    <row r="86" ht="27.75" customHeight="1" spans="1:20">
      <c r="A86" s="101">
        <v>201</v>
      </c>
      <c r="B86" s="101">
        <v>20129</v>
      </c>
      <c r="C86" s="102" t="s">
        <v>248</v>
      </c>
      <c r="D86" s="101" t="s">
        <v>249</v>
      </c>
      <c r="E86" s="108">
        <v>2.16</v>
      </c>
      <c r="F86" s="109">
        <v>0</v>
      </c>
      <c r="G86" s="103">
        <v>0</v>
      </c>
      <c r="H86" s="103">
        <v>0</v>
      </c>
      <c r="I86" s="103">
        <v>0</v>
      </c>
      <c r="J86" s="103">
        <v>2.16</v>
      </c>
      <c r="K86" s="108">
        <v>0</v>
      </c>
      <c r="L86" s="109">
        <v>0</v>
      </c>
      <c r="M86" s="103">
        <v>0</v>
      </c>
      <c r="N86" s="103">
        <v>0</v>
      </c>
      <c r="O86" s="103">
        <v>0</v>
      </c>
      <c r="P86" s="103">
        <v>2.16</v>
      </c>
      <c r="Q86" s="103">
        <v>0</v>
      </c>
      <c r="R86" s="103">
        <v>0</v>
      </c>
      <c r="S86" s="103">
        <v>0</v>
      </c>
      <c r="T86" s="108">
        <v>0</v>
      </c>
    </row>
    <row r="87" ht="27.75" customHeight="1" spans="1:20">
      <c r="A87" s="101"/>
      <c r="B87" s="101"/>
      <c r="C87" s="102" t="s">
        <v>250</v>
      </c>
      <c r="D87" s="101" t="s">
        <v>251</v>
      </c>
      <c r="E87" s="108">
        <v>1391.29</v>
      </c>
      <c r="F87" s="109">
        <v>969.89</v>
      </c>
      <c r="G87" s="103">
        <v>765.39</v>
      </c>
      <c r="H87" s="103">
        <v>131.91</v>
      </c>
      <c r="I87" s="103">
        <v>72.59</v>
      </c>
      <c r="J87" s="103">
        <v>421.4</v>
      </c>
      <c r="K87" s="108">
        <v>0</v>
      </c>
      <c r="L87" s="109">
        <v>0</v>
      </c>
      <c r="M87" s="103">
        <v>0</v>
      </c>
      <c r="N87" s="103">
        <v>0</v>
      </c>
      <c r="O87" s="103">
        <v>0</v>
      </c>
      <c r="P87" s="103">
        <v>421.4</v>
      </c>
      <c r="Q87" s="103">
        <v>0</v>
      </c>
      <c r="R87" s="103">
        <v>0</v>
      </c>
      <c r="S87" s="103">
        <v>0</v>
      </c>
      <c r="T87" s="108">
        <v>0</v>
      </c>
    </row>
    <row r="88" ht="27.75" customHeight="1" spans="1:20">
      <c r="A88" s="101">
        <v>205</v>
      </c>
      <c r="B88" s="101">
        <v>20502</v>
      </c>
      <c r="C88" s="102" t="s">
        <v>252</v>
      </c>
      <c r="D88" s="101" t="s">
        <v>239</v>
      </c>
      <c r="E88" s="108">
        <v>969.89</v>
      </c>
      <c r="F88" s="109">
        <v>969.89</v>
      </c>
      <c r="G88" s="103">
        <v>765.39</v>
      </c>
      <c r="H88" s="103">
        <v>131.91</v>
      </c>
      <c r="I88" s="103">
        <v>72.59</v>
      </c>
      <c r="J88" s="103">
        <v>0</v>
      </c>
      <c r="K88" s="108">
        <v>0</v>
      </c>
      <c r="L88" s="109"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3">
        <v>0</v>
      </c>
      <c r="S88" s="103">
        <v>0</v>
      </c>
      <c r="T88" s="108">
        <v>0</v>
      </c>
    </row>
    <row r="89" ht="27.75" customHeight="1" spans="1:20">
      <c r="A89" s="101">
        <v>205</v>
      </c>
      <c r="B89" s="101">
        <v>20502</v>
      </c>
      <c r="C89" s="102" t="s">
        <v>252</v>
      </c>
      <c r="D89" s="101" t="s">
        <v>253</v>
      </c>
      <c r="E89" s="108">
        <v>421.4</v>
      </c>
      <c r="F89" s="109">
        <v>0</v>
      </c>
      <c r="G89" s="103">
        <v>0</v>
      </c>
      <c r="H89" s="103">
        <v>0</v>
      </c>
      <c r="I89" s="103">
        <v>0</v>
      </c>
      <c r="J89" s="103">
        <v>421.4</v>
      </c>
      <c r="K89" s="108">
        <v>0</v>
      </c>
      <c r="L89" s="109">
        <v>0</v>
      </c>
      <c r="M89" s="103">
        <v>0</v>
      </c>
      <c r="N89" s="103">
        <v>0</v>
      </c>
      <c r="O89" s="103">
        <v>0</v>
      </c>
      <c r="P89" s="103">
        <v>421.4</v>
      </c>
      <c r="Q89" s="103">
        <v>0</v>
      </c>
      <c r="R89" s="103">
        <v>0</v>
      </c>
      <c r="S89" s="103">
        <v>0</v>
      </c>
      <c r="T89" s="108">
        <v>0</v>
      </c>
    </row>
    <row r="90" ht="27.75" customHeight="1" spans="1:20">
      <c r="A90" s="101"/>
      <c r="B90" s="101"/>
      <c r="C90" s="102" t="s">
        <v>254</v>
      </c>
      <c r="D90" s="101" t="s">
        <v>255</v>
      </c>
      <c r="E90" s="108">
        <v>407.76</v>
      </c>
      <c r="F90" s="109">
        <v>162.84</v>
      </c>
      <c r="G90" s="103">
        <v>133</v>
      </c>
      <c r="H90" s="103">
        <v>13.34</v>
      </c>
      <c r="I90" s="103">
        <v>16.5</v>
      </c>
      <c r="J90" s="103">
        <v>244.92</v>
      </c>
      <c r="K90" s="108">
        <v>0</v>
      </c>
      <c r="L90" s="109">
        <v>0</v>
      </c>
      <c r="M90" s="103">
        <v>0</v>
      </c>
      <c r="N90" s="103">
        <v>0</v>
      </c>
      <c r="O90" s="103">
        <v>0</v>
      </c>
      <c r="P90" s="103">
        <v>244.92</v>
      </c>
      <c r="Q90" s="103">
        <v>0</v>
      </c>
      <c r="R90" s="103">
        <v>0</v>
      </c>
      <c r="S90" s="103">
        <v>0</v>
      </c>
      <c r="T90" s="108">
        <v>0</v>
      </c>
    </row>
    <row r="91" ht="27.75" customHeight="1" spans="1:20">
      <c r="A91" s="101">
        <v>208</v>
      </c>
      <c r="B91" s="101">
        <v>20802</v>
      </c>
      <c r="C91" s="102" t="s">
        <v>256</v>
      </c>
      <c r="D91" s="101" t="s">
        <v>257</v>
      </c>
      <c r="E91" s="108">
        <v>162.84</v>
      </c>
      <c r="F91" s="109">
        <v>162.84</v>
      </c>
      <c r="G91" s="103">
        <v>133</v>
      </c>
      <c r="H91" s="103">
        <v>13.34</v>
      </c>
      <c r="I91" s="103">
        <v>16.5</v>
      </c>
      <c r="J91" s="103">
        <v>0</v>
      </c>
      <c r="K91" s="108">
        <v>0</v>
      </c>
      <c r="L91" s="109">
        <v>0</v>
      </c>
      <c r="M91" s="103">
        <v>0</v>
      </c>
      <c r="N91" s="103">
        <v>0</v>
      </c>
      <c r="O91" s="103">
        <v>0</v>
      </c>
      <c r="P91" s="103">
        <v>0</v>
      </c>
      <c r="Q91" s="103">
        <v>0</v>
      </c>
      <c r="R91" s="103">
        <v>0</v>
      </c>
      <c r="S91" s="103">
        <v>0</v>
      </c>
      <c r="T91" s="108">
        <v>0</v>
      </c>
    </row>
    <row r="92" ht="27.75" customHeight="1" spans="1:20">
      <c r="A92" s="101">
        <v>208</v>
      </c>
      <c r="B92" s="101">
        <v>20802</v>
      </c>
      <c r="C92" s="102" t="s">
        <v>256</v>
      </c>
      <c r="D92" s="101" t="s">
        <v>258</v>
      </c>
      <c r="E92" s="108">
        <v>95.6</v>
      </c>
      <c r="F92" s="109">
        <v>0</v>
      </c>
      <c r="G92" s="103">
        <v>0</v>
      </c>
      <c r="H92" s="103">
        <v>0</v>
      </c>
      <c r="I92" s="103">
        <v>0</v>
      </c>
      <c r="J92" s="103">
        <v>95.6</v>
      </c>
      <c r="K92" s="108">
        <v>0</v>
      </c>
      <c r="L92" s="109">
        <v>0</v>
      </c>
      <c r="M92" s="103">
        <v>0</v>
      </c>
      <c r="N92" s="103">
        <v>0</v>
      </c>
      <c r="O92" s="103">
        <v>0</v>
      </c>
      <c r="P92" s="103">
        <v>95.6</v>
      </c>
      <c r="Q92" s="103">
        <v>0</v>
      </c>
      <c r="R92" s="103">
        <v>0</v>
      </c>
      <c r="S92" s="103">
        <v>0</v>
      </c>
      <c r="T92" s="108">
        <v>0</v>
      </c>
    </row>
    <row r="93" ht="27.75" customHeight="1" spans="1:20">
      <c r="A93" s="101">
        <v>208</v>
      </c>
      <c r="B93" s="101">
        <v>20802</v>
      </c>
      <c r="C93" s="102" t="s">
        <v>256</v>
      </c>
      <c r="D93" s="101" t="s">
        <v>259</v>
      </c>
      <c r="E93" s="108">
        <v>1.61</v>
      </c>
      <c r="F93" s="109">
        <v>0</v>
      </c>
      <c r="G93" s="103">
        <v>0</v>
      </c>
      <c r="H93" s="103">
        <v>0</v>
      </c>
      <c r="I93" s="103">
        <v>0</v>
      </c>
      <c r="J93" s="103">
        <v>1.61</v>
      </c>
      <c r="K93" s="108">
        <v>0</v>
      </c>
      <c r="L93" s="109">
        <v>0</v>
      </c>
      <c r="M93" s="103">
        <v>0</v>
      </c>
      <c r="N93" s="103">
        <v>0</v>
      </c>
      <c r="O93" s="103">
        <v>0</v>
      </c>
      <c r="P93" s="103">
        <v>1.61</v>
      </c>
      <c r="Q93" s="103">
        <v>0</v>
      </c>
      <c r="R93" s="103">
        <v>0</v>
      </c>
      <c r="S93" s="103">
        <v>0</v>
      </c>
      <c r="T93" s="108">
        <v>0</v>
      </c>
    </row>
    <row r="94" ht="27.75" customHeight="1" spans="1:20">
      <c r="A94" s="101">
        <v>208</v>
      </c>
      <c r="B94" s="101">
        <v>20802</v>
      </c>
      <c r="C94" s="102" t="s">
        <v>256</v>
      </c>
      <c r="D94" s="101" t="s">
        <v>260</v>
      </c>
      <c r="E94" s="108">
        <v>147.71</v>
      </c>
      <c r="F94" s="109">
        <v>0</v>
      </c>
      <c r="G94" s="103">
        <v>0</v>
      </c>
      <c r="H94" s="103">
        <v>0</v>
      </c>
      <c r="I94" s="103">
        <v>0</v>
      </c>
      <c r="J94" s="103">
        <v>147.71</v>
      </c>
      <c r="K94" s="108">
        <v>0</v>
      </c>
      <c r="L94" s="109">
        <v>0</v>
      </c>
      <c r="M94" s="103">
        <v>0</v>
      </c>
      <c r="N94" s="103">
        <v>0</v>
      </c>
      <c r="O94" s="103">
        <v>0</v>
      </c>
      <c r="P94" s="103">
        <v>147.71</v>
      </c>
      <c r="Q94" s="103">
        <v>0</v>
      </c>
      <c r="R94" s="103">
        <v>0</v>
      </c>
      <c r="S94" s="103">
        <v>0</v>
      </c>
      <c r="T94" s="108">
        <v>0</v>
      </c>
    </row>
    <row r="95" ht="27.75" customHeight="1" spans="1:20">
      <c r="A95" s="101"/>
      <c r="B95" s="101"/>
      <c r="C95" s="102" t="s">
        <v>261</v>
      </c>
      <c r="D95" s="101" t="s">
        <v>262</v>
      </c>
      <c r="E95" s="108">
        <v>1075.98</v>
      </c>
      <c r="F95" s="109">
        <v>119.09</v>
      </c>
      <c r="G95" s="103">
        <v>98.73</v>
      </c>
      <c r="H95" s="103">
        <v>9.21</v>
      </c>
      <c r="I95" s="103">
        <v>11.15</v>
      </c>
      <c r="J95" s="103">
        <v>956.89</v>
      </c>
      <c r="K95" s="108">
        <v>0</v>
      </c>
      <c r="L95" s="109">
        <v>0</v>
      </c>
      <c r="M95" s="103">
        <v>0</v>
      </c>
      <c r="N95" s="103">
        <v>0</v>
      </c>
      <c r="O95" s="103">
        <v>0</v>
      </c>
      <c r="P95" s="103">
        <v>956.89</v>
      </c>
      <c r="Q95" s="103">
        <v>0</v>
      </c>
      <c r="R95" s="103">
        <v>0</v>
      </c>
      <c r="S95" s="103">
        <v>0</v>
      </c>
      <c r="T95" s="108">
        <v>0</v>
      </c>
    </row>
    <row r="96" ht="27.75" customHeight="1" spans="1:20">
      <c r="A96" s="101">
        <v>210</v>
      </c>
      <c r="B96" s="101">
        <v>21001</v>
      </c>
      <c r="C96" s="102" t="s">
        <v>263</v>
      </c>
      <c r="D96" s="101" t="s">
        <v>264</v>
      </c>
      <c r="E96" s="108">
        <v>1075.98</v>
      </c>
      <c r="F96" s="109">
        <v>119.09</v>
      </c>
      <c r="G96" s="103">
        <v>98.73</v>
      </c>
      <c r="H96" s="103">
        <v>9.21</v>
      </c>
      <c r="I96" s="103">
        <v>11.15</v>
      </c>
      <c r="J96" s="103">
        <v>956.89</v>
      </c>
      <c r="K96" s="108">
        <v>0</v>
      </c>
      <c r="L96" s="109">
        <v>0</v>
      </c>
      <c r="M96" s="103">
        <v>0</v>
      </c>
      <c r="N96" s="103">
        <v>0</v>
      </c>
      <c r="O96" s="103">
        <v>0</v>
      </c>
      <c r="P96" s="103">
        <v>956.89</v>
      </c>
      <c r="Q96" s="103">
        <v>0</v>
      </c>
      <c r="R96" s="103">
        <v>0</v>
      </c>
      <c r="S96" s="103">
        <v>0</v>
      </c>
      <c r="T96" s="108">
        <v>0</v>
      </c>
    </row>
    <row r="97" ht="27.75" customHeight="1" spans="1:20">
      <c r="A97" s="101"/>
      <c r="B97" s="101"/>
      <c r="C97" s="102" t="s">
        <v>265</v>
      </c>
      <c r="D97" s="101" t="s">
        <v>266</v>
      </c>
      <c r="E97" s="108">
        <v>207.61</v>
      </c>
      <c r="F97" s="109">
        <v>184.75</v>
      </c>
      <c r="G97" s="103">
        <v>147.87</v>
      </c>
      <c r="H97" s="103">
        <v>14.59</v>
      </c>
      <c r="I97" s="103">
        <v>22.29</v>
      </c>
      <c r="J97" s="103">
        <v>22.86</v>
      </c>
      <c r="K97" s="108">
        <v>0</v>
      </c>
      <c r="L97" s="109">
        <v>0</v>
      </c>
      <c r="M97" s="103">
        <v>0</v>
      </c>
      <c r="N97" s="103">
        <v>0</v>
      </c>
      <c r="O97" s="103">
        <v>0</v>
      </c>
      <c r="P97" s="103">
        <v>22.86</v>
      </c>
      <c r="Q97" s="103">
        <v>0</v>
      </c>
      <c r="R97" s="103">
        <v>0</v>
      </c>
      <c r="S97" s="103">
        <v>0</v>
      </c>
      <c r="T97" s="108">
        <v>0</v>
      </c>
    </row>
    <row r="98" ht="27.75" customHeight="1" spans="1:20">
      <c r="A98" s="101">
        <v>210</v>
      </c>
      <c r="B98" s="101">
        <v>21004</v>
      </c>
      <c r="C98" s="102" t="s">
        <v>267</v>
      </c>
      <c r="D98" s="101" t="s">
        <v>268</v>
      </c>
      <c r="E98" s="108">
        <v>184.75</v>
      </c>
      <c r="F98" s="109">
        <v>184.75</v>
      </c>
      <c r="G98" s="103">
        <v>147.87</v>
      </c>
      <c r="H98" s="103">
        <v>14.59</v>
      </c>
      <c r="I98" s="103">
        <v>22.29</v>
      </c>
      <c r="J98" s="103">
        <v>0</v>
      </c>
      <c r="K98" s="108">
        <v>0</v>
      </c>
      <c r="L98" s="109">
        <v>0</v>
      </c>
      <c r="M98" s="103">
        <v>0</v>
      </c>
      <c r="N98" s="103">
        <v>0</v>
      </c>
      <c r="O98" s="103">
        <v>0</v>
      </c>
      <c r="P98" s="103">
        <v>0</v>
      </c>
      <c r="Q98" s="103">
        <v>0</v>
      </c>
      <c r="R98" s="103">
        <v>0</v>
      </c>
      <c r="S98" s="103">
        <v>0</v>
      </c>
      <c r="T98" s="108">
        <v>0</v>
      </c>
    </row>
    <row r="99" ht="27.75" customHeight="1" spans="1:20">
      <c r="A99" s="101">
        <v>210</v>
      </c>
      <c r="B99" s="101">
        <v>21004</v>
      </c>
      <c r="C99" s="102" t="s">
        <v>267</v>
      </c>
      <c r="D99" s="101" t="s">
        <v>269</v>
      </c>
      <c r="E99" s="108">
        <v>22.86</v>
      </c>
      <c r="F99" s="109">
        <v>0</v>
      </c>
      <c r="G99" s="103">
        <v>0</v>
      </c>
      <c r="H99" s="103">
        <v>0</v>
      </c>
      <c r="I99" s="103">
        <v>0</v>
      </c>
      <c r="J99" s="103">
        <v>22.86</v>
      </c>
      <c r="K99" s="108">
        <v>0</v>
      </c>
      <c r="L99" s="109">
        <v>0</v>
      </c>
      <c r="M99" s="103">
        <v>0</v>
      </c>
      <c r="N99" s="103">
        <v>0</v>
      </c>
      <c r="O99" s="103">
        <v>0</v>
      </c>
      <c r="P99" s="103">
        <v>22.86</v>
      </c>
      <c r="Q99" s="103">
        <v>0</v>
      </c>
      <c r="R99" s="103">
        <v>0</v>
      </c>
      <c r="S99" s="103">
        <v>0</v>
      </c>
      <c r="T99" s="108">
        <v>0</v>
      </c>
    </row>
    <row r="100" ht="27.75" customHeight="1" spans="1:20">
      <c r="A100" s="101"/>
      <c r="B100" s="101"/>
      <c r="C100" s="102" t="s">
        <v>270</v>
      </c>
      <c r="D100" s="101" t="s">
        <v>271</v>
      </c>
      <c r="E100" s="108">
        <v>12.25</v>
      </c>
      <c r="F100" s="109">
        <v>12.25</v>
      </c>
      <c r="G100" s="103">
        <v>12.25</v>
      </c>
      <c r="H100" s="103">
        <v>0</v>
      </c>
      <c r="I100" s="103">
        <v>0</v>
      </c>
      <c r="J100" s="103">
        <v>0</v>
      </c>
      <c r="K100" s="108">
        <v>0</v>
      </c>
      <c r="L100" s="109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  <c r="R100" s="103">
        <v>0</v>
      </c>
      <c r="S100" s="103">
        <v>0</v>
      </c>
      <c r="T100" s="108">
        <v>0</v>
      </c>
    </row>
    <row r="101" ht="27.75" customHeight="1" spans="1:20">
      <c r="A101" s="101">
        <v>201</v>
      </c>
      <c r="B101" s="101">
        <v>20101</v>
      </c>
      <c r="C101" s="102" t="s">
        <v>272</v>
      </c>
      <c r="D101" s="101" t="s">
        <v>133</v>
      </c>
      <c r="E101" s="108">
        <v>12.25</v>
      </c>
      <c r="F101" s="109">
        <v>12.25</v>
      </c>
      <c r="G101" s="103">
        <v>12.25</v>
      </c>
      <c r="H101" s="103">
        <v>0</v>
      </c>
      <c r="I101" s="103">
        <v>0</v>
      </c>
      <c r="J101" s="103">
        <v>0</v>
      </c>
      <c r="K101" s="108">
        <v>0</v>
      </c>
      <c r="L101" s="109">
        <v>0</v>
      </c>
      <c r="M101" s="103">
        <v>0</v>
      </c>
      <c r="N101" s="103">
        <v>0</v>
      </c>
      <c r="O101" s="103">
        <v>0</v>
      </c>
      <c r="P101" s="103">
        <v>0</v>
      </c>
      <c r="Q101" s="103">
        <v>0</v>
      </c>
      <c r="R101" s="103">
        <v>0</v>
      </c>
      <c r="S101" s="103">
        <v>0</v>
      </c>
      <c r="T101" s="108">
        <v>0</v>
      </c>
    </row>
    <row r="102" ht="27.75" customHeight="1" spans="1:20">
      <c r="A102" s="101"/>
      <c r="B102" s="101"/>
      <c r="C102" s="102" t="s">
        <v>273</v>
      </c>
      <c r="D102" s="101" t="s">
        <v>274</v>
      </c>
      <c r="E102" s="108">
        <v>12.01</v>
      </c>
      <c r="F102" s="109">
        <v>12.01</v>
      </c>
      <c r="G102" s="103">
        <v>10.2</v>
      </c>
      <c r="H102" s="103">
        <v>0.93</v>
      </c>
      <c r="I102" s="103">
        <v>0.88</v>
      </c>
      <c r="J102" s="103">
        <v>0</v>
      </c>
      <c r="K102" s="108">
        <v>0</v>
      </c>
      <c r="L102" s="109">
        <v>0</v>
      </c>
      <c r="M102" s="103">
        <v>0</v>
      </c>
      <c r="N102" s="103">
        <v>0</v>
      </c>
      <c r="O102" s="103">
        <v>0</v>
      </c>
      <c r="P102" s="103">
        <v>0</v>
      </c>
      <c r="Q102" s="103">
        <v>0</v>
      </c>
      <c r="R102" s="103">
        <v>0</v>
      </c>
      <c r="S102" s="103">
        <v>0</v>
      </c>
      <c r="T102" s="108">
        <v>0</v>
      </c>
    </row>
    <row r="103" ht="27.75" customHeight="1" spans="1:20">
      <c r="A103" s="101">
        <v>210</v>
      </c>
      <c r="B103" s="101">
        <v>21004</v>
      </c>
      <c r="C103" s="102" t="s">
        <v>275</v>
      </c>
      <c r="D103" s="101" t="s">
        <v>268</v>
      </c>
      <c r="E103" s="108">
        <v>12.01</v>
      </c>
      <c r="F103" s="109">
        <v>12.01</v>
      </c>
      <c r="G103" s="103">
        <v>10.2</v>
      </c>
      <c r="H103" s="103">
        <v>0.93</v>
      </c>
      <c r="I103" s="103">
        <v>0.88</v>
      </c>
      <c r="J103" s="103">
        <v>0</v>
      </c>
      <c r="K103" s="108">
        <v>0</v>
      </c>
      <c r="L103" s="109">
        <v>0</v>
      </c>
      <c r="M103" s="103">
        <v>0</v>
      </c>
      <c r="N103" s="103">
        <v>0</v>
      </c>
      <c r="O103" s="103">
        <v>0</v>
      </c>
      <c r="P103" s="103">
        <v>0</v>
      </c>
      <c r="Q103" s="103">
        <v>0</v>
      </c>
      <c r="R103" s="103">
        <v>0</v>
      </c>
      <c r="S103" s="103">
        <v>0</v>
      </c>
      <c r="T103" s="108">
        <v>0</v>
      </c>
    </row>
    <row r="104" ht="27.75" customHeight="1" spans="1:20">
      <c r="A104" s="101"/>
      <c r="B104" s="101"/>
      <c r="C104" s="102" t="s">
        <v>276</v>
      </c>
      <c r="D104" s="101" t="s">
        <v>277</v>
      </c>
      <c r="E104" s="108">
        <v>84.28</v>
      </c>
      <c r="F104" s="109">
        <v>84.28</v>
      </c>
      <c r="G104" s="103">
        <v>71.01</v>
      </c>
      <c r="H104" s="103">
        <v>7.11</v>
      </c>
      <c r="I104" s="103">
        <v>6.16</v>
      </c>
      <c r="J104" s="103">
        <v>0</v>
      </c>
      <c r="K104" s="108">
        <v>0</v>
      </c>
      <c r="L104" s="109">
        <v>0</v>
      </c>
      <c r="M104" s="103">
        <v>0</v>
      </c>
      <c r="N104" s="103">
        <v>0</v>
      </c>
      <c r="O104" s="103">
        <v>0</v>
      </c>
      <c r="P104" s="103">
        <v>0</v>
      </c>
      <c r="Q104" s="103">
        <v>0</v>
      </c>
      <c r="R104" s="103">
        <v>0</v>
      </c>
      <c r="S104" s="103">
        <v>0</v>
      </c>
      <c r="T104" s="108">
        <v>0</v>
      </c>
    </row>
    <row r="105" ht="27.75" customHeight="1" spans="1:20">
      <c r="A105" s="101">
        <v>210</v>
      </c>
      <c r="B105" s="101">
        <v>21007</v>
      </c>
      <c r="C105" s="102" t="s">
        <v>278</v>
      </c>
      <c r="D105" s="101" t="s">
        <v>279</v>
      </c>
      <c r="E105" s="108">
        <v>84.28</v>
      </c>
      <c r="F105" s="109">
        <v>84.28</v>
      </c>
      <c r="G105" s="103">
        <v>71.01</v>
      </c>
      <c r="H105" s="103">
        <v>7.11</v>
      </c>
      <c r="I105" s="103">
        <v>6.16</v>
      </c>
      <c r="J105" s="103">
        <v>0</v>
      </c>
      <c r="K105" s="108">
        <v>0</v>
      </c>
      <c r="L105" s="109">
        <v>0</v>
      </c>
      <c r="M105" s="103">
        <v>0</v>
      </c>
      <c r="N105" s="103">
        <v>0</v>
      </c>
      <c r="O105" s="103">
        <v>0</v>
      </c>
      <c r="P105" s="103">
        <v>0</v>
      </c>
      <c r="Q105" s="103">
        <v>0</v>
      </c>
      <c r="R105" s="103">
        <v>0</v>
      </c>
      <c r="S105" s="103">
        <v>0</v>
      </c>
      <c r="T105" s="108">
        <v>0</v>
      </c>
    </row>
    <row r="106" ht="27.75" customHeight="1" spans="1:20">
      <c r="A106" s="101"/>
      <c r="B106" s="101"/>
      <c r="C106" s="102" t="s">
        <v>280</v>
      </c>
      <c r="D106" s="101" t="s">
        <v>281</v>
      </c>
      <c r="E106" s="108">
        <v>737.65</v>
      </c>
      <c r="F106" s="109">
        <v>429.2</v>
      </c>
      <c r="G106" s="103">
        <v>344.14</v>
      </c>
      <c r="H106" s="103">
        <v>55.2</v>
      </c>
      <c r="I106" s="103">
        <v>29.86</v>
      </c>
      <c r="J106" s="103">
        <v>308.45</v>
      </c>
      <c r="K106" s="108">
        <v>0</v>
      </c>
      <c r="L106" s="109">
        <v>0</v>
      </c>
      <c r="M106" s="103">
        <v>0</v>
      </c>
      <c r="N106" s="103">
        <v>0</v>
      </c>
      <c r="O106" s="103">
        <v>0</v>
      </c>
      <c r="P106" s="103">
        <v>308.45</v>
      </c>
      <c r="Q106" s="103">
        <v>0</v>
      </c>
      <c r="R106" s="103">
        <v>0</v>
      </c>
      <c r="S106" s="103">
        <v>0</v>
      </c>
      <c r="T106" s="108">
        <v>0</v>
      </c>
    </row>
    <row r="107" ht="27.75" customHeight="1" spans="1:20">
      <c r="A107" s="101">
        <v>201</v>
      </c>
      <c r="B107" s="101">
        <v>20138</v>
      </c>
      <c r="C107" s="102" t="s">
        <v>282</v>
      </c>
      <c r="D107" s="101" t="s">
        <v>123</v>
      </c>
      <c r="E107" s="108">
        <v>737.65</v>
      </c>
      <c r="F107" s="109">
        <v>429.2</v>
      </c>
      <c r="G107" s="103">
        <v>344.14</v>
      </c>
      <c r="H107" s="103">
        <v>55.2</v>
      </c>
      <c r="I107" s="103">
        <v>29.86</v>
      </c>
      <c r="J107" s="103">
        <v>308.45</v>
      </c>
      <c r="K107" s="108">
        <v>0</v>
      </c>
      <c r="L107" s="109">
        <v>0</v>
      </c>
      <c r="M107" s="103">
        <v>0</v>
      </c>
      <c r="N107" s="103">
        <v>0</v>
      </c>
      <c r="O107" s="103">
        <v>0</v>
      </c>
      <c r="P107" s="103">
        <v>308.45</v>
      </c>
      <c r="Q107" s="103">
        <v>0</v>
      </c>
      <c r="R107" s="103">
        <v>0</v>
      </c>
      <c r="S107" s="103">
        <v>0</v>
      </c>
      <c r="T107" s="108">
        <v>0</v>
      </c>
    </row>
    <row r="108" ht="27.75" customHeight="1" spans="1:20">
      <c r="A108" s="101"/>
      <c r="B108" s="101"/>
      <c r="C108" s="102" t="s">
        <v>283</v>
      </c>
      <c r="D108" s="101" t="s">
        <v>284</v>
      </c>
      <c r="E108" s="108">
        <v>110.47</v>
      </c>
      <c r="F108" s="109">
        <v>31.67</v>
      </c>
      <c r="G108" s="103">
        <v>26.68</v>
      </c>
      <c r="H108" s="103">
        <v>2.67</v>
      </c>
      <c r="I108" s="103">
        <v>2.32</v>
      </c>
      <c r="J108" s="103">
        <v>78.8</v>
      </c>
      <c r="K108" s="108">
        <v>0</v>
      </c>
      <c r="L108" s="109">
        <v>0</v>
      </c>
      <c r="M108" s="103">
        <v>0</v>
      </c>
      <c r="N108" s="103">
        <v>0</v>
      </c>
      <c r="O108" s="103">
        <v>0</v>
      </c>
      <c r="P108" s="103">
        <v>78.8</v>
      </c>
      <c r="Q108" s="103">
        <v>0</v>
      </c>
      <c r="R108" s="103">
        <v>0</v>
      </c>
      <c r="S108" s="103">
        <v>0</v>
      </c>
      <c r="T108" s="108">
        <v>0</v>
      </c>
    </row>
    <row r="109" ht="27.75" customHeight="1" spans="1:20">
      <c r="A109" s="101">
        <v>208</v>
      </c>
      <c r="B109" s="101">
        <v>20801</v>
      </c>
      <c r="C109" s="102" t="s">
        <v>285</v>
      </c>
      <c r="D109" s="101" t="s">
        <v>286</v>
      </c>
      <c r="E109" s="108">
        <v>110.47</v>
      </c>
      <c r="F109" s="109">
        <v>31.67</v>
      </c>
      <c r="G109" s="103">
        <v>26.68</v>
      </c>
      <c r="H109" s="103">
        <v>2.67</v>
      </c>
      <c r="I109" s="103">
        <v>2.32</v>
      </c>
      <c r="J109" s="103">
        <v>78.8</v>
      </c>
      <c r="K109" s="108">
        <v>0</v>
      </c>
      <c r="L109" s="109">
        <v>0</v>
      </c>
      <c r="M109" s="103">
        <v>0</v>
      </c>
      <c r="N109" s="103">
        <v>0</v>
      </c>
      <c r="O109" s="103">
        <v>0</v>
      </c>
      <c r="P109" s="103">
        <v>78.8</v>
      </c>
      <c r="Q109" s="103">
        <v>0</v>
      </c>
      <c r="R109" s="103">
        <v>0</v>
      </c>
      <c r="S109" s="103">
        <v>0</v>
      </c>
      <c r="T109" s="108">
        <v>0</v>
      </c>
    </row>
    <row r="110" ht="27.75" customHeight="1" spans="1:20">
      <c r="A110" s="101"/>
      <c r="B110" s="101"/>
      <c r="C110" s="102" t="s">
        <v>287</v>
      </c>
      <c r="D110" s="101" t="s">
        <v>288</v>
      </c>
      <c r="E110" s="108">
        <v>120.27</v>
      </c>
      <c r="F110" s="109">
        <v>87.36</v>
      </c>
      <c r="G110" s="103">
        <v>39.05</v>
      </c>
      <c r="H110" s="103">
        <v>4.29</v>
      </c>
      <c r="I110" s="103">
        <v>44.02</v>
      </c>
      <c r="J110" s="103">
        <v>32.91</v>
      </c>
      <c r="K110" s="108">
        <v>0</v>
      </c>
      <c r="L110" s="109">
        <v>0</v>
      </c>
      <c r="M110" s="103">
        <v>0</v>
      </c>
      <c r="N110" s="103">
        <v>0</v>
      </c>
      <c r="O110" s="103">
        <v>0</v>
      </c>
      <c r="P110" s="103">
        <v>32.91</v>
      </c>
      <c r="Q110" s="103">
        <v>0</v>
      </c>
      <c r="R110" s="103">
        <v>0</v>
      </c>
      <c r="S110" s="103">
        <v>0</v>
      </c>
      <c r="T110" s="108">
        <v>0</v>
      </c>
    </row>
    <row r="111" ht="27.75" customHeight="1" spans="1:20">
      <c r="A111" s="101">
        <v>208</v>
      </c>
      <c r="B111" s="101">
        <v>20801</v>
      </c>
      <c r="C111" s="102" t="s">
        <v>289</v>
      </c>
      <c r="D111" s="101" t="s">
        <v>286</v>
      </c>
      <c r="E111" s="108">
        <v>96.75</v>
      </c>
      <c r="F111" s="109">
        <v>87.36</v>
      </c>
      <c r="G111" s="103">
        <v>39.05</v>
      </c>
      <c r="H111" s="103">
        <v>4.29</v>
      </c>
      <c r="I111" s="103">
        <v>44.02</v>
      </c>
      <c r="J111" s="103">
        <v>9.39</v>
      </c>
      <c r="K111" s="108">
        <v>0</v>
      </c>
      <c r="L111" s="109">
        <v>0</v>
      </c>
      <c r="M111" s="103">
        <v>0</v>
      </c>
      <c r="N111" s="103">
        <v>0</v>
      </c>
      <c r="O111" s="103">
        <v>0</v>
      </c>
      <c r="P111" s="103">
        <v>9.39</v>
      </c>
      <c r="Q111" s="103">
        <v>0</v>
      </c>
      <c r="R111" s="103">
        <v>0</v>
      </c>
      <c r="S111" s="103">
        <v>0</v>
      </c>
      <c r="T111" s="108">
        <v>0</v>
      </c>
    </row>
    <row r="112" ht="27.75" customHeight="1" spans="1:20">
      <c r="A112" s="101">
        <v>208</v>
      </c>
      <c r="B112" s="101">
        <v>20801</v>
      </c>
      <c r="C112" s="102" t="s">
        <v>289</v>
      </c>
      <c r="D112" s="101" t="s">
        <v>290</v>
      </c>
      <c r="E112" s="108">
        <v>23.52</v>
      </c>
      <c r="F112" s="109">
        <v>0</v>
      </c>
      <c r="G112" s="103">
        <v>0</v>
      </c>
      <c r="H112" s="103">
        <v>0</v>
      </c>
      <c r="I112" s="103">
        <v>0</v>
      </c>
      <c r="J112" s="103">
        <v>23.52</v>
      </c>
      <c r="K112" s="108">
        <v>0</v>
      </c>
      <c r="L112" s="109">
        <v>0</v>
      </c>
      <c r="M112" s="103">
        <v>0</v>
      </c>
      <c r="N112" s="103">
        <v>0</v>
      </c>
      <c r="O112" s="103">
        <v>0</v>
      </c>
      <c r="P112" s="103">
        <v>23.52</v>
      </c>
      <c r="Q112" s="103">
        <v>0</v>
      </c>
      <c r="R112" s="103">
        <v>0</v>
      </c>
      <c r="S112" s="103">
        <v>0</v>
      </c>
      <c r="T112" s="108">
        <v>0</v>
      </c>
    </row>
    <row r="113" ht="27.75" customHeight="1" spans="1:20">
      <c r="A113" s="101"/>
      <c r="B113" s="101"/>
      <c r="C113" s="102" t="s">
        <v>291</v>
      </c>
      <c r="D113" s="101" t="s">
        <v>292</v>
      </c>
      <c r="E113" s="108">
        <v>133.42</v>
      </c>
      <c r="F113" s="109">
        <v>115.35</v>
      </c>
      <c r="G113" s="103">
        <v>95.12</v>
      </c>
      <c r="H113" s="103">
        <v>9.09</v>
      </c>
      <c r="I113" s="103">
        <v>11.14</v>
      </c>
      <c r="J113" s="103">
        <v>18.07</v>
      </c>
      <c r="K113" s="108">
        <v>0</v>
      </c>
      <c r="L113" s="109">
        <v>0</v>
      </c>
      <c r="M113" s="103">
        <v>0</v>
      </c>
      <c r="N113" s="103">
        <v>0</v>
      </c>
      <c r="O113" s="103">
        <v>0</v>
      </c>
      <c r="P113" s="103">
        <v>18.07</v>
      </c>
      <c r="Q113" s="103">
        <v>0</v>
      </c>
      <c r="R113" s="103">
        <v>0</v>
      </c>
      <c r="S113" s="103">
        <v>0</v>
      </c>
      <c r="T113" s="108">
        <v>0</v>
      </c>
    </row>
    <row r="114" ht="27.75" customHeight="1" spans="1:20">
      <c r="A114" s="101">
        <v>201</v>
      </c>
      <c r="B114" s="101">
        <v>20110</v>
      </c>
      <c r="C114" s="102" t="s">
        <v>293</v>
      </c>
      <c r="D114" s="101" t="s">
        <v>294</v>
      </c>
      <c r="E114" s="108">
        <v>133.42</v>
      </c>
      <c r="F114" s="109">
        <v>115.35</v>
      </c>
      <c r="G114" s="103">
        <v>95.12</v>
      </c>
      <c r="H114" s="103">
        <v>9.09</v>
      </c>
      <c r="I114" s="103">
        <v>11.14</v>
      </c>
      <c r="J114" s="103">
        <v>18.07</v>
      </c>
      <c r="K114" s="108">
        <v>0</v>
      </c>
      <c r="L114" s="109">
        <v>0</v>
      </c>
      <c r="M114" s="103">
        <v>0</v>
      </c>
      <c r="N114" s="103">
        <v>0</v>
      </c>
      <c r="O114" s="103">
        <v>0</v>
      </c>
      <c r="P114" s="103">
        <v>18.07</v>
      </c>
      <c r="Q114" s="103">
        <v>0</v>
      </c>
      <c r="R114" s="103">
        <v>0</v>
      </c>
      <c r="S114" s="103">
        <v>0</v>
      </c>
      <c r="T114" s="108">
        <v>0</v>
      </c>
    </row>
    <row r="115" ht="27.75" customHeight="1" spans="1:20">
      <c r="A115" s="101"/>
      <c r="B115" s="101"/>
      <c r="C115" s="102" t="s">
        <v>295</v>
      </c>
      <c r="D115" s="101" t="s">
        <v>296</v>
      </c>
      <c r="E115" s="108">
        <v>74.09</v>
      </c>
      <c r="F115" s="109">
        <v>23.01</v>
      </c>
      <c r="G115" s="103">
        <v>15.84</v>
      </c>
      <c r="H115" s="103">
        <v>5.74</v>
      </c>
      <c r="I115" s="103">
        <v>1.43</v>
      </c>
      <c r="J115" s="103">
        <v>51.08</v>
      </c>
      <c r="K115" s="108">
        <v>0</v>
      </c>
      <c r="L115" s="109">
        <v>0</v>
      </c>
      <c r="M115" s="103">
        <v>0</v>
      </c>
      <c r="N115" s="103">
        <v>0</v>
      </c>
      <c r="O115" s="103">
        <v>0</v>
      </c>
      <c r="P115" s="103">
        <v>51.08</v>
      </c>
      <c r="Q115" s="103">
        <v>0</v>
      </c>
      <c r="R115" s="103">
        <v>0</v>
      </c>
      <c r="S115" s="103">
        <v>0</v>
      </c>
      <c r="T115" s="108">
        <v>0</v>
      </c>
    </row>
    <row r="116" ht="27.75" customHeight="1" spans="1:20">
      <c r="A116" s="101">
        <v>208</v>
      </c>
      <c r="B116" s="101">
        <v>20801</v>
      </c>
      <c r="C116" s="102" t="s">
        <v>297</v>
      </c>
      <c r="D116" s="101" t="s">
        <v>286</v>
      </c>
      <c r="E116" s="108">
        <v>29.34</v>
      </c>
      <c r="F116" s="109">
        <v>23.01</v>
      </c>
      <c r="G116" s="103">
        <v>15.84</v>
      </c>
      <c r="H116" s="103">
        <v>5.74</v>
      </c>
      <c r="I116" s="103">
        <v>1.43</v>
      </c>
      <c r="J116" s="103">
        <v>6.33</v>
      </c>
      <c r="K116" s="108">
        <v>0</v>
      </c>
      <c r="L116" s="109">
        <v>0</v>
      </c>
      <c r="M116" s="103">
        <v>0</v>
      </c>
      <c r="N116" s="103">
        <v>0</v>
      </c>
      <c r="O116" s="103">
        <v>0</v>
      </c>
      <c r="P116" s="103">
        <v>6.33</v>
      </c>
      <c r="Q116" s="103">
        <v>0</v>
      </c>
      <c r="R116" s="103">
        <v>0</v>
      </c>
      <c r="S116" s="103">
        <v>0</v>
      </c>
      <c r="T116" s="108">
        <v>0</v>
      </c>
    </row>
    <row r="117" ht="27.75" customHeight="1" spans="1:20">
      <c r="A117" s="101">
        <v>208</v>
      </c>
      <c r="B117" s="101">
        <v>20801</v>
      </c>
      <c r="C117" s="102" t="s">
        <v>297</v>
      </c>
      <c r="D117" s="101" t="s">
        <v>298</v>
      </c>
      <c r="E117" s="108">
        <v>44.75</v>
      </c>
      <c r="F117" s="109">
        <v>0</v>
      </c>
      <c r="G117" s="103">
        <v>0</v>
      </c>
      <c r="H117" s="103">
        <v>0</v>
      </c>
      <c r="I117" s="103">
        <v>0</v>
      </c>
      <c r="J117" s="103">
        <v>44.75</v>
      </c>
      <c r="K117" s="108">
        <v>0</v>
      </c>
      <c r="L117" s="109">
        <v>0</v>
      </c>
      <c r="M117" s="103">
        <v>0</v>
      </c>
      <c r="N117" s="103">
        <v>0</v>
      </c>
      <c r="O117" s="103">
        <v>0</v>
      </c>
      <c r="P117" s="103">
        <v>44.75</v>
      </c>
      <c r="Q117" s="103">
        <v>0</v>
      </c>
      <c r="R117" s="103">
        <v>0</v>
      </c>
      <c r="S117" s="103">
        <v>0</v>
      </c>
      <c r="T117" s="108">
        <v>0</v>
      </c>
    </row>
    <row r="118" ht="27.75" customHeight="1" spans="1:20">
      <c r="A118" s="101"/>
      <c r="B118" s="101"/>
      <c r="C118" s="102" t="s">
        <v>299</v>
      </c>
      <c r="D118" s="101" t="s">
        <v>300</v>
      </c>
      <c r="E118" s="108">
        <v>146.67</v>
      </c>
      <c r="F118" s="109">
        <v>9.45</v>
      </c>
      <c r="G118" s="103">
        <v>7.91</v>
      </c>
      <c r="H118" s="103">
        <v>0.85</v>
      </c>
      <c r="I118" s="103">
        <v>0.69</v>
      </c>
      <c r="J118" s="103">
        <v>137.22</v>
      </c>
      <c r="K118" s="108">
        <v>0</v>
      </c>
      <c r="L118" s="109">
        <v>0</v>
      </c>
      <c r="M118" s="103">
        <v>0</v>
      </c>
      <c r="N118" s="103">
        <v>0</v>
      </c>
      <c r="O118" s="103">
        <v>0</v>
      </c>
      <c r="P118" s="103">
        <v>137.22</v>
      </c>
      <c r="Q118" s="103">
        <v>0</v>
      </c>
      <c r="R118" s="103">
        <v>0</v>
      </c>
      <c r="S118" s="103">
        <v>0</v>
      </c>
      <c r="T118" s="108">
        <v>0</v>
      </c>
    </row>
    <row r="119" ht="27.75" customHeight="1" spans="1:20">
      <c r="A119" s="101">
        <v>208</v>
      </c>
      <c r="B119" s="101">
        <v>20801</v>
      </c>
      <c r="C119" s="102" t="s">
        <v>301</v>
      </c>
      <c r="D119" s="101" t="s">
        <v>286</v>
      </c>
      <c r="E119" s="108">
        <v>146.67</v>
      </c>
      <c r="F119" s="109">
        <v>9.45</v>
      </c>
      <c r="G119" s="103">
        <v>7.91</v>
      </c>
      <c r="H119" s="103">
        <v>0.85</v>
      </c>
      <c r="I119" s="103">
        <v>0.69</v>
      </c>
      <c r="J119" s="103">
        <v>137.22</v>
      </c>
      <c r="K119" s="108">
        <v>0</v>
      </c>
      <c r="L119" s="109">
        <v>0</v>
      </c>
      <c r="M119" s="103">
        <v>0</v>
      </c>
      <c r="N119" s="103">
        <v>0</v>
      </c>
      <c r="O119" s="103">
        <v>0</v>
      </c>
      <c r="P119" s="103">
        <v>137.22</v>
      </c>
      <c r="Q119" s="103">
        <v>0</v>
      </c>
      <c r="R119" s="103">
        <v>0</v>
      </c>
      <c r="S119" s="103">
        <v>0</v>
      </c>
      <c r="T119" s="108">
        <v>0</v>
      </c>
    </row>
    <row r="120" ht="27.75" customHeight="1" spans="1:20">
      <c r="A120" s="101"/>
      <c r="B120" s="101"/>
      <c r="C120" s="102" t="s">
        <v>302</v>
      </c>
      <c r="D120" s="101" t="s">
        <v>303</v>
      </c>
      <c r="E120" s="108">
        <v>46.93</v>
      </c>
      <c r="F120" s="109">
        <v>21.78</v>
      </c>
      <c r="G120" s="103">
        <v>18.38</v>
      </c>
      <c r="H120" s="103">
        <v>1.8</v>
      </c>
      <c r="I120" s="103">
        <v>1.6</v>
      </c>
      <c r="J120" s="103">
        <v>25.15</v>
      </c>
      <c r="K120" s="108">
        <v>0</v>
      </c>
      <c r="L120" s="109">
        <v>0</v>
      </c>
      <c r="M120" s="103">
        <v>0</v>
      </c>
      <c r="N120" s="103">
        <v>0</v>
      </c>
      <c r="O120" s="103">
        <v>0</v>
      </c>
      <c r="P120" s="103">
        <v>25.15</v>
      </c>
      <c r="Q120" s="103">
        <v>0</v>
      </c>
      <c r="R120" s="103">
        <v>0</v>
      </c>
      <c r="S120" s="103">
        <v>0</v>
      </c>
      <c r="T120" s="108">
        <v>0</v>
      </c>
    </row>
    <row r="121" ht="27.75" customHeight="1" spans="1:20">
      <c r="A121" s="101">
        <v>201</v>
      </c>
      <c r="B121" s="101">
        <v>20101</v>
      </c>
      <c r="C121" s="102" t="s">
        <v>304</v>
      </c>
      <c r="D121" s="101" t="s">
        <v>133</v>
      </c>
      <c r="E121" s="108">
        <v>21.78</v>
      </c>
      <c r="F121" s="109">
        <v>21.78</v>
      </c>
      <c r="G121" s="103">
        <v>18.38</v>
      </c>
      <c r="H121" s="103">
        <v>1.8</v>
      </c>
      <c r="I121" s="103">
        <v>1.6</v>
      </c>
      <c r="J121" s="103">
        <v>0</v>
      </c>
      <c r="K121" s="108">
        <v>0</v>
      </c>
      <c r="L121" s="109">
        <v>0</v>
      </c>
      <c r="M121" s="103">
        <v>0</v>
      </c>
      <c r="N121" s="103">
        <v>0</v>
      </c>
      <c r="O121" s="103">
        <v>0</v>
      </c>
      <c r="P121" s="103">
        <v>0</v>
      </c>
      <c r="Q121" s="103">
        <v>0</v>
      </c>
      <c r="R121" s="103">
        <v>0</v>
      </c>
      <c r="S121" s="103">
        <v>0</v>
      </c>
      <c r="T121" s="108">
        <v>0</v>
      </c>
    </row>
    <row r="122" ht="27.75" customHeight="1" spans="1:20">
      <c r="A122" s="101">
        <v>210</v>
      </c>
      <c r="B122" s="101">
        <v>21015</v>
      </c>
      <c r="C122" s="102" t="s">
        <v>304</v>
      </c>
      <c r="D122" s="101" t="s">
        <v>123</v>
      </c>
      <c r="E122" s="108">
        <v>25.15</v>
      </c>
      <c r="F122" s="109">
        <v>0</v>
      </c>
      <c r="G122" s="103">
        <v>0</v>
      </c>
      <c r="H122" s="103">
        <v>0</v>
      </c>
      <c r="I122" s="103">
        <v>0</v>
      </c>
      <c r="J122" s="103">
        <v>25.15</v>
      </c>
      <c r="K122" s="108">
        <v>0</v>
      </c>
      <c r="L122" s="109">
        <v>0</v>
      </c>
      <c r="M122" s="103">
        <v>0</v>
      </c>
      <c r="N122" s="103">
        <v>0</v>
      </c>
      <c r="O122" s="103">
        <v>0</v>
      </c>
      <c r="P122" s="103">
        <v>25.15</v>
      </c>
      <c r="Q122" s="103">
        <v>0</v>
      </c>
      <c r="R122" s="103">
        <v>0</v>
      </c>
      <c r="S122" s="103">
        <v>0</v>
      </c>
      <c r="T122" s="108">
        <v>0</v>
      </c>
    </row>
    <row r="123" ht="27.75" customHeight="1" spans="1:20">
      <c r="A123" s="101"/>
      <c r="B123" s="101"/>
      <c r="C123" s="102" t="s">
        <v>305</v>
      </c>
      <c r="D123" s="101" t="s">
        <v>306</v>
      </c>
      <c r="E123" s="108">
        <v>511.83</v>
      </c>
      <c r="F123" s="109">
        <v>338.2</v>
      </c>
      <c r="G123" s="103">
        <v>274.93</v>
      </c>
      <c r="H123" s="103">
        <v>34.34</v>
      </c>
      <c r="I123" s="103">
        <v>28.93</v>
      </c>
      <c r="J123" s="103">
        <v>173.63</v>
      </c>
      <c r="K123" s="108">
        <v>0</v>
      </c>
      <c r="L123" s="109">
        <v>0</v>
      </c>
      <c r="M123" s="103">
        <v>0</v>
      </c>
      <c r="N123" s="103">
        <v>0</v>
      </c>
      <c r="O123" s="103">
        <v>0</v>
      </c>
      <c r="P123" s="103">
        <v>173.63</v>
      </c>
      <c r="Q123" s="103">
        <v>0</v>
      </c>
      <c r="R123" s="103">
        <v>0</v>
      </c>
      <c r="S123" s="103">
        <v>0</v>
      </c>
      <c r="T123" s="108">
        <v>0</v>
      </c>
    </row>
    <row r="124" ht="27.75" customHeight="1" spans="1:20">
      <c r="A124" s="101">
        <v>213</v>
      </c>
      <c r="B124" s="101">
        <v>21301</v>
      </c>
      <c r="C124" s="102" t="s">
        <v>307</v>
      </c>
      <c r="D124" s="101" t="s">
        <v>308</v>
      </c>
      <c r="E124" s="108">
        <v>487.38</v>
      </c>
      <c r="F124" s="109">
        <v>338.2</v>
      </c>
      <c r="G124" s="103">
        <v>274.93</v>
      </c>
      <c r="H124" s="103">
        <v>34.34</v>
      </c>
      <c r="I124" s="103">
        <v>28.93</v>
      </c>
      <c r="J124" s="103">
        <v>149.18</v>
      </c>
      <c r="K124" s="108">
        <v>0</v>
      </c>
      <c r="L124" s="109">
        <v>0</v>
      </c>
      <c r="M124" s="103">
        <v>0</v>
      </c>
      <c r="N124" s="103">
        <v>0</v>
      </c>
      <c r="O124" s="103">
        <v>0</v>
      </c>
      <c r="P124" s="103">
        <v>149.18</v>
      </c>
      <c r="Q124" s="103">
        <v>0</v>
      </c>
      <c r="R124" s="103">
        <v>0</v>
      </c>
      <c r="S124" s="103">
        <v>0</v>
      </c>
      <c r="T124" s="108">
        <v>0</v>
      </c>
    </row>
    <row r="125" ht="27.75" customHeight="1" spans="1:20">
      <c r="A125" s="101">
        <v>213</v>
      </c>
      <c r="B125" s="101">
        <v>21301</v>
      </c>
      <c r="C125" s="102" t="s">
        <v>307</v>
      </c>
      <c r="D125" s="101" t="s">
        <v>309</v>
      </c>
      <c r="E125" s="108">
        <v>24.45</v>
      </c>
      <c r="F125" s="109">
        <v>0</v>
      </c>
      <c r="G125" s="103">
        <v>0</v>
      </c>
      <c r="H125" s="103">
        <v>0</v>
      </c>
      <c r="I125" s="103">
        <v>0</v>
      </c>
      <c r="J125" s="103">
        <v>24.45</v>
      </c>
      <c r="K125" s="108">
        <v>0</v>
      </c>
      <c r="L125" s="109">
        <v>0</v>
      </c>
      <c r="M125" s="103">
        <v>0</v>
      </c>
      <c r="N125" s="103">
        <v>0</v>
      </c>
      <c r="O125" s="103">
        <v>0</v>
      </c>
      <c r="P125" s="103">
        <v>24.45</v>
      </c>
      <c r="Q125" s="103">
        <v>0</v>
      </c>
      <c r="R125" s="103">
        <v>0</v>
      </c>
      <c r="S125" s="103">
        <v>0</v>
      </c>
      <c r="T125" s="108">
        <v>0</v>
      </c>
    </row>
    <row r="126" ht="27.75" customHeight="1" spans="1:20">
      <c r="A126" s="101"/>
      <c r="B126" s="101"/>
      <c r="C126" s="102" t="s">
        <v>310</v>
      </c>
      <c r="D126" s="101" t="s">
        <v>311</v>
      </c>
      <c r="E126" s="108">
        <v>153.21</v>
      </c>
      <c r="F126" s="109">
        <v>50.59</v>
      </c>
      <c r="G126" s="103">
        <v>41.62</v>
      </c>
      <c r="H126" s="103">
        <v>5.36</v>
      </c>
      <c r="I126" s="103">
        <v>3.61</v>
      </c>
      <c r="J126" s="103">
        <v>102.62</v>
      </c>
      <c r="K126" s="108">
        <v>0</v>
      </c>
      <c r="L126" s="109">
        <v>0</v>
      </c>
      <c r="M126" s="103">
        <v>0</v>
      </c>
      <c r="N126" s="103">
        <v>0</v>
      </c>
      <c r="O126" s="103">
        <v>0</v>
      </c>
      <c r="P126" s="103">
        <v>102.62</v>
      </c>
      <c r="Q126" s="103">
        <v>0</v>
      </c>
      <c r="R126" s="103">
        <v>0</v>
      </c>
      <c r="S126" s="103">
        <v>0</v>
      </c>
      <c r="T126" s="108">
        <v>0</v>
      </c>
    </row>
    <row r="127" ht="27.75" customHeight="1" spans="1:20">
      <c r="A127" s="101">
        <v>213</v>
      </c>
      <c r="B127" s="101">
        <v>21303</v>
      </c>
      <c r="C127" s="102" t="s">
        <v>312</v>
      </c>
      <c r="D127" s="101" t="s">
        <v>313</v>
      </c>
      <c r="E127" s="108">
        <v>50.59</v>
      </c>
      <c r="F127" s="109">
        <v>50.59</v>
      </c>
      <c r="G127" s="103">
        <v>41.62</v>
      </c>
      <c r="H127" s="103">
        <v>5.36</v>
      </c>
      <c r="I127" s="103">
        <v>3.61</v>
      </c>
      <c r="J127" s="103">
        <v>0</v>
      </c>
      <c r="K127" s="108">
        <v>0</v>
      </c>
      <c r="L127" s="109">
        <v>0</v>
      </c>
      <c r="M127" s="103">
        <v>0</v>
      </c>
      <c r="N127" s="103">
        <v>0</v>
      </c>
      <c r="O127" s="103">
        <v>0</v>
      </c>
      <c r="P127" s="103">
        <v>0</v>
      </c>
      <c r="Q127" s="103">
        <v>0</v>
      </c>
      <c r="R127" s="103">
        <v>0</v>
      </c>
      <c r="S127" s="103">
        <v>0</v>
      </c>
      <c r="T127" s="108">
        <v>0</v>
      </c>
    </row>
    <row r="128" ht="27.75" customHeight="1" spans="1:20">
      <c r="A128" s="101">
        <v>213</v>
      </c>
      <c r="B128" s="101">
        <v>21303</v>
      </c>
      <c r="C128" s="102" t="s">
        <v>312</v>
      </c>
      <c r="D128" s="101" t="s">
        <v>314</v>
      </c>
      <c r="E128" s="108">
        <v>25.72</v>
      </c>
      <c r="F128" s="109">
        <v>0</v>
      </c>
      <c r="G128" s="103">
        <v>0</v>
      </c>
      <c r="H128" s="103">
        <v>0</v>
      </c>
      <c r="I128" s="103">
        <v>0</v>
      </c>
      <c r="J128" s="103">
        <v>25.72</v>
      </c>
      <c r="K128" s="108">
        <v>0</v>
      </c>
      <c r="L128" s="109">
        <v>0</v>
      </c>
      <c r="M128" s="103">
        <v>0</v>
      </c>
      <c r="N128" s="103">
        <v>0</v>
      </c>
      <c r="O128" s="103">
        <v>0</v>
      </c>
      <c r="P128" s="103">
        <v>25.72</v>
      </c>
      <c r="Q128" s="103">
        <v>0</v>
      </c>
      <c r="R128" s="103">
        <v>0</v>
      </c>
      <c r="S128" s="103">
        <v>0</v>
      </c>
      <c r="T128" s="108">
        <v>0</v>
      </c>
    </row>
    <row r="129" ht="27.75" customHeight="1" spans="1:20">
      <c r="A129" s="101">
        <v>213</v>
      </c>
      <c r="B129" s="101">
        <v>21303</v>
      </c>
      <c r="C129" s="102" t="s">
        <v>312</v>
      </c>
      <c r="D129" s="101" t="s">
        <v>315</v>
      </c>
      <c r="E129" s="108">
        <v>76.9</v>
      </c>
      <c r="F129" s="109">
        <v>0</v>
      </c>
      <c r="G129" s="103">
        <v>0</v>
      </c>
      <c r="H129" s="103">
        <v>0</v>
      </c>
      <c r="I129" s="103">
        <v>0</v>
      </c>
      <c r="J129" s="103">
        <v>76.9</v>
      </c>
      <c r="K129" s="108">
        <v>0</v>
      </c>
      <c r="L129" s="109">
        <v>0</v>
      </c>
      <c r="M129" s="103">
        <v>0</v>
      </c>
      <c r="N129" s="103">
        <v>0</v>
      </c>
      <c r="O129" s="103">
        <v>0</v>
      </c>
      <c r="P129" s="103">
        <v>76.9</v>
      </c>
      <c r="Q129" s="103">
        <v>0</v>
      </c>
      <c r="R129" s="103">
        <v>0</v>
      </c>
      <c r="S129" s="103">
        <v>0</v>
      </c>
      <c r="T129" s="108">
        <v>0</v>
      </c>
    </row>
    <row r="130" ht="27.75" customHeight="1" spans="1:20">
      <c r="A130" s="101"/>
      <c r="B130" s="101"/>
      <c r="C130" s="102" t="s">
        <v>316</v>
      </c>
      <c r="D130" s="101" t="s">
        <v>317</v>
      </c>
      <c r="E130" s="108">
        <v>131.43</v>
      </c>
      <c r="F130" s="109">
        <v>61.69</v>
      </c>
      <c r="G130" s="103">
        <v>51.89</v>
      </c>
      <c r="H130" s="103">
        <v>5.29</v>
      </c>
      <c r="I130" s="103">
        <v>4.51</v>
      </c>
      <c r="J130" s="103">
        <v>69.74</v>
      </c>
      <c r="K130" s="108">
        <v>0</v>
      </c>
      <c r="L130" s="109">
        <v>0</v>
      </c>
      <c r="M130" s="103">
        <v>0</v>
      </c>
      <c r="N130" s="103">
        <v>0</v>
      </c>
      <c r="O130" s="103">
        <v>0</v>
      </c>
      <c r="P130" s="103">
        <v>69.74</v>
      </c>
      <c r="Q130" s="103">
        <v>0</v>
      </c>
      <c r="R130" s="103">
        <v>0</v>
      </c>
      <c r="S130" s="103">
        <v>0</v>
      </c>
      <c r="T130" s="108">
        <v>0</v>
      </c>
    </row>
    <row r="131" ht="27.75" customHeight="1" spans="1:20">
      <c r="A131" s="101">
        <v>201</v>
      </c>
      <c r="B131" s="101">
        <v>20103</v>
      </c>
      <c r="C131" s="102" t="s">
        <v>318</v>
      </c>
      <c r="D131" s="101" t="s">
        <v>138</v>
      </c>
      <c r="E131" s="108">
        <v>131.43</v>
      </c>
      <c r="F131" s="109">
        <v>61.69</v>
      </c>
      <c r="G131" s="103">
        <v>51.89</v>
      </c>
      <c r="H131" s="103">
        <v>5.29</v>
      </c>
      <c r="I131" s="103">
        <v>4.51</v>
      </c>
      <c r="J131" s="103">
        <v>69.74</v>
      </c>
      <c r="K131" s="108">
        <v>0</v>
      </c>
      <c r="L131" s="109">
        <v>0</v>
      </c>
      <c r="M131" s="103">
        <v>0</v>
      </c>
      <c r="N131" s="103">
        <v>0</v>
      </c>
      <c r="O131" s="103">
        <v>0</v>
      </c>
      <c r="P131" s="103">
        <v>69.74</v>
      </c>
      <c r="Q131" s="103">
        <v>0</v>
      </c>
      <c r="R131" s="103">
        <v>0</v>
      </c>
      <c r="S131" s="103">
        <v>0</v>
      </c>
      <c r="T131" s="108">
        <v>0</v>
      </c>
    </row>
    <row r="132" ht="27.75" customHeight="1" spans="1:20">
      <c r="A132" s="101"/>
      <c r="B132" s="101"/>
      <c r="C132" s="102" t="s">
        <v>319</v>
      </c>
      <c r="D132" s="101" t="s">
        <v>320</v>
      </c>
      <c r="E132" s="108">
        <v>1730.69</v>
      </c>
      <c r="F132" s="109">
        <v>199.04</v>
      </c>
      <c r="G132" s="103">
        <v>151.66</v>
      </c>
      <c r="H132" s="103">
        <v>17.94</v>
      </c>
      <c r="I132" s="103">
        <v>29.44</v>
      </c>
      <c r="J132" s="103">
        <v>1531.65</v>
      </c>
      <c r="K132" s="108">
        <v>0</v>
      </c>
      <c r="L132" s="109">
        <v>0</v>
      </c>
      <c r="M132" s="103">
        <v>0</v>
      </c>
      <c r="N132" s="103">
        <v>0</v>
      </c>
      <c r="O132" s="103">
        <v>0</v>
      </c>
      <c r="P132" s="103">
        <v>1531.65</v>
      </c>
      <c r="Q132" s="103">
        <v>0</v>
      </c>
      <c r="R132" s="103">
        <v>0</v>
      </c>
      <c r="S132" s="103">
        <v>0</v>
      </c>
      <c r="T132" s="108">
        <v>0</v>
      </c>
    </row>
    <row r="133" ht="27.75" customHeight="1" spans="1:20">
      <c r="A133" s="101">
        <v>212</v>
      </c>
      <c r="B133" s="101">
        <v>21201</v>
      </c>
      <c r="C133" s="102" t="s">
        <v>321</v>
      </c>
      <c r="D133" s="101" t="s">
        <v>322</v>
      </c>
      <c r="E133" s="108">
        <v>1708.38</v>
      </c>
      <c r="F133" s="109">
        <v>199.04</v>
      </c>
      <c r="G133" s="103">
        <v>151.66</v>
      </c>
      <c r="H133" s="103">
        <v>17.94</v>
      </c>
      <c r="I133" s="103">
        <v>29.44</v>
      </c>
      <c r="J133" s="103">
        <v>1509.34</v>
      </c>
      <c r="K133" s="108">
        <v>0</v>
      </c>
      <c r="L133" s="109">
        <v>0</v>
      </c>
      <c r="M133" s="103">
        <v>0</v>
      </c>
      <c r="N133" s="103">
        <v>0</v>
      </c>
      <c r="O133" s="103">
        <v>0</v>
      </c>
      <c r="P133" s="103">
        <v>1509.34</v>
      </c>
      <c r="Q133" s="103">
        <v>0</v>
      </c>
      <c r="R133" s="103">
        <v>0</v>
      </c>
      <c r="S133" s="103">
        <v>0</v>
      </c>
      <c r="T133" s="108">
        <v>0</v>
      </c>
    </row>
    <row r="134" ht="27.75" customHeight="1" spans="1:20">
      <c r="A134" s="101">
        <v>212</v>
      </c>
      <c r="B134" s="101">
        <v>21201</v>
      </c>
      <c r="C134" s="102" t="s">
        <v>321</v>
      </c>
      <c r="D134" s="101" t="s">
        <v>323</v>
      </c>
      <c r="E134" s="108">
        <v>22.31</v>
      </c>
      <c r="F134" s="109">
        <v>0</v>
      </c>
      <c r="G134" s="103">
        <v>0</v>
      </c>
      <c r="H134" s="103">
        <v>0</v>
      </c>
      <c r="I134" s="103">
        <v>0</v>
      </c>
      <c r="J134" s="103">
        <v>22.31</v>
      </c>
      <c r="K134" s="108">
        <v>0</v>
      </c>
      <c r="L134" s="109">
        <v>0</v>
      </c>
      <c r="M134" s="103">
        <v>0</v>
      </c>
      <c r="N134" s="103">
        <v>0</v>
      </c>
      <c r="O134" s="103">
        <v>0</v>
      </c>
      <c r="P134" s="103">
        <v>22.31</v>
      </c>
      <c r="Q134" s="103">
        <v>0</v>
      </c>
      <c r="R134" s="103">
        <v>0</v>
      </c>
      <c r="S134" s="103">
        <v>0</v>
      </c>
      <c r="T134" s="108">
        <v>0</v>
      </c>
    </row>
    <row r="135" ht="27.75" customHeight="1" spans="1:20">
      <c r="A135" s="101"/>
      <c r="B135" s="101"/>
      <c r="C135" s="102" t="s">
        <v>324</v>
      </c>
      <c r="D135" s="101" t="s">
        <v>325</v>
      </c>
      <c r="E135" s="108">
        <v>45.23</v>
      </c>
      <c r="F135" s="109">
        <v>36.54</v>
      </c>
      <c r="G135" s="103">
        <v>30.5</v>
      </c>
      <c r="H135" s="103">
        <v>3.39</v>
      </c>
      <c r="I135" s="103">
        <v>2.65</v>
      </c>
      <c r="J135" s="103">
        <v>8.69</v>
      </c>
      <c r="K135" s="108">
        <v>0</v>
      </c>
      <c r="L135" s="109">
        <v>0</v>
      </c>
      <c r="M135" s="103">
        <v>0</v>
      </c>
      <c r="N135" s="103">
        <v>0</v>
      </c>
      <c r="O135" s="103">
        <v>0</v>
      </c>
      <c r="P135" s="103">
        <v>8.69</v>
      </c>
      <c r="Q135" s="103">
        <v>0</v>
      </c>
      <c r="R135" s="103">
        <v>0</v>
      </c>
      <c r="S135" s="103">
        <v>0</v>
      </c>
      <c r="T135" s="108">
        <v>0</v>
      </c>
    </row>
    <row r="136" ht="27.75" customHeight="1" spans="1:20">
      <c r="A136" s="101">
        <v>212</v>
      </c>
      <c r="B136" s="101">
        <v>21201</v>
      </c>
      <c r="C136" s="102" t="s">
        <v>326</v>
      </c>
      <c r="D136" s="101" t="s">
        <v>322</v>
      </c>
      <c r="E136" s="108">
        <v>45.23</v>
      </c>
      <c r="F136" s="109">
        <v>36.54</v>
      </c>
      <c r="G136" s="103">
        <v>30.5</v>
      </c>
      <c r="H136" s="103">
        <v>3.39</v>
      </c>
      <c r="I136" s="103">
        <v>2.65</v>
      </c>
      <c r="J136" s="103">
        <v>8.69</v>
      </c>
      <c r="K136" s="108">
        <v>0</v>
      </c>
      <c r="L136" s="109">
        <v>0</v>
      </c>
      <c r="M136" s="103">
        <v>0</v>
      </c>
      <c r="N136" s="103">
        <v>0</v>
      </c>
      <c r="O136" s="103">
        <v>0</v>
      </c>
      <c r="P136" s="103">
        <v>8.69</v>
      </c>
      <c r="Q136" s="103">
        <v>0</v>
      </c>
      <c r="R136" s="103">
        <v>0</v>
      </c>
      <c r="S136" s="103">
        <v>0</v>
      </c>
      <c r="T136" s="108">
        <v>0</v>
      </c>
    </row>
    <row r="137" ht="27.75" customHeight="1" spans="1:20">
      <c r="A137" s="101"/>
      <c r="B137" s="101"/>
      <c r="C137" s="102" t="s">
        <v>327</v>
      </c>
      <c r="D137" s="101" t="s">
        <v>328</v>
      </c>
      <c r="E137" s="108">
        <v>125.86</v>
      </c>
      <c r="F137" s="109">
        <v>65.06</v>
      </c>
      <c r="G137" s="103">
        <v>54.92</v>
      </c>
      <c r="H137" s="103">
        <v>5.38</v>
      </c>
      <c r="I137" s="103">
        <v>4.76</v>
      </c>
      <c r="J137" s="103">
        <v>60.8</v>
      </c>
      <c r="K137" s="108">
        <v>0</v>
      </c>
      <c r="L137" s="109">
        <v>0</v>
      </c>
      <c r="M137" s="103">
        <v>0</v>
      </c>
      <c r="N137" s="103">
        <v>0</v>
      </c>
      <c r="O137" s="103">
        <v>0</v>
      </c>
      <c r="P137" s="103">
        <v>60.8</v>
      </c>
      <c r="Q137" s="103">
        <v>0</v>
      </c>
      <c r="R137" s="103">
        <v>0</v>
      </c>
      <c r="S137" s="103">
        <v>0</v>
      </c>
      <c r="T137" s="108">
        <v>0</v>
      </c>
    </row>
    <row r="138" ht="27.75" customHeight="1" spans="1:20">
      <c r="A138" s="101">
        <v>212</v>
      </c>
      <c r="B138" s="101">
        <v>21201</v>
      </c>
      <c r="C138" s="102" t="s">
        <v>329</v>
      </c>
      <c r="D138" s="101" t="s">
        <v>322</v>
      </c>
      <c r="E138" s="108">
        <v>125.86</v>
      </c>
      <c r="F138" s="109">
        <v>65.06</v>
      </c>
      <c r="G138" s="103">
        <v>54.92</v>
      </c>
      <c r="H138" s="103">
        <v>5.38</v>
      </c>
      <c r="I138" s="103">
        <v>4.76</v>
      </c>
      <c r="J138" s="103">
        <v>60.8</v>
      </c>
      <c r="K138" s="108">
        <v>0</v>
      </c>
      <c r="L138" s="109">
        <v>0</v>
      </c>
      <c r="M138" s="103">
        <v>0</v>
      </c>
      <c r="N138" s="103">
        <v>0</v>
      </c>
      <c r="O138" s="103">
        <v>0</v>
      </c>
      <c r="P138" s="103">
        <v>60.8</v>
      </c>
      <c r="Q138" s="103">
        <v>0</v>
      </c>
      <c r="R138" s="103">
        <v>0</v>
      </c>
      <c r="S138" s="103">
        <v>0</v>
      </c>
      <c r="T138" s="108">
        <v>0</v>
      </c>
    </row>
    <row r="139" ht="27.75" customHeight="1" spans="1:20">
      <c r="A139" s="101"/>
      <c r="B139" s="101"/>
      <c r="C139" s="102" t="s">
        <v>330</v>
      </c>
      <c r="D139" s="101" t="s">
        <v>331</v>
      </c>
      <c r="E139" s="108">
        <v>214.84</v>
      </c>
      <c r="F139" s="109">
        <v>78.92</v>
      </c>
      <c r="G139" s="103">
        <v>66.21</v>
      </c>
      <c r="H139" s="103">
        <v>6.96</v>
      </c>
      <c r="I139" s="103">
        <v>5.75</v>
      </c>
      <c r="J139" s="103">
        <v>135.92</v>
      </c>
      <c r="K139" s="108">
        <v>0</v>
      </c>
      <c r="L139" s="109">
        <v>0</v>
      </c>
      <c r="M139" s="103">
        <v>0</v>
      </c>
      <c r="N139" s="103">
        <v>0</v>
      </c>
      <c r="O139" s="103">
        <v>0</v>
      </c>
      <c r="P139" s="103">
        <v>135.92</v>
      </c>
      <c r="Q139" s="103">
        <v>0</v>
      </c>
      <c r="R139" s="103">
        <v>0</v>
      </c>
      <c r="S139" s="103">
        <v>0</v>
      </c>
      <c r="T139" s="108">
        <v>0</v>
      </c>
    </row>
    <row r="140" ht="27.75" customHeight="1" spans="1:20">
      <c r="A140" s="101">
        <v>212</v>
      </c>
      <c r="B140" s="101">
        <v>21202</v>
      </c>
      <c r="C140" s="102" t="s">
        <v>332</v>
      </c>
      <c r="D140" s="101" t="s">
        <v>333</v>
      </c>
      <c r="E140" s="108">
        <v>214.84</v>
      </c>
      <c r="F140" s="109">
        <v>78.92</v>
      </c>
      <c r="G140" s="103">
        <v>66.21</v>
      </c>
      <c r="H140" s="103">
        <v>6.96</v>
      </c>
      <c r="I140" s="103">
        <v>5.75</v>
      </c>
      <c r="J140" s="103">
        <v>135.92</v>
      </c>
      <c r="K140" s="108">
        <v>0</v>
      </c>
      <c r="L140" s="109">
        <v>0</v>
      </c>
      <c r="M140" s="103">
        <v>0</v>
      </c>
      <c r="N140" s="103">
        <v>0</v>
      </c>
      <c r="O140" s="103">
        <v>0</v>
      </c>
      <c r="P140" s="103">
        <v>135.92</v>
      </c>
      <c r="Q140" s="103">
        <v>0</v>
      </c>
      <c r="R140" s="103">
        <v>0</v>
      </c>
      <c r="S140" s="103">
        <v>0</v>
      </c>
      <c r="T140" s="108">
        <v>0</v>
      </c>
    </row>
    <row r="141" ht="27.75" customHeight="1" spans="1:20">
      <c r="A141" s="101"/>
      <c r="B141" s="101"/>
      <c r="C141" s="102" t="s">
        <v>334</v>
      </c>
      <c r="D141" s="101" t="s">
        <v>335</v>
      </c>
      <c r="E141" s="108">
        <v>205.77</v>
      </c>
      <c r="F141" s="109">
        <v>144.04</v>
      </c>
      <c r="G141" s="103">
        <v>118.44</v>
      </c>
      <c r="H141" s="103">
        <v>11.65</v>
      </c>
      <c r="I141" s="103">
        <v>13.95</v>
      </c>
      <c r="J141" s="103">
        <v>61.73</v>
      </c>
      <c r="K141" s="108">
        <v>0</v>
      </c>
      <c r="L141" s="109">
        <v>0</v>
      </c>
      <c r="M141" s="103">
        <v>0</v>
      </c>
      <c r="N141" s="103">
        <v>0</v>
      </c>
      <c r="O141" s="103">
        <v>0</v>
      </c>
      <c r="P141" s="103">
        <v>61.73</v>
      </c>
      <c r="Q141" s="103">
        <v>0</v>
      </c>
      <c r="R141" s="103">
        <v>0</v>
      </c>
      <c r="S141" s="103">
        <v>0</v>
      </c>
      <c r="T141" s="108">
        <v>0</v>
      </c>
    </row>
    <row r="142" ht="27.75" customHeight="1" spans="1:20">
      <c r="A142" s="101">
        <v>201</v>
      </c>
      <c r="B142" s="101">
        <v>20104</v>
      </c>
      <c r="C142" s="102" t="s">
        <v>336</v>
      </c>
      <c r="D142" s="101" t="s">
        <v>337</v>
      </c>
      <c r="E142" s="108">
        <v>144.04</v>
      </c>
      <c r="F142" s="109">
        <v>144.04</v>
      </c>
      <c r="G142" s="103">
        <v>118.44</v>
      </c>
      <c r="H142" s="103">
        <v>11.65</v>
      </c>
      <c r="I142" s="103">
        <v>13.95</v>
      </c>
      <c r="J142" s="103">
        <v>0</v>
      </c>
      <c r="K142" s="108">
        <v>0</v>
      </c>
      <c r="L142" s="109">
        <v>0</v>
      </c>
      <c r="M142" s="103">
        <v>0</v>
      </c>
      <c r="N142" s="103">
        <v>0</v>
      </c>
      <c r="O142" s="103">
        <v>0</v>
      </c>
      <c r="P142" s="103">
        <v>0</v>
      </c>
      <c r="Q142" s="103">
        <v>0</v>
      </c>
      <c r="R142" s="103">
        <v>0</v>
      </c>
      <c r="S142" s="103">
        <v>0</v>
      </c>
      <c r="T142" s="108">
        <v>0</v>
      </c>
    </row>
    <row r="143" ht="27.75" customHeight="1" spans="1:20">
      <c r="A143" s="101">
        <v>206</v>
      </c>
      <c r="B143" s="101">
        <v>20601</v>
      </c>
      <c r="C143" s="102" t="s">
        <v>336</v>
      </c>
      <c r="D143" s="101" t="s">
        <v>338</v>
      </c>
      <c r="E143" s="108">
        <v>20.21</v>
      </c>
      <c r="F143" s="109">
        <v>0</v>
      </c>
      <c r="G143" s="103">
        <v>0</v>
      </c>
      <c r="H143" s="103">
        <v>0</v>
      </c>
      <c r="I143" s="103">
        <v>0</v>
      </c>
      <c r="J143" s="103">
        <v>20.21</v>
      </c>
      <c r="K143" s="108">
        <v>0</v>
      </c>
      <c r="L143" s="109">
        <v>0</v>
      </c>
      <c r="M143" s="103">
        <v>0</v>
      </c>
      <c r="N143" s="103">
        <v>0</v>
      </c>
      <c r="O143" s="103">
        <v>0</v>
      </c>
      <c r="P143" s="103">
        <v>20.21</v>
      </c>
      <c r="Q143" s="103">
        <v>0</v>
      </c>
      <c r="R143" s="103">
        <v>0</v>
      </c>
      <c r="S143" s="103">
        <v>0</v>
      </c>
      <c r="T143" s="108">
        <v>0</v>
      </c>
    </row>
    <row r="144" ht="27.75" customHeight="1" spans="1:20">
      <c r="A144" s="101">
        <v>208</v>
      </c>
      <c r="B144" s="101">
        <v>20822</v>
      </c>
      <c r="C144" s="102" t="s">
        <v>336</v>
      </c>
      <c r="D144" s="101" t="s">
        <v>339</v>
      </c>
      <c r="E144" s="108">
        <v>41.52</v>
      </c>
      <c r="F144" s="109">
        <v>0</v>
      </c>
      <c r="G144" s="103">
        <v>0</v>
      </c>
      <c r="H144" s="103">
        <v>0</v>
      </c>
      <c r="I144" s="103">
        <v>0</v>
      </c>
      <c r="J144" s="103">
        <v>41.52</v>
      </c>
      <c r="K144" s="108">
        <v>0</v>
      </c>
      <c r="L144" s="109">
        <v>0</v>
      </c>
      <c r="M144" s="103">
        <v>0</v>
      </c>
      <c r="N144" s="103">
        <v>0</v>
      </c>
      <c r="O144" s="103">
        <v>0</v>
      </c>
      <c r="P144" s="103">
        <v>41.52</v>
      </c>
      <c r="Q144" s="103">
        <v>0</v>
      </c>
      <c r="R144" s="103">
        <v>0</v>
      </c>
      <c r="S144" s="103">
        <v>0</v>
      </c>
      <c r="T144" s="108">
        <v>0</v>
      </c>
    </row>
    <row r="145" ht="27.75" customHeight="1" spans="1:20">
      <c r="A145" s="101"/>
      <c r="B145" s="101"/>
      <c r="C145" s="102" t="s">
        <v>340</v>
      </c>
      <c r="D145" s="101" t="s">
        <v>341</v>
      </c>
      <c r="E145" s="108">
        <v>1673.04</v>
      </c>
      <c r="F145" s="109">
        <v>98.04</v>
      </c>
      <c r="G145" s="103">
        <v>77.21</v>
      </c>
      <c r="H145" s="103">
        <v>7.31</v>
      </c>
      <c r="I145" s="103">
        <v>13.52</v>
      </c>
      <c r="J145" s="103">
        <v>1575</v>
      </c>
      <c r="K145" s="108">
        <v>0</v>
      </c>
      <c r="L145" s="109">
        <v>0</v>
      </c>
      <c r="M145" s="103">
        <v>0</v>
      </c>
      <c r="N145" s="103">
        <v>0</v>
      </c>
      <c r="O145" s="103">
        <v>0</v>
      </c>
      <c r="P145" s="103">
        <v>1575</v>
      </c>
      <c r="Q145" s="103">
        <v>0</v>
      </c>
      <c r="R145" s="103">
        <v>0</v>
      </c>
      <c r="S145" s="103">
        <v>0</v>
      </c>
      <c r="T145" s="108">
        <v>0</v>
      </c>
    </row>
    <row r="146" ht="27.75" customHeight="1" spans="1:20">
      <c r="A146" s="101">
        <v>220</v>
      </c>
      <c r="B146" s="101">
        <v>22001</v>
      </c>
      <c r="C146" s="102" t="s">
        <v>342</v>
      </c>
      <c r="D146" s="101" t="s">
        <v>343</v>
      </c>
      <c r="E146" s="108">
        <v>98.04</v>
      </c>
      <c r="F146" s="109">
        <v>98.04</v>
      </c>
      <c r="G146" s="103">
        <v>77.21</v>
      </c>
      <c r="H146" s="103">
        <v>7.31</v>
      </c>
      <c r="I146" s="103">
        <v>13.52</v>
      </c>
      <c r="J146" s="103">
        <v>0</v>
      </c>
      <c r="K146" s="108">
        <v>0</v>
      </c>
      <c r="L146" s="109">
        <v>0</v>
      </c>
      <c r="M146" s="103">
        <v>0</v>
      </c>
      <c r="N146" s="103">
        <v>0</v>
      </c>
      <c r="O146" s="103">
        <v>0</v>
      </c>
      <c r="P146" s="103">
        <v>0</v>
      </c>
      <c r="Q146" s="103">
        <v>0</v>
      </c>
      <c r="R146" s="103">
        <v>0</v>
      </c>
      <c r="S146" s="103">
        <v>0</v>
      </c>
      <c r="T146" s="108">
        <v>0</v>
      </c>
    </row>
    <row r="147" ht="27.75" customHeight="1" spans="1:20">
      <c r="A147" s="101">
        <v>220</v>
      </c>
      <c r="B147" s="101">
        <v>22001</v>
      </c>
      <c r="C147" s="102" t="s">
        <v>342</v>
      </c>
      <c r="D147" s="101" t="s">
        <v>344</v>
      </c>
      <c r="E147" s="108">
        <v>1575</v>
      </c>
      <c r="F147" s="109">
        <v>0</v>
      </c>
      <c r="G147" s="103">
        <v>0</v>
      </c>
      <c r="H147" s="103">
        <v>0</v>
      </c>
      <c r="I147" s="103">
        <v>0</v>
      </c>
      <c r="J147" s="103">
        <v>1575</v>
      </c>
      <c r="K147" s="108">
        <v>0</v>
      </c>
      <c r="L147" s="109">
        <v>0</v>
      </c>
      <c r="M147" s="103">
        <v>0</v>
      </c>
      <c r="N147" s="103">
        <v>0</v>
      </c>
      <c r="O147" s="103">
        <v>0</v>
      </c>
      <c r="P147" s="103">
        <v>1575</v>
      </c>
      <c r="Q147" s="103">
        <v>0</v>
      </c>
      <c r="R147" s="103">
        <v>0</v>
      </c>
      <c r="S147" s="103">
        <v>0</v>
      </c>
      <c r="T147" s="108">
        <v>0</v>
      </c>
    </row>
    <row r="148" ht="27.75" customHeight="1" spans="1:20">
      <c r="A148" s="101"/>
      <c r="B148" s="101"/>
      <c r="C148" s="102" t="s">
        <v>345</v>
      </c>
      <c r="D148" s="101" t="s">
        <v>346</v>
      </c>
      <c r="E148" s="108">
        <v>271.35</v>
      </c>
      <c r="F148" s="109">
        <v>271.35</v>
      </c>
      <c r="G148" s="103">
        <v>218.87</v>
      </c>
      <c r="H148" s="103">
        <v>24.36</v>
      </c>
      <c r="I148" s="103">
        <v>28.12</v>
      </c>
      <c r="J148" s="103">
        <v>0</v>
      </c>
      <c r="K148" s="108">
        <v>0</v>
      </c>
      <c r="L148" s="109">
        <v>0</v>
      </c>
      <c r="M148" s="103">
        <v>0</v>
      </c>
      <c r="N148" s="103">
        <v>0</v>
      </c>
      <c r="O148" s="103">
        <v>0</v>
      </c>
      <c r="P148" s="103">
        <v>0</v>
      </c>
      <c r="Q148" s="103">
        <v>0</v>
      </c>
      <c r="R148" s="103">
        <v>0</v>
      </c>
      <c r="S148" s="103">
        <v>0</v>
      </c>
      <c r="T148" s="108">
        <v>0</v>
      </c>
    </row>
    <row r="149" ht="27.75" customHeight="1" spans="1:20">
      <c r="A149" s="101">
        <v>220</v>
      </c>
      <c r="B149" s="101">
        <v>22001</v>
      </c>
      <c r="C149" s="102" t="s">
        <v>347</v>
      </c>
      <c r="D149" s="101" t="s">
        <v>343</v>
      </c>
      <c r="E149" s="108">
        <v>271.35</v>
      </c>
      <c r="F149" s="109">
        <v>271.35</v>
      </c>
      <c r="G149" s="103">
        <v>218.87</v>
      </c>
      <c r="H149" s="103">
        <v>24.36</v>
      </c>
      <c r="I149" s="103">
        <v>28.12</v>
      </c>
      <c r="J149" s="103">
        <v>0</v>
      </c>
      <c r="K149" s="108">
        <v>0</v>
      </c>
      <c r="L149" s="109">
        <v>0</v>
      </c>
      <c r="M149" s="103">
        <v>0</v>
      </c>
      <c r="N149" s="103">
        <v>0</v>
      </c>
      <c r="O149" s="103">
        <v>0</v>
      </c>
      <c r="P149" s="103">
        <v>0</v>
      </c>
      <c r="Q149" s="103">
        <v>0</v>
      </c>
      <c r="R149" s="103">
        <v>0</v>
      </c>
      <c r="S149" s="103">
        <v>0</v>
      </c>
      <c r="T149" s="108">
        <v>0</v>
      </c>
    </row>
    <row r="150" ht="27.75" customHeight="1" spans="1:20">
      <c r="A150" s="101"/>
      <c r="B150" s="101"/>
      <c r="C150" s="102" t="s">
        <v>348</v>
      </c>
      <c r="D150" s="101" t="s">
        <v>349</v>
      </c>
      <c r="E150" s="108">
        <v>23.74</v>
      </c>
      <c r="F150" s="109">
        <v>23.74</v>
      </c>
      <c r="G150" s="103">
        <v>16.84</v>
      </c>
      <c r="H150" s="103">
        <v>1.78</v>
      </c>
      <c r="I150" s="103">
        <v>5.12</v>
      </c>
      <c r="J150" s="103">
        <v>0</v>
      </c>
      <c r="K150" s="108">
        <v>0</v>
      </c>
      <c r="L150" s="109">
        <v>0</v>
      </c>
      <c r="M150" s="103">
        <v>0</v>
      </c>
      <c r="N150" s="103">
        <v>0</v>
      </c>
      <c r="O150" s="103">
        <v>0</v>
      </c>
      <c r="P150" s="103">
        <v>0</v>
      </c>
      <c r="Q150" s="103">
        <v>0</v>
      </c>
      <c r="R150" s="103">
        <v>0</v>
      </c>
      <c r="S150" s="103">
        <v>0</v>
      </c>
      <c r="T150" s="108">
        <v>0</v>
      </c>
    </row>
    <row r="151" ht="27.75" customHeight="1" spans="1:20">
      <c r="A151" s="101">
        <v>220</v>
      </c>
      <c r="B151" s="101">
        <v>22001</v>
      </c>
      <c r="C151" s="102" t="s">
        <v>350</v>
      </c>
      <c r="D151" s="101" t="s">
        <v>343</v>
      </c>
      <c r="E151" s="108">
        <v>23.74</v>
      </c>
      <c r="F151" s="109">
        <v>23.74</v>
      </c>
      <c r="G151" s="103">
        <v>16.84</v>
      </c>
      <c r="H151" s="103">
        <v>1.78</v>
      </c>
      <c r="I151" s="103">
        <v>5.12</v>
      </c>
      <c r="J151" s="103">
        <v>0</v>
      </c>
      <c r="K151" s="108">
        <v>0</v>
      </c>
      <c r="L151" s="109">
        <v>0</v>
      </c>
      <c r="M151" s="103">
        <v>0</v>
      </c>
      <c r="N151" s="103">
        <v>0</v>
      </c>
      <c r="O151" s="103">
        <v>0</v>
      </c>
      <c r="P151" s="103">
        <v>0</v>
      </c>
      <c r="Q151" s="103">
        <v>0</v>
      </c>
      <c r="R151" s="103">
        <v>0</v>
      </c>
      <c r="S151" s="103">
        <v>0</v>
      </c>
      <c r="T151" s="108">
        <v>0</v>
      </c>
    </row>
    <row r="152" ht="27.75" customHeight="1" spans="1:20">
      <c r="A152" s="101"/>
      <c r="B152" s="101"/>
      <c r="C152" s="102" t="s">
        <v>351</v>
      </c>
      <c r="D152" s="101" t="s">
        <v>352</v>
      </c>
      <c r="E152" s="108">
        <v>27.67</v>
      </c>
      <c r="F152" s="109">
        <v>27.67</v>
      </c>
      <c r="G152" s="103">
        <v>22.97</v>
      </c>
      <c r="H152" s="103">
        <v>2.59</v>
      </c>
      <c r="I152" s="103">
        <v>2.11</v>
      </c>
      <c r="J152" s="103">
        <v>0</v>
      </c>
      <c r="K152" s="108">
        <v>0</v>
      </c>
      <c r="L152" s="109">
        <v>0</v>
      </c>
      <c r="M152" s="103">
        <v>0</v>
      </c>
      <c r="N152" s="103">
        <v>0</v>
      </c>
      <c r="O152" s="103">
        <v>0</v>
      </c>
      <c r="P152" s="103">
        <v>0</v>
      </c>
      <c r="Q152" s="103">
        <v>0</v>
      </c>
      <c r="R152" s="103">
        <v>0</v>
      </c>
      <c r="S152" s="103">
        <v>0</v>
      </c>
      <c r="T152" s="108">
        <v>0</v>
      </c>
    </row>
    <row r="153" ht="27.75" customHeight="1" spans="1:20">
      <c r="A153" s="101">
        <v>220</v>
      </c>
      <c r="B153" s="101">
        <v>22001</v>
      </c>
      <c r="C153" s="102" t="s">
        <v>353</v>
      </c>
      <c r="D153" s="101" t="s">
        <v>343</v>
      </c>
      <c r="E153" s="108">
        <v>27.67</v>
      </c>
      <c r="F153" s="109">
        <v>27.67</v>
      </c>
      <c r="G153" s="103">
        <v>22.97</v>
      </c>
      <c r="H153" s="103">
        <v>2.59</v>
      </c>
      <c r="I153" s="103">
        <v>2.11</v>
      </c>
      <c r="J153" s="103">
        <v>0</v>
      </c>
      <c r="K153" s="108">
        <v>0</v>
      </c>
      <c r="L153" s="109">
        <v>0</v>
      </c>
      <c r="M153" s="103">
        <v>0</v>
      </c>
      <c r="N153" s="103">
        <v>0</v>
      </c>
      <c r="O153" s="103">
        <v>0</v>
      </c>
      <c r="P153" s="103">
        <v>0</v>
      </c>
      <c r="Q153" s="103">
        <v>0</v>
      </c>
      <c r="R153" s="103">
        <v>0</v>
      </c>
      <c r="S153" s="103">
        <v>0</v>
      </c>
      <c r="T153" s="108">
        <v>0</v>
      </c>
    </row>
    <row r="154" ht="27.75" customHeight="1" spans="1:20">
      <c r="A154" s="101"/>
      <c r="B154" s="101"/>
      <c r="C154" s="102" t="s">
        <v>354</v>
      </c>
      <c r="D154" s="101" t="s">
        <v>355</v>
      </c>
      <c r="E154" s="108">
        <v>15.94</v>
      </c>
      <c r="F154" s="109">
        <v>15.94</v>
      </c>
      <c r="G154" s="103">
        <v>6.82</v>
      </c>
      <c r="H154" s="103">
        <v>0.84</v>
      </c>
      <c r="I154" s="103">
        <v>8.28</v>
      </c>
      <c r="J154" s="103">
        <v>0</v>
      </c>
      <c r="K154" s="108">
        <v>0</v>
      </c>
      <c r="L154" s="109">
        <v>0</v>
      </c>
      <c r="M154" s="103">
        <v>0</v>
      </c>
      <c r="N154" s="103">
        <v>0</v>
      </c>
      <c r="O154" s="103">
        <v>0</v>
      </c>
      <c r="P154" s="103">
        <v>0</v>
      </c>
      <c r="Q154" s="103">
        <v>0</v>
      </c>
      <c r="R154" s="103">
        <v>0</v>
      </c>
      <c r="S154" s="103">
        <v>0</v>
      </c>
      <c r="T154" s="108">
        <v>0</v>
      </c>
    </row>
    <row r="155" ht="27.75" customHeight="1" spans="1:20">
      <c r="A155" s="101">
        <v>220</v>
      </c>
      <c r="B155" s="101">
        <v>22001</v>
      </c>
      <c r="C155" s="102" t="s">
        <v>356</v>
      </c>
      <c r="D155" s="101" t="s">
        <v>343</v>
      </c>
      <c r="E155" s="108">
        <v>15.94</v>
      </c>
      <c r="F155" s="109">
        <v>15.94</v>
      </c>
      <c r="G155" s="103">
        <v>6.82</v>
      </c>
      <c r="H155" s="103">
        <v>0.84</v>
      </c>
      <c r="I155" s="103">
        <v>8.28</v>
      </c>
      <c r="J155" s="103">
        <v>0</v>
      </c>
      <c r="K155" s="108">
        <v>0</v>
      </c>
      <c r="L155" s="109">
        <v>0</v>
      </c>
      <c r="M155" s="103">
        <v>0</v>
      </c>
      <c r="N155" s="103">
        <v>0</v>
      </c>
      <c r="O155" s="103">
        <v>0</v>
      </c>
      <c r="P155" s="103">
        <v>0</v>
      </c>
      <c r="Q155" s="103">
        <v>0</v>
      </c>
      <c r="R155" s="103">
        <v>0</v>
      </c>
      <c r="S155" s="103">
        <v>0</v>
      </c>
      <c r="T155" s="108">
        <v>0</v>
      </c>
    </row>
    <row r="156" ht="27.75" customHeight="1" spans="1:20">
      <c r="A156" s="101"/>
      <c r="B156" s="101"/>
      <c r="C156" s="102" t="s">
        <v>357</v>
      </c>
      <c r="D156" s="101" t="s">
        <v>358</v>
      </c>
      <c r="E156" s="108">
        <v>64.41</v>
      </c>
      <c r="F156" s="109">
        <v>64.41</v>
      </c>
      <c r="G156" s="103">
        <v>50.48</v>
      </c>
      <c r="H156" s="103">
        <v>5.33</v>
      </c>
      <c r="I156" s="103">
        <v>8.6</v>
      </c>
      <c r="J156" s="103">
        <v>0</v>
      </c>
      <c r="K156" s="108">
        <v>0</v>
      </c>
      <c r="L156" s="109">
        <v>0</v>
      </c>
      <c r="M156" s="103">
        <v>0</v>
      </c>
      <c r="N156" s="103">
        <v>0</v>
      </c>
      <c r="O156" s="103">
        <v>0</v>
      </c>
      <c r="P156" s="103">
        <v>0</v>
      </c>
      <c r="Q156" s="103">
        <v>0</v>
      </c>
      <c r="R156" s="103">
        <v>0</v>
      </c>
      <c r="S156" s="103">
        <v>0</v>
      </c>
      <c r="T156" s="108">
        <v>0</v>
      </c>
    </row>
    <row r="157" ht="27.75" customHeight="1" spans="1:20">
      <c r="A157" s="101">
        <v>220</v>
      </c>
      <c r="B157" s="101">
        <v>22001</v>
      </c>
      <c r="C157" s="102" t="s">
        <v>359</v>
      </c>
      <c r="D157" s="101" t="s">
        <v>343</v>
      </c>
      <c r="E157" s="108">
        <v>64.41</v>
      </c>
      <c r="F157" s="109">
        <v>64.41</v>
      </c>
      <c r="G157" s="103">
        <v>50.48</v>
      </c>
      <c r="H157" s="103">
        <v>5.33</v>
      </c>
      <c r="I157" s="103">
        <v>8.6</v>
      </c>
      <c r="J157" s="103">
        <v>0</v>
      </c>
      <c r="K157" s="108">
        <v>0</v>
      </c>
      <c r="L157" s="109">
        <v>0</v>
      </c>
      <c r="M157" s="103">
        <v>0</v>
      </c>
      <c r="N157" s="103">
        <v>0</v>
      </c>
      <c r="O157" s="103">
        <v>0</v>
      </c>
      <c r="P157" s="103">
        <v>0</v>
      </c>
      <c r="Q157" s="103">
        <v>0</v>
      </c>
      <c r="R157" s="103">
        <v>0</v>
      </c>
      <c r="S157" s="103">
        <v>0</v>
      </c>
      <c r="T157" s="108">
        <v>0</v>
      </c>
    </row>
    <row r="158" ht="27.75" customHeight="1" spans="1:20">
      <c r="A158" s="101"/>
      <c r="B158" s="101"/>
      <c r="C158" s="102" t="s">
        <v>360</v>
      </c>
      <c r="D158" s="101" t="s">
        <v>361</v>
      </c>
      <c r="E158" s="108">
        <v>37.11</v>
      </c>
      <c r="F158" s="109">
        <v>37.11</v>
      </c>
      <c r="G158" s="103">
        <v>30.81</v>
      </c>
      <c r="H158" s="103">
        <v>3.46</v>
      </c>
      <c r="I158" s="103">
        <v>2.84</v>
      </c>
      <c r="J158" s="103">
        <v>0</v>
      </c>
      <c r="K158" s="108">
        <v>0</v>
      </c>
      <c r="L158" s="109">
        <v>0</v>
      </c>
      <c r="M158" s="103">
        <v>0</v>
      </c>
      <c r="N158" s="103">
        <v>0</v>
      </c>
      <c r="O158" s="103">
        <v>0</v>
      </c>
      <c r="P158" s="103">
        <v>0</v>
      </c>
      <c r="Q158" s="103">
        <v>0</v>
      </c>
      <c r="R158" s="103">
        <v>0</v>
      </c>
      <c r="S158" s="103">
        <v>0</v>
      </c>
      <c r="T158" s="108">
        <v>0</v>
      </c>
    </row>
    <row r="159" ht="27.75" customHeight="1" spans="1:20">
      <c r="A159" s="101">
        <v>220</v>
      </c>
      <c r="B159" s="101">
        <v>22001</v>
      </c>
      <c r="C159" s="102" t="s">
        <v>362</v>
      </c>
      <c r="D159" s="101" t="s">
        <v>343</v>
      </c>
      <c r="E159" s="108">
        <v>37.11</v>
      </c>
      <c r="F159" s="109">
        <v>37.11</v>
      </c>
      <c r="G159" s="103">
        <v>30.81</v>
      </c>
      <c r="H159" s="103">
        <v>3.46</v>
      </c>
      <c r="I159" s="103">
        <v>2.84</v>
      </c>
      <c r="J159" s="103">
        <v>0</v>
      </c>
      <c r="K159" s="108">
        <v>0</v>
      </c>
      <c r="L159" s="109">
        <v>0</v>
      </c>
      <c r="M159" s="103">
        <v>0</v>
      </c>
      <c r="N159" s="103">
        <v>0</v>
      </c>
      <c r="O159" s="103">
        <v>0</v>
      </c>
      <c r="P159" s="103">
        <v>0</v>
      </c>
      <c r="Q159" s="103">
        <v>0</v>
      </c>
      <c r="R159" s="103">
        <v>0</v>
      </c>
      <c r="S159" s="103">
        <v>0</v>
      </c>
      <c r="T159" s="108">
        <v>0</v>
      </c>
    </row>
    <row r="160" ht="27.75" customHeight="1" spans="1:20">
      <c r="A160" s="101"/>
      <c r="B160" s="101"/>
      <c r="C160" s="102" t="s">
        <v>363</v>
      </c>
      <c r="D160" s="101" t="s">
        <v>364</v>
      </c>
      <c r="E160" s="108">
        <v>57.3</v>
      </c>
      <c r="F160" s="109">
        <v>57.3</v>
      </c>
      <c r="G160" s="103">
        <v>41.48</v>
      </c>
      <c r="H160" s="103">
        <v>4.43</v>
      </c>
      <c r="I160" s="103">
        <v>11.39</v>
      </c>
      <c r="J160" s="103">
        <v>0</v>
      </c>
      <c r="K160" s="108">
        <v>0</v>
      </c>
      <c r="L160" s="109">
        <v>0</v>
      </c>
      <c r="M160" s="103">
        <v>0</v>
      </c>
      <c r="N160" s="103">
        <v>0</v>
      </c>
      <c r="O160" s="103">
        <v>0</v>
      </c>
      <c r="P160" s="103">
        <v>0</v>
      </c>
      <c r="Q160" s="103">
        <v>0</v>
      </c>
      <c r="R160" s="103">
        <v>0</v>
      </c>
      <c r="S160" s="103">
        <v>0</v>
      </c>
      <c r="T160" s="108">
        <v>0</v>
      </c>
    </row>
    <row r="161" ht="27.75" customHeight="1" spans="1:20">
      <c r="A161" s="101">
        <v>220</v>
      </c>
      <c r="B161" s="101">
        <v>22001</v>
      </c>
      <c r="C161" s="102" t="s">
        <v>365</v>
      </c>
      <c r="D161" s="101" t="s">
        <v>343</v>
      </c>
      <c r="E161" s="108">
        <v>57.3</v>
      </c>
      <c r="F161" s="109">
        <v>57.3</v>
      </c>
      <c r="G161" s="103">
        <v>41.48</v>
      </c>
      <c r="H161" s="103">
        <v>4.43</v>
      </c>
      <c r="I161" s="103">
        <v>11.39</v>
      </c>
      <c r="J161" s="103">
        <v>0</v>
      </c>
      <c r="K161" s="108">
        <v>0</v>
      </c>
      <c r="L161" s="109">
        <v>0</v>
      </c>
      <c r="M161" s="103">
        <v>0</v>
      </c>
      <c r="N161" s="103">
        <v>0</v>
      </c>
      <c r="O161" s="103">
        <v>0</v>
      </c>
      <c r="P161" s="103">
        <v>0</v>
      </c>
      <c r="Q161" s="103">
        <v>0</v>
      </c>
      <c r="R161" s="103">
        <v>0</v>
      </c>
      <c r="S161" s="103">
        <v>0</v>
      </c>
      <c r="T161" s="108">
        <v>0</v>
      </c>
    </row>
    <row r="162" ht="27.75" customHeight="1" spans="1:20">
      <c r="A162" s="101"/>
      <c r="B162" s="101"/>
      <c r="C162" s="102" t="s">
        <v>366</v>
      </c>
      <c r="D162" s="101" t="s">
        <v>367</v>
      </c>
      <c r="E162" s="108">
        <v>25.58</v>
      </c>
      <c r="F162" s="109">
        <v>25.58</v>
      </c>
      <c r="G162" s="103">
        <v>21.09</v>
      </c>
      <c r="H162" s="103">
        <v>2.54</v>
      </c>
      <c r="I162" s="103">
        <v>1.95</v>
      </c>
      <c r="J162" s="103">
        <v>0</v>
      </c>
      <c r="K162" s="108">
        <v>0</v>
      </c>
      <c r="L162" s="109">
        <v>0</v>
      </c>
      <c r="M162" s="103">
        <v>0</v>
      </c>
      <c r="N162" s="103">
        <v>0</v>
      </c>
      <c r="O162" s="103">
        <v>0</v>
      </c>
      <c r="P162" s="103">
        <v>0</v>
      </c>
      <c r="Q162" s="103">
        <v>0</v>
      </c>
      <c r="R162" s="103">
        <v>0</v>
      </c>
      <c r="S162" s="103">
        <v>0</v>
      </c>
      <c r="T162" s="108">
        <v>0</v>
      </c>
    </row>
    <row r="163" ht="27.75" customHeight="1" spans="1:20">
      <c r="A163" s="101">
        <v>220</v>
      </c>
      <c r="B163" s="101">
        <v>22001</v>
      </c>
      <c r="C163" s="102" t="s">
        <v>368</v>
      </c>
      <c r="D163" s="101" t="s">
        <v>343</v>
      </c>
      <c r="E163" s="108">
        <v>25.58</v>
      </c>
      <c r="F163" s="109">
        <v>25.58</v>
      </c>
      <c r="G163" s="103">
        <v>21.09</v>
      </c>
      <c r="H163" s="103">
        <v>2.54</v>
      </c>
      <c r="I163" s="103">
        <v>1.95</v>
      </c>
      <c r="J163" s="103">
        <v>0</v>
      </c>
      <c r="K163" s="108">
        <v>0</v>
      </c>
      <c r="L163" s="109">
        <v>0</v>
      </c>
      <c r="M163" s="103">
        <v>0</v>
      </c>
      <c r="N163" s="103">
        <v>0</v>
      </c>
      <c r="O163" s="103">
        <v>0</v>
      </c>
      <c r="P163" s="103">
        <v>0</v>
      </c>
      <c r="Q163" s="103">
        <v>0</v>
      </c>
      <c r="R163" s="103">
        <v>0</v>
      </c>
      <c r="S163" s="103">
        <v>0</v>
      </c>
      <c r="T163" s="108">
        <v>0</v>
      </c>
    </row>
    <row r="164" ht="27.75" customHeight="1" spans="1:20">
      <c r="A164" s="101"/>
      <c r="B164" s="101"/>
      <c r="C164" s="102" t="s">
        <v>369</v>
      </c>
      <c r="D164" s="101" t="s">
        <v>370</v>
      </c>
      <c r="E164" s="108">
        <v>57.83</v>
      </c>
      <c r="F164" s="109">
        <v>57.83</v>
      </c>
      <c r="G164" s="103">
        <v>48.14</v>
      </c>
      <c r="H164" s="103">
        <v>5.26</v>
      </c>
      <c r="I164" s="103">
        <v>4.43</v>
      </c>
      <c r="J164" s="103">
        <v>0</v>
      </c>
      <c r="K164" s="108">
        <v>0</v>
      </c>
      <c r="L164" s="109">
        <v>0</v>
      </c>
      <c r="M164" s="103">
        <v>0</v>
      </c>
      <c r="N164" s="103">
        <v>0</v>
      </c>
      <c r="O164" s="103">
        <v>0</v>
      </c>
      <c r="P164" s="103">
        <v>0</v>
      </c>
      <c r="Q164" s="103">
        <v>0</v>
      </c>
      <c r="R164" s="103">
        <v>0</v>
      </c>
      <c r="S164" s="103">
        <v>0</v>
      </c>
      <c r="T164" s="108">
        <v>0</v>
      </c>
    </row>
    <row r="165" ht="27.75" customHeight="1" spans="1:20">
      <c r="A165" s="101">
        <v>220</v>
      </c>
      <c r="B165" s="101">
        <v>22001</v>
      </c>
      <c r="C165" s="102" t="s">
        <v>371</v>
      </c>
      <c r="D165" s="101" t="s">
        <v>343</v>
      </c>
      <c r="E165" s="108">
        <v>57.83</v>
      </c>
      <c r="F165" s="109">
        <v>57.83</v>
      </c>
      <c r="G165" s="103">
        <v>48.14</v>
      </c>
      <c r="H165" s="103">
        <v>5.26</v>
      </c>
      <c r="I165" s="103">
        <v>4.43</v>
      </c>
      <c r="J165" s="103">
        <v>0</v>
      </c>
      <c r="K165" s="108">
        <v>0</v>
      </c>
      <c r="L165" s="109">
        <v>0</v>
      </c>
      <c r="M165" s="103">
        <v>0</v>
      </c>
      <c r="N165" s="103">
        <v>0</v>
      </c>
      <c r="O165" s="103">
        <v>0</v>
      </c>
      <c r="P165" s="103">
        <v>0</v>
      </c>
      <c r="Q165" s="103">
        <v>0</v>
      </c>
      <c r="R165" s="103">
        <v>0</v>
      </c>
      <c r="S165" s="103">
        <v>0</v>
      </c>
      <c r="T165" s="108">
        <v>0</v>
      </c>
    </row>
    <row r="166" ht="27.75" customHeight="1" spans="1:20">
      <c r="A166" s="101"/>
      <c r="B166" s="101"/>
      <c r="C166" s="102" t="s">
        <v>372</v>
      </c>
      <c r="D166" s="101" t="s">
        <v>373</v>
      </c>
      <c r="E166" s="108">
        <v>72.08</v>
      </c>
      <c r="F166" s="109">
        <v>72.08</v>
      </c>
      <c r="G166" s="103">
        <v>56.92</v>
      </c>
      <c r="H166" s="103">
        <v>6.16</v>
      </c>
      <c r="I166" s="103">
        <v>9</v>
      </c>
      <c r="J166" s="103">
        <v>0</v>
      </c>
      <c r="K166" s="108">
        <v>0</v>
      </c>
      <c r="L166" s="109">
        <v>0</v>
      </c>
      <c r="M166" s="103">
        <v>0</v>
      </c>
      <c r="N166" s="103">
        <v>0</v>
      </c>
      <c r="O166" s="103">
        <v>0</v>
      </c>
      <c r="P166" s="103">
        <v>0</v>
      </c>
      <c r="Q166" s="103">
        <v>0</v>
      </c>
      <c r="R166" s="103">
        <v>0</v>
      </c>
      <c r="S166" s="103">
        <v>0</v>
      </c>
      <c r="T166" s="108">
        <v>0</v>
      </c>
    </row>
    <row r="167" ht="27.75" customHeight="1" spans="1:20">
      <c r="A167" s="101">
        <v>220</v>
      </c>
      <c r="B167" s="101">
        <v>22001</v>
      </c>
      <c r="C167" s="102" t="s">
        <v>374</v>
      </c>
      <c r="D167" s="101" t="s">
        <v>343</v>
      </c>
      <c r="E167" s="108">
        <v>72.08</v>
      </c>
      <c r="F167" s="109">
        <v>72.08</v>
      </c>
      <c r="G167" s="103">
        <v>56.92</v>
      </c>
      <c r="H167" s="103">
        <v>6.16</v>
      </c>
      <c r="I167" s="103">
        <v>9</v>
      </c>
      <c r="J167" s="103">
        <v>0</v>
      </c>
      <c r="K167" s="108">
        <v>0</v>
      </c>
      <c r="L167" s="109">
        <v>0</v>
      </c>
      <c r="M167" s="103">
        <v>0</v>
      </c>
      <c r="N167" s="103">
        <v>0</v>
      </c>
      <c r="O167" s="103">
        <v>0</v>
      </c>
      <c r="P167" s="103">
        <v>0</v>
      </c>
      <c r="Q167" s="103">
        <v>0</v>
      </c>
      <c r="R167" s="103">
        <v>0</v>
      </c>
      <c r="S167" s="103">
        <v>0</v>
      </c>
      <c r="T167" s="108">
        <v>0</v>
      </c>
    </row>
    <row r="168" ht="27.75" customHeight="1" spans="1:20">
      <c r="A168" s="101"/>
      <c r="B168" s="101"/>
      <c r="C168" s="102" t="s">
        <v>375</v>
      </c>
      <c r="D168" s="101" t="s">
        <v>376</v>
      </c>
      <c r="E168" s="108">
        <v>56.49</v>
      </c>
      <c r="F168" s="109">
        <v>56.49</v>
      </c>
      <c r="G168" s="103">
        <v>49.53</v>
      </c>
      <c r="H168" s="103">
        <v>2.51</v>
      </c>
      <c r="I168" s="103">
        <v>4.45</v>
      </c>
      <c r="J168" s="103">
        <v>0</v>
      </c>
      <c r="K168" s="108">
        <v>0</v>
      </c>
      <c r="L168" s="109">
        <v>0</v>
      </c>
      <c r="M168" s="103">
        <v>0</v>
      </c>
      <c r="N168" s="103">
        <v>0</v>
      </c>
      <c r="O168" s="103">
        <v>0</v>
      </c>
      <c r="P168" s="103">
        <v>0</v>
      </c>
      <c r="Q168" s="103">
        <v>0</v>
      </c>
      <c r="R168" s="103">
        <v>0</v>
      </c>
      <c r="S168" s="103">
        <v>0</v>
      </c>
      <c r="T168" s="108">
        <v>0</v>
      </c>
    </row>
    <row r="169" ht="27.75" customHeight="1" spans="1:20">
      <c r="A169" s="101">
        <v>220</v>
      </c>
      <c r="B169" s="101">
        <v>22001</v>
      </c>
      <c r="C169" s="102" t="s">
        <v>377</v>
      </c>
      <c r="D169" s="101" t="s">
        <v>343</v>
      </c>
      <c r="E169" s="108">
        <v>56.49</v>
      </c>
      <c r="F169" s="109">
        <v>56.49</v>
      </c>
      <c r="G169" s="103">
        <v>49.53</v>
      </c>
      <c r="H169" s="103">
        <v>2.51</v>
      </c>
      <c r="I169" s="103">
        <v>4.45</v>
      </c>
      <c r="J169" s="103">
        <v>0</v>
      </c>
      <c r="K169" s="108">
        <v>0</v>
      </c>
      <c r="L169" s="109">
        <v>0</v>
      </c>
      <c r="M169" s="103">
        <v>0</v>
      </c>
      <c r="N169" s="103">
        <v>0</v>
      </c>
      <c r="O169" s="103">
        <v>0</v>
      </c>
      <c r="P169" s="103">
        <v>0</v>
      </c>
      <c r="Q169" s="103">
        <v>0</v>
      </c>
      <c r="R169" s="103">
        <v>0</v>
      </c>
      <c r="S169" s="103">
        <v>0</v>
      </c>
      <c r="T169" s="108">
        <v>0</v>
      </c>
    </row>
    <row r="170" ht="27.75" customHeight="1" spans="1:20">
      <c r="A170" s="101"/>
      <c r="B170" s="101"/>
      <c r="C170" s="102" t="s">
        <v>378</v>
      </c>
      <c r="D170" s="101" t="s">
        <v>379</v>
      </c>
      <c r="E170" s="108">
        <v>9.85</v>
      </c>
      <c r="F170" s="109">
        <v>9.85</v>
      </c>
      <c r="G170" s="103">
        <v>8.2</v>
      </c>
      <c r="H170" s="103">
        <v>0.89</v>
      </c>
      <c r="I170" s="103">
        <v>0.76</v>
      </c>
      <c r="J170" s="103">
        <v>0</v>
      </c>
      <c r="K170" s="108">
        <v>0</v>
      </c>
      <c r="L170" s="109">
        <v>0</v>
      </c>
      <c r="M170" s="103">
        <v>0</v>
      </c>
      <c r="N170" s="103">
        <v>0</v>
      </c>
      <c r="O170" s="103">
        <v>0</v>
      </c>
      <c r="P170" s="103">
        <v>0</v>
      </c>
      <c r="Q170" s="103">
        <v>0</v>
      </c>
      <c r="R170" s="103">
        <v>0</v>
      </c>
      <c r="S170" s="103">
        <v>0</v>
      </c>
      <c r="T170" s="108">
        <v>0</v>
      </c>
    </row>
    <row r="171" ht="27.75" customHeight="1" spans="1:20">
      <c r="A171" s="101">
        <v>220</v>
      </c>
      <c r="B171" s="101">
        <v>22001</v>
      </c>
      <c r="C171" s="102" t="s">
        <v>380</v>
      </c>
      <c r="D171" s="101" t="s">
        <v>343</v>
      </c>
      <c r="E171" s="108">
        <v>9.85</v>
      </c>
      <c r="F171" s="109">
        <v>9.85</v>
      </c>
      <c r="G171" s="103">
        <v>8.2</v>
      </c>
      <c r="H171" s="103">
        <v>0.89</v>
      </c>
      <c r="I171" s="103">
        <v>0.76</v>
      </c>
      <c r="J171" s="103">
        <v>0</v>
      </c>
      <c r="K171" s="108">
        <v>0</v>
      </c>
      <c r="L171" s="109">
        <v>0</v>
      </c>
      <c r="M171" s="103">
        <v>0</v>
      </c>
      <c r="N171" s="103">
        <v>0</v>
      </c>
      <c r="O171" s="103">
        <v>0</v>
      </c>
      <c r="P171" s="103">
        <v>0</v>
      </c>
      <c r="Q171" s="103">
        <v>0</v>
      </c>
      <c r="R171" s="103">
        <v>0</v>
      </c>
      <c r="S171" s="103">
        <v>0</v>
      </c>
      <c r="T171" s="108">
        <v>0</v>
      </c>
    </row>
    <row r="172" ht="18" customHeight="1" spans="1:28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V172" s="116"/>
      <c r="W172" s="116"/>
      <c r="X172" s="116"/>
      <c r="Y172" s="116"/>
      <c r="Z172" s="116"/>
      <c r="AA172" s="116"/>
      <c r="AB172" s="116"/>
    </row>
    <row r="173" ht="27.75" customHeight="1"/>
    <row r="174" ht="27.75" customHeight="1"/>
    <row r="175" ht="27.75" customHeight="1"/>
    <row r="176" ht="27.75" customHeight="1"/>
    <row r="177" ht="27.75" customHeight="1"/>
    <row r="178" ht="27.75" customHeight="1"/>
    <row r="179" ht="18" customHeight="1"/>
    <row r="180" ht="27.75" customHeight="1"/>
    <row r="181" ht="27.75" customHeight="1"/>
    <row r="182" ht="27.75" customHeight="1"/>
    <row r="183" ht="27.75" customHeight="1"/>
    <row r="184" ht="27.75" customHeight="1"/>
    <row r="185" ht="27.75" customHeight="1"/>
    <row r="186" ht="18" customHeight="1"/>
  </sheetData>
  <mergeCells count="20">
    <mergeCell ref="A2:T2"/>
    <mergeCell ref="A4:B4"/>
    <mergeCell ref="J4:P4"/>
    <mergeCell ref="K5:N5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O5:O6"/>
    <mergeCell ref="P5:P6"/>
    <mergeCell ref="Q4:Q6"/>
    <mergeCell ref="R4:R6"/>
    <mergeCell ref="S4:S6"/>
    <mergeCell ref="T4:T6"/>
  </mergeCells>
  <printOptions horizontalCentered="1"/>
  <pageMargins left="1.18055555555556" right="0.393055555555556" top="1.18055555555556" bottom="0.786805555555556" header="0" footer="0.196527777777778"/>
  <pageSetup paperSize="9" scale="65" fitToHeight="100" orientation="landscape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showGridLines="0" showZeros="0" workbookViewId="0">
      <selection activeCell="D21" sqref="D21"/>
    </sheetView>
  </sheetViews>
  <sheetFormatPr defaultColWidth="9.14444444444444" defaultRowHeight="12"/>
  <cols>
    <col min="1" max="1" width="6.83333333333333" customWidth="1"/>
    <col min="2" max="2" width="8" customWidth="1"/>
    <col min="3" max="3" width="14" customWidth="1"/>
    <col min="4" max="4" width="32.6666666666667" customWidth="1"/>
    <col min="5" max="5" width="17.6666666666667" customWidth="1"/>
    <col min="6" max="6" width="16.8333333333333" customWidth="1"/>
    <col min="7" max="7" width="16.3333333333333" customWidth="1"/>
    <col min="8" max="8" width="16.5" customWidth="1"/>
    <col min="9" max="9" width="16.3333333333333" customWidth="1"/>
    <col min="10" max="10" width="13" customWidth="1"/>
    <col min="11" max="11" width="13.3333333333333" customWidth="1"/>
    <col min="12" max="12" width="11.6666666666667" customWidth="1"/>
    <col min="13" max="13" width="11.8333333333333" customWidth="1"/>
    <col min="14" max="14" width="11.3333333333333" customWidth="1"/>
    <col min="15" max="15" width="11.1666666666667" customWidth="1"/>
    <col min="16" max="16" width="13.5" customWidth="1"/>
    <col min="17" max="16384" width="9.14444444444444" customWidth="1"/>
  </cols>
  <sheetData>
    <row r="1" ht="18" customHeight="1" spans="1:20">
      <c r="A1" s="80"/>
      <c r="B1" s="81"/>
      <c r="C1" s="81"/>
      <c r="D1" s="82"/>
      <c r="E1" s="83"/>
      <c r="F1" s="83"/>
      <c r="G1" s="83"/>
      <c r="H1" s="83"/>
      <c r="I1" s="83"/>
      <c r="J1" s="83"/>
      <c r="K1" s="83"/>
      <c r="L1" s="83"/>
      <c r="M1" s="83"/>
      <c r="N1" s="104"/>
      <c r="P1" s="104"/>
      <c r="T1" s="83" t="s">
        <v>381</v>
      </c>
    </row>
    <row r="2" ht="24.75" customHeight="1" spans="1:20">
      <c r="A2" s="84" t="s">
        <v>382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18" customHeight="1" spans="2:20">
      <c r="B3" s="85"/>
      <c r="C3" s="85"/>
      <c r="D3" s="86"/>
      <c r="E3" s="83"/>
      <c r="F3" s="83"/>
      <c r="G3" s="83"/>
      <c r="H3" s="83"/>
      <c r="I3" s="83"/>
      <c r="J3" s="83"/>
      <c r="K3" s="83"/>
      <c r="L3" s="83"/>
      <c r="M3" s="83"/>
      <c r="N3" s="104"/>
      <c r="P3" s="104"/>
      <c r="T3" s="83" t="s">
        <v>19</v>
      </c>
    </row>
    <row r="4" ht="18" customHeight="1" spans="1:20">
      <c r="A4" s="124" t="s">
        <v>383</v>
      </c>
      <c r="B4" s="124"/>
      <c r="C4" s="125" t="s">
        <v>97</v>
      </c>
      <c r="D4" s="126" t="s">
        <v>98</v>
      </c>
      <c r="E4" s="132" t="s">
        <v>384</v>
      </c>
      <c r="F4" s="126" t="s">
        <v>385</v>
      </c>
      <c r="G4" s="126"/>
      <c r="H4" s="126"/>
      <c r="I4" s="126"/>
      <c r="J4" s="126" t="s">
        <v>386</v>
      </c>
      <c r="K4" s="126"/>
      <c r="L4" s="126"/>
      <c r="M4" s="126"/>
      <c r="N4" s="126"/>
      <c r="O4" s="126"/>
      <c r="P4" s="126"/>
      <c r="Q4" s="114" t="s">
        <v>387</v>
      </c>
      <c r="R4" s="114"/>
      <c r="S4" s="114"/>
      <c r="T4" s="114"/>
    </row>
    <row r="5" ht="18" customHeight="1" spans="1:20">
      <c r="A5" s="128" t="s">
        <v>106</v>
      </c>
      <c r="B5" s="125" t="s">
        <v>107</v>
      </c>
      <c r="C5" s="125"/>
      <c r="D5" s="126"/>
      <c r="E5" s="132"/>
      <c r="F5" s="89" t="s">
        <v>388</v>
      </c>
      <c r="G5" s="89" t="s">
        <v>389</v>
      </c>
      <c r="H5" s="89" t="s">
        <v>390</v>
      </c>
      <c r="I5" s="89" t="s">
        <v>391</v>
      </c>
      <c r="J5" s="89" t="s">
        <v>108</v>
      </c>
      <c r="K5" s="89" t="s">
        <v>392</v>
      </c>
      <c r="L5" s="89" t="s">
        <v>393</v>
      </c>
      <c r="M5" s="89" t="s">
        <v>394</v>
      </c>
      <c r="N5" s="89" t="s">
        <v>395</v>
      </c>
      <c r="O5" s="89" t="s">
        <v>396</v>
      </c>
      <c r="P5" s="89" t="s">
        <v>397</v>
      </c>
      <c r="Q5" s="114" t="s">
        <v>108</v>
      </c>
      <c r="R5" s="114" t="s">
        <v>398</v>
      </c>
      <c r="S5" s="114" t="s">
        <v>399</v>
      </c>
      <c r="T5" s="114" t="s">
        <v>400</v>
      </c>
    </row>
    <row r="6" ht="18" customHeight="1" spans="1:20">
      <c r="A6" s="128"/>
      <c r="B6" s="125"/>
      <c r="C6" s="125"/>
      <c r="D6" s="126"/>
      <c r="E6" s="132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114"/>
      <c r="R6" s="114"/>
      <c r="S6" s="114"/>
      <c r="T6" s="114"/>
    </row>
    <row r="7" ht="18" customHeight="1" spans="1:22">
      <c r="A7" s="97" t="s">
        <v>119</v>
      </c>
      <c r="B7" s="98" t="s">
        <v>119</v>
      </c>
      <c r="C7" s="98" t="s">
        <v>119</v>
      </c>
      <c r="D7" s="99" t="s">
        <v>119</v>
      </c>
      <c r="E7" s="99">
        <v>1</v>
      </c>
      <c r="F7" s="99">
        <v>2</v>
      </c>
      <c r="G7" s="99">
        <v>3</v>
      </c>
      <c r="H7" s="99">
        <v>4</v>
      </c>
      <c r="I7" s="99">
        <v>5</v>
      </c>
      <c r="J7" s="99">
        <v>6</v>
      </c>
      <c r="K7" s="99">
        <v>7</v>
      </c>
      <c r="L7" s="99">
        <v>8</v>
      </c>
      <c r="M7" s="99">
        <v>9</v>
      </c>
      <c r="N7" s="99">
        <v>10</v>
      </c>
      <c r="O7" s="99">
        <v>11</v>
      </c>
      <c r="P7" s="134">
        <v>12</v>
      </c>
      <c r="Q7" s="136">
        <v>13</v>
      </c>
      <c r="R7" s="136">
        <v>14</v>
      </c>
      <c r="S7" s="136">
        <v>15</v>
      </c>
      <c r="T7" s="137">
        <v>16</v>
      </c>
      <c r="U7" s="117"/>
      <c r="V7" s="117"/>
    </row>
    <row r="8" ht="26.25" customHeight="1" spans="1:22">
      <c r="A8" s="101"/>
      <c r="B8" s="101"/>
      <c r="C8" s="102"/>
      <c r="D8" s="101" t="s">
        <v>115</v>
      </c>
      <c r="E8" s="133">
        <v>9581.43</v>
      </c>
      <c r="F8" s="133">
        <v>7331.91</v>
      </c>
      <c r="G8" s="133">
        <v>3841.91</v>
      </c>
      <c r="H8" s="133">
        <v>3253.93</v>
      </c>
      <c r="I8" s="131">
        <v>236.07</v>
      </c>
      <c r="J8" s="135">
        <v>2249.52</v>
      </c>
      <c r="K8" s="133">
        <v>1384.69</v>
      </c>
      <c r="L8" s="133">
        <v>0</v>
      </c>
      <c r="M8" s="133">
        <v>0</v>
      </c>
      <c r="N8" s="133">
        <v>864.83</v>
      </c>
      <c r="O8" s="133">
        <v>0</v>
      </c>
      <c r="P8" s="131">
        <v>0</v>
      </c>
      <c r="Q8" s="138">
        <v>0</v>
      </c>
      <c r="R8" s="139">
        <v>0</v>
      </c>
      <c r="S8" s="139">
        <v>0</v>
      </c>
      <c r="T8" s="140">
        <v>0</v>
      </c>
      <c r="U8" s="123"/>
      <c r="V8" s="123"/>
    </row>
    <row r="9" ht="26.25" customHeight="1" spans="1:22">
      <c r="A9" s="101"/>
      <c r="B9" s="101"/>
      <c r="C9" s="102" t="s">
        <v>126</v>
      </c>
      <c r="D9" s="101" t="s">
        <v>127</v>
      </c>
      <c r="E9" s="133">
        <v>177.47</v>
      </c>
      <c r="F9" s="133">
        <v>134.45</v>
      </c>
      <c r="G9" s="133">
        <v>72.39</v>
      </c>
      <c r="H9" s="133">
        <v>56.03</v>
      </c>
      <c r="I9" s="131">
        <v>6.03</v>
      </c>
      <c r="J9" s="135">
        <v>43.02</v>
      </c>
      <c r="K9" s="133">
        <v>25.68</v>
      </c>
      <c r="L9" s="133">
        <v>0</v>
      </c>
      <c r="M9" s="133">
        <v>0</v>
      </c>
      <c r="N9" s="133">
        <v>17.34</v>
      </c>
      <c r="O9" s="133">
        <v>0</v>
      </c>
      <c r="P9" s="131">
        <v>0</v>
      </c>
      <c r="Q9" s="138">
        <v>0</v>
      </c>
      <c r="R9" s="139">
        <v>0</v>
      </c>
      <c r="S9" s="139">
        <v>0</v>
      </c>
      <c r="T9" s="140">
        <v>0</v>
      </c>
      <c r="U9" s="123"/>
      <c r="V9" s="123"/>
    </row>
    <row r="10" ht="26.25" customHeight="1" spans="1:22">
      <c r="A10" s="101">
        <v>201</v>
      </c>
      <c r="B10" s="101">
        <v>20131</v>
      </c>
      <c r="C10" s="102" t="s">
        <v>128</v>
      </c>
      <c r="D10" s="101" t="s">
        <v>129</v>
      </c>
      <c r="E10" s="133">
        <v>177.47</v>
      </c>
      <c r="F10" s="133">
        <v>134.45</v>
      </c>
      <c r="G10" s="133">
        <v>72.39</v>
      </c>
      <c r="H10" s="133">
        <v>56.03</v>
      </c>
      <c r="I10" s="131">
        <v>6.03</v>
      </c>
      <c r="J10" s="135">
        <v>43.02</v>
      </c>
      <c r="K10" s="133">
        <v>25.68</v>
      </c>
      <c r="L10" s="133">
        <v>0</v>
      </c>
      <c r="M10" s="133">
        <v>0</v>
      </c>
      <c r="N10" s="133">
        <v>17.34</v>
      </c>
      <c r="O10" s="133">
        <v>0</v>
      </c>
      <c r="P10" s="131">
        <v>0</v>
      </c>
      <c r="Q10" s="138">
        <v>0</v>
      </c>
      <c r="R10" s="139">
        <v>0</v>
      </c>
      <c r="S10" s="139">
        <v>0</v>
      </c>
      <c r="T10" s="140">
        <v>0</v>
      </c>
      <c r="V10" s="123"/>
    </row>
    <row r="11" ht="26.25" customHeight="1" spans="1:22">
      <c r="A11" s="101"/>
      <c r="B11" s="101"/>
      <c r="C11" s="102" t="s">
        <v>130</v>
      </c>
      <c r="D11" s="101" t="s">
        <v>131</v>
      </c>
      <c r="E11" s="133">
        <v>230.28</v>
      </c>
      <c r="F11" s="133">
        <v>174.6</v>
      </c>
      <c r="G11" s="133">
        <v>100.82</v>
      </c>
      <c r="H11" s="133">
        <v>65.38</v>
      </c>
      <c r="I11" s="131">
        <v>8.4</v>
      </c>
      <c r="J11" s="135">
        <v>55.68</v>
      </c>
      <c r="K11" s="133">
        <v>33.24</v>
      </c>
      <c r="L11" s="133">
        <v>0</v>
      </c>
      <c r="M11" s="133">
        <v>0</v>
      </c>
      <c r="N11" s="133">
        <v>22.44</v>
      </c>
      <c r="O11" s="133">
        <v>0</v>
      </c>
      <c r="P11" s="131">
        <v>0</v>
      </c>
      <c r="Q11" s="138">
        <v>0</v>
      </c>
      <c r="R11" s="139">
        <v>0</v>
      </c>
      <c r="S11" s="139">
        <v>0</v>
      </c>
      <c r="T11" s="140">
        <v>0</v>
      </c>
      <c r="V11" s="123"/>
    </row>
    <row r="12" ht="26.25" customHeight="1" spans="1:22">
      <c r="A12" s="101">
        <v>201</v>
      </c>
      <c r="B12" s="101">
        <v>20101</v>
      </c>
      <c r="C12" s="102" t="s">
        <v>132</v>
      </c>
      <c r="D12" s="101" t="s">
        <v>133</v>
      </c>
      <c r="E12" s="133">
        <v>230.28</v>
      </c>
      <c r="F12" s="133">
        <v>174.6</v>
      </c>
      <c r="G12" s="133">
        <v>100.82</v>
      </c>
      <c r="H12" s="133">
        <v>65.38</v>
      </c>
      <c r="I12" s="131">
        <v>8.4</v>
      </c>
      <c r="J12" s="135">
        <v>55.68</v>
      </c>
      <c r="K12" s="133">
        <v>33.24</v>
      </c>
      <c r="L12" s="133">
        <v>0</v>
      </c>
      <c r="M12" s="133">
        <v>0</v>
      </c>
      <c r="N12" s="133">
        <v>22.44</v>
      </c>
      <c r="O12" s="133">
        <v>0</v>
      </c>
      <c r="P12" s="131">
        <v>0</v>
      </c>
      <c r="Q12" s="138">
        <v>0</v>
      </c>
      <c r="R12" s="139">
        <v>0</v>
      </c>
      <c r="S12" s="139">
        <v>0</v>
      </c>
      <c r="T12" s="140">
        <v>0</v>
      </c>
      <c r="V12" s="123"/>
    </row>
    <row r="13" ht="26.25" customHeight="1" spans="1:22">
      <c r="A13" s="101"/>
      <c r="B13" s="101"/>
      <c r="C13" s="102" t="s">
        <v>135</v>
      </c>
      <c r="D13" s="101" t="s">
        <v>136</v>
      </c>
      <c r="E13" s="133">
        <v>169.12</v>
      </c>
      <c r="F13" s="133">
        <v>128.13</v>
      </c>
      <c r="G13" s="133">
        <v>69.3</v>
      </c>
      <c r="H13" s="133">
        <v>53.06</v>
      </c>
      <c r="I13" s="131">
        <v>5.77</v>
      </c>
      <c r="J13" s="135">
        <v>40.99</v>
      </c>
      <c r="K13" s="133">
        <v>24.47</v>
      </c>
      <c r="L13" s="133">
        <v>0</v>
      </c>
      <c r="M13" s="133">
        <v>0</v>
      </c>
      <c r="N13" s="133">
        <v>16.52</v>
      </c>
      <c r="O13" s="133">
        <v>0</v>
      </c>
      <c r="P13" s="131">
        <v>0</v>
      </c>
      <c r="Q13" s="138">
        <v>0</v>
      </c>
      <c r="R13" s="139">
        <v>0</v>
      </c>
      <c r="S13" s="139">
        <v>0</v>
      </c>
      <c r="T13" s="140">
        <v>0</v>
      </c>
      <c r="V13" s="123"/>
    </row>
    <row r="14" ht="26.25" customHeight="1" spans="1:21">
      <c r="A14" s="101">
        <v>201</v>
      </c>
      <c r="B14" s="101">
        <v>20103</v>
      </c>
      <c r="C14" s="102" t="s">
        <v>137</v>
      </c>
      <c r="D14" s="101" t="s">
        <v>138</v>
      </c>
      <c r="E14" s="133">
        <v>169.12</v>
      </c>
      <c r="F14" s="133">
        <v>128.13</v>
      </c>
      <c r="G14" s="133">
        <v>69.3</v>
      </c>
      <c r="H14" s="133">
        <v>53.06</v>
      </c>
      <c r="I14" s="131">
        <v>5.77</v>
      </c>
      <c r="J14" s="135">
        <v>40.99</v>
      </c>
      <c r="K14" s="133">
        <v>24.47</v>
      </c>
      <c r="L14" s="133">
        <v>0</v>
      </c>
      <c r="M14" s="133">
        <v>0</v>
      </c>
      <c r="N14" s="133">
        <v>16.52</v>
      </c>
      <c r="O14" s="133">
        <v>0</v>
      </c>
      <c r="P14" s="131">
        <v>0</v>
      </c>
      <c r="Q14" s="138">
        <v>0</v>
      </c>
      <c r="R14" s="139">
        <v>0</v>
      </c>
      <c r="S14" s="139">
        <v>0</v>
      </c>
      <c r="T14" s="140">
        <v>0</v>
      </c>
      <c r="U14" s="123"/>
    </row>
    <row r="15" ht="26.25" customHeight="1" spans="1:21">
      <c r="A15" s="101"/>
      <c r="B15" s="101"/>
      <c r="C15" s="102" t="s">
        <v>139</v>
      </c>
      <c r="D15" s="101" t="s">
        <v>140</v>
      </c>
      <c r="E15" s="133">
        <v>170.97</v>
      </c>
      <c r="F15" s="133">
        <v>129.61</v>
      </c>
      <c r="G15" s="133">
        <v>74.07</v>
      </c>
      <c r="H15" s="133">
        <v>49.37</v>
      </c>
      <c r="I15" s="131">
        <v>6.17</v>
      </c>
      <c r="J15" s="135">
        <v>41.36</v>
      </c>
      <c r="K15" s="133">
        <v>24.69</v>
      </c>
      <c r="L15" s="133">
        <v>0</v>
      </c>
      <c r="M15" s="133">
        <v>0</v>
      </c>
      <c r="N15" s="133">
        <v>16.67</v>
      </c>
      <c r="O15" s="133">
        <v>0</v>
      </c>
      <c r="P15" s="131">
        <v>0</v>
      </c>
      <c r="Q15" s="138">
        <v>0</v>
      </c>
      <c r="R15" s="139">
        <v>0</v>
      </c>
      <c r="S15" s="139">
        <v>0</v>
      </c>
      <c r="T15" s="140">
        <v>0</v>
      </c>
      <c r="U15" s="123"/>
    </row>
    <row r="16" ht="26.25" customHeight="1" spans="1:20">
      <c r="A16" s="101">
        <v>201</v>
      </c>
      <c r="B16" s="101">
        <v>20102</v>
      </c>
      <c r="C16" s="102" t="s">
        <v>141</v>
      </c>
      <c r="D16" s="101" t="s">
        <v>142</v>
      </c>
      <c r="E16" s="133">
        <v>170.97</v>
      </c>
      <c r="F16" s="133">
        <v>129.61</v>
      </c>
      <c r="G16" s="133">
        <v>74.07</v>
      </c>
      <c r="H16" s="133">
        <v>49.37</v>
      </c>
      <c r="I16" s="131">
        <v>6.17</v>
      </c>
      <c r="J16" s="135">
        <v>41.36</v>
      </c>
      <c r="K16" s="133">
        <v>24.69</v>
      </c>
      <c r="L16" s="133">
        <v>0</v>
      </c>
      <c r="M16" s="133">
        <v>0</v>
      </c>
      <c r="N16" s="133">
        <v>16.67</v>
      </c>
      <c r="O16" s="133">
        <v>0</v>
      </c>
      <c r="P16" s="131">
        <v>0</v>
      </c>
      <c r="Q16" s="138">
        <v>0</v>
      </c>
      <c r="R16" s="139">
        <v>0</v>
      </c>
      <c r="S16" s="139">
        <v>0</v>
      </c>
      <c r="T16" s="140">
        <v>0</v>
      </c>
    </row>
    <row r="17" ht="26.25" customHeight="1" spans="1:20">
      <c r="A17" s="101"/>
      <c r="B17" s="101"/>
      <c r="C17" s="102" t="s">
        <v>143</v>
      </c>
      <c r="D17" s="101" t="s">
        <v>144</v>
      </c>
      <c r="E17" s="133">
        <v>359.97</v>
      </c>
      <c r="F17" s="133">
        <v>272.7</v>
      </c>
      <c r="G17" s="133">
        <v>146.3</v>
      </c>
      <c r="H17" s="133">
        <v>114.21</v>
      </c>
      <c r="I17" s="131">
        <v>12.19</v>
      </c>
      <c r="J17" s="135">
        <v>87.27</v>
      </c>
      <c r="K17" s="133">
        <v>52.1</v>
      </c>
      <c r="L17" s="133">
        <v>0</v>
      </c>
      <c r="M17" s="133">
        <v>0</v>
      </c>
      <c r="N17" s="133">
        <v>35.17</v>
      </c>
      <c r="O17" s="133">
        <v>0</v>
      </c>
      <c r="P17" s="131">
        <v>0</v>
      </c>
      <c r="Q17" s="138">
        <v>0</v>
      </c>
      <c r="R17" s="139">
        <v>0</v>
      </c>
      <c r="S17" s="139">
        <v>0</v>
      </c>
      <c r="T17" s="140">
        <v>0</v>
      </c>
    </row>
    <row r="18" ht="26.25" customHeight="1" spans="1:20">
      <c r="A18" s="101">
        <v>201</v>
      </c>
      <c r="B18" s="101">
        <v>20111</v>
      </c>
      <c r="C18" s="102" t="s">
        <v>145</v>
      </c>
      <c r="D18" s="101" t="s">
        <v>146</v>
      </c>
      <c r="E18" s="133">
        <v>359.97</v>
      </c>
      <c r="F18" s="133">
        <v>272.7</v>
      </c>
      <c r="G18" s="133">
        <v>146.3</v>
      </c>
      <c r="H18" s="133">
        <v>114.21</v>
      </c>
      <c r="I18" s="131">
        <v>12.19</v>
      </c>
      <c r="J18" s="135">
        <v>87.27</v>
      </c>
      <c r="K18" s="133">
        <v>52.1</v>
      </c>
      <c r="L18" s="133">
        <v>0</v>
      </c>
      <c r="M18" s="133">
        <v>0</v>
      </c>
      <c r="N18" s="133">
        <v>35.17</v>
      </c>
      <c r="O18" s="133">
        <v>0</v>
      </c>
      <c r="P18" s="131">
        <v>0</v>
      </c>
      <c r="Q18" s="138">
        <v>0</v>
      </c>
      <c r="R18" s="139">
        <v>0</v>
      </c>
      <c r="S18" s="139">
        <v>0</v>
      </c>
      <c r="T18" s="140">
        <v>0</v>
      </c>
    </row>
    <row r="19" ht="26.25" customHeight="1" spans="1:20">
      <c r="A19" s="101"/>
      <c r="B19" s="101"/>
      <c r="C19" s="102" t="s">
        <v>147</v>
      </c>
      <c r="D19" s="101" t="s">
        <v>148</v>
      </c>
      <c r="E19" s="133">
        <v>88.39</v>
      </c>
      <c r="F19" s="133">
        <v>66.95</v>
      </c>
      <c r="G19" s="133">
        <v>35.15</v>
      </c>
      <c r="H19" s="133">
        <v>28.87</v>
      </c>
      <c r="I19" s="131">
        <v>2.93</v>
      </c>
      <c r="J19" s="135">
        <v>21.44</v>
      </c>
      <c r="K19" s="133">
        <v>12.8</v>
      </c>
      <c r="L19" s="133">
        <v>0</v>
      </c>
      <c r="M19" s="133">
        <v>0</v>
      </c>
      <c r="N19" s="133">
        <v>8.64</v>
      </c>
      <c r="O19" s="133">
        <v>0</v>
      </c>
      <c r="P19" s="131">
        <v>0</v>
      </c>
      <c r="Q19" s="138">
        <v>0</v>
      </c>
      <c r="R19" s="139">
        <v>0</v>
      </c>
      <c r="S19" s="139">
        <v>0</v>
      </c>
      <c r="T19" s="140">
        <v>0</v>
      </c>
    </row>
    <row r="20" ht="26.25" customHeight="1" spans="1:20">
      <c r="A20" s="101">
        <v>201</v>
      </c>
      <c r="B20" s="101">
        <v>20132</v>
      </c>
      <c r="C20" s="102" t="s">
        <v>149</v>
      </c>
      <c r="D20" s="101" t="s">
        <v>150</v>
      </c>
      <c r="E20" s="133">
        <v>88.39</v>
      </c>
      <c r="F20" s="133">
        <v>66.95</v>
      </c>
      <c r="G20" s="133">
        <v>35.15</v>
      </c>
      <c r="H20" s="133">
        <v>28.87</v>
      </c>
      <c r="I20" s="131">
        <v>2.93</v>
      </c>
      <c r="J20" s="135">
        <v>21.44</v>
      </c>
      <c r="K20" s="133">
        <v>12.8</v>
      </c>
      <c r="L20" s="133">
        <v>0</v>
      </c>
      <c r="M20" s="133">
        <v>0</v>
      </c>
      <c r="N20" s="133">
        <v>8.64</v>
      </c>
      <c r="O20" s="133">
        <v>0</v>
      </c>
      <c r="P20" s="131">
        <v>0</v>
      </c>
      <c r="Q20" s="138">
        <v>0</v>
      </c>
      <c r="R20" s="139">
        <v>0</v>
      </c>
      <c r="S20" s="139">
        <v>0</v>
      </c>
      <c r="T20" s="140">
        <v>0</v>
      </c>
    </row>
    <row r="21" ht="26.25" customHeight="1" spans="1:20">
      <c r="A21" s="101"/>
      <c r="B21" s="101"/>
      <c r="C21" s="102" t="s">
        <v>151</v>
      </c>
      <c r="D21" s="101" t="s">
        <v>152</v>
      </c>
      <c r="E21" s="133">
        <v>94.17</v>
      </c>
      <c r="F21" s="133">
        <v>71.36</v>
      </c>
      <c r="G21" s="133">
        <v>39.35</v>
      </c>
      <c r="H21" s="133">
        <v>28.73</v>
      </c>
      <c r="I21" s="131">
        <v>3.28</v>
      </c>
      <c r="J21" s="135">
        <v>22.81</v>
      </c>
      <c r="K21" s="133">
        <v>13.62</v>
      </c>
      <c r="L21" s="133">
        <v>0</v>
      </c>
      <c r="M21" s="133">
        <v>0</v>
      </c>
      <c r="N21" s="133">
        <v>9.19</v>
      </c>
      <c r="O21" s="133">
        <v>0</v>
      </c>
      <c r="P21" s="131">
        <v>0</v>
      </c>
      <c r="Q21" s="138">
        <v>0</v>
      </c>
      <c r="R21" s="139">
        <v>0</v>
      </c>
      <c r="S21" s="139">
        <v>0</v>
      </c>
      <c r="T21" s="140">
        <v>0</v>
      </c>
    </row>
    <row r="22" ht="26.25" customHeight="1" spans="1:20">
      <c r="A22" s="101">
        <v>201</v>
      </c>
      <c r="B22" s="101">
        <v>20133</v>
      </c>
      <c r="C22" s="102" t="s">
        <v>153</v>
      </c>
      <c r="D22" s="101" t="s">
        <v>154</v>
      </c>
      <c r="E22" s="133">
        <v>94.17</v>
      </c>
      <c r="F22" s="133">
        <v>71.36</v>
      </c>
      <c r="G22" s="133">
        <v>39.35</v>
      </c>
      <c r="H22" s="133">
        <v>28.73</v>
      </c>
      <c r="I22" s="131">
        <v>3.28</v>
      </c>
      <c r="J22" s="135">
        <v>22.81</v>
      </c>
      <c r="K22" s="133">
        <v>13.62</v>
      </c>
      <c r="L22" s="133">
        <v>0</v>
      </c>
      <c r="M22" s="133">
        <v>0</v>
      </c>
      <c r="N22" s="133">
        <v>9.19</v>
      </c>
      <c r="O22" s="133">
        <v>0</v>
      </c>
      <c r="P22" s="131">
        <v>0</v>
      </c>
      <c r="Q22" s="138">
        <v>0</v>
      </c>
      <c r="R22" s="139">
        <v>0</v>
      </c>
      <c r="S22" s="139">
        <v>0</v>
      </c>
      <c r="T22" s="140">
        <v>0</v>
      </c>
    </row>
    <row r="23" ht="26.25" customHeight="1" spans="1:20">
      <c r="A23" s="101"/>
      <c r="B23" s="101"/>
      <c r="C23" s="102" t="s">
        <v>155</v>
      </c>
      <c r="D23" s="101" t="s">
        <v>156</v>
      </c>
      <c r="E23" s="133">
        <v>104.16</v>
      </c>
      <c r="F23" s="133">
        <v>78.89</v>
      </c>
      <c r="G23" s="133">
        <v>41.5</v>
      </c>
      <c r="H23" s="133">
        <v>33.93</v>
      </c>
      <c r="I23" s="131">
        <v>3.46</v>
      </c>
      <c r="J23" s="135">
        <v>25.27</v>
      </c>
      <c r="K23" s="133">
        <v>15.09</v>
      </c>
      <c r="L23" s="133">
        <v>0</v>
      </c>
      <c r="M23" s="133">
        <v>0</v>
      </c>
      <c r="N23" s="133">
        <v>10.18</v>
      </c>
      <c r="O23" s="133">
        <v>0</v>
      </c>
      <c r="P23" s="131">
        <v>0</v>
      </c>
      <c r="Q23" s="138">
        <v>0</v>
      </c>
      <c r="R23" s="139">
        <v>0</v>
      </c>
      <c r="S23" s="139">
        <v>0</v>
      </c>
      <c r="T23" s="140">
        <v>0</v>
      </c>
    </row>
    <row r="24" ht="26.25" customHeight="1" spans="1:20">
      <c r="A24" s="101">
        <v>201</v>
      </c>
      <c r="B24" s="101">
        <v>20136</v>
      </c>
      <c r="C24" s="102" t="s">
        <v>157</v>
      </c>
      <c r="D24" s="101" t="s">
        <v>158</v>
      </c>
      <c r="E24" s="133">
        <v>104.16</v>
      </c>
      <c r="F24" s="133">
        <v>78.89</v>
      </c>
      <c r="G24" s="133">
        <v>41.5</v>
      </c>
      <c r="H24" s="133">
        <v>33.93</v>
      </c>
      <c r="I24" s="131">
        <v>3.46</v>
      </c>
      <c r="J24" s="135">
        <v>25.27</v>
      </c>
      <c r="K24" s="133">
        <v>15.09</v>
      </c>
      <c r="L24" s="133">
        <v>0</v>
      </c>
      <c r="M24" s="133">
        <v>0</v>
      </c>
      <c r="N24" s="133">
        <v>10.18</v>
      </c>
      <c r="O24" s="133">
        <v>0</v>
      </c>
      <c r="P24" s="131">
        <v>0</v>
      </c>
      <c r="Q24" s="138">
        <v>0</v>
      </c>
      <c r="R24" s="139">
        <v>0</v>
      </c>
      <c r="S24" s="139">
        <v>0</v>
      </c>
      <c r="T24" s="140">
        <v>0</v>
      </c>
    </row>
    <row r="25" ht="26.25" customHeight="1" spans="1:20">
      <c r="A25" s="101"/>
      <c r="B25" s="101"/>
      <c r="C25" s="102" t="s">
        <v>159</v>
      </c>
      <c r="D25" s="101" t="s">
        <v>160</v>
      </c>
      <c r="E25" s="133">
        <v>72.01</v>
      </c>
      <c r="F25" s="133">
        <v>54.59</v>
      </c>
      <c r="G25" s="133">
        <v>30.91</v>
      </c>
      <c r="H25" s="133">
        <v>21.1</v>
      </c>
      <c r="I25" s="131">
        <v>2.58</v>
      </c>
      <c r="J25" s="135">
        <v>17.42</v>
      </c>
      <c r="K25" s="133">
        <v>10.4</v>
      </c>
      <c r="L25" s="133">
        <v>0</v>
      </c>
      <c r="M25" s="133">
        <v>0</v>
      </c>
      <c r="N25" s="133">
        <v>7.02</v>
      </c>
      <c r="O25" s="133">
        <v>0</v>
      </c>
      <c r="P25" s="131">
        <v>0</v>
      </c>
      <c r="Q25" s="138">
        <v>0</v>
      </c>
      <c r="R25" s="139">
        <v>0</v>
      </c>
      <c r="S25" s="139">
        <v>0</v>
      </c>
      <c r="T25" s="140">
        <v>0</v>
      </c>
    </row>
    <row r="26" ht="26.25" customHeight="1" spans="1:20">
      <c r="A26" s="101">
        <v>201</v>
      </c>
      <c r="B26" s="101">
        <v>20134</v>
      </c>
      <c r="C26" s="102" t="s">
        <v>161</v>
      </c>
      <c r="D26" s="101" t="s">
        <v>162</v>
      </c>
      <c r="E26" s="133">
        <v>72.01</v>
      </c>
      <c r="F26" s="133">
        <v>54.59</v>
      </c>
      <c r="G26" s="133">
        <v>30.91</v>
      </c>
      <c r="H26" s="133">
        <v>21.1</v>
      </c>
      <c r="I26" s="131">
        <v>2.58</v>
      </c>
      <c r="J26" s="135">
        <v>17.42</v>
      </c>
      <c r="K26" s="133">
        <v>10.4</v>
      </c>
      <c r="L26" s="133">
        <v>0</v>
      </c>
      <c r="M26" s="133">
        <v>0</v>
      </c>
      <c r="N26" s="133">
        <v>7.02</v>
      </c>
      <c r="O26" s="133">
        <v>0</v>
      </c>
      <c r="P26" s="131">
        <v>0</v>
      </c>
      <c r="Q26" s="138">
        <v>0</v>
      </c>
      <c r="R26" s="139">
        <v>0</v>
      </c>
      <c r="S26" s="139">
        <v>0</v>
      </c>
      <c r="T26" s="140">
        <v>0</v>
      </c>
    </row>
    <row r="27" ht="26.25" customHeight="1" spans="1:20">
      <c r="A27" s="101"/>
      <c r="B27" s="101"/>
      <c r="C27" s="102" t="s">
        <v>163</v>
      </c>
      <c r="D27" s="101" t="s">
        <v>164</v>
      </c>
      <c r="E27" s="133">
        <v>1670.7</v>
      </c>
      <c r="F27" s="133">
        <v>1260.95</v>
      </c>
      <c r="G27" s="133">
        <v>453.63</v>
      </c>
      <c r="H27" s="133">
        <v>769.52</v>
      </c>
      <c r="I27" s="131">
        <v>37.8</v>
      </c>
      <c r="J27" s="135">
        <v>409.75</v>
      </c>
      <c r="K27" s="133">
        <v>244.63</v>
      </c>
      <c r="L27" s="133">
        <v>0</v>
      </c>
      <c r="M27" s="133">
        <v>0</v>
      </c>
      <c r="N27" s="133">
        <v>165.12</v>
      </c>
      <c r="O27" s="133">
        <v>0</v>
      </c>
      <c r="P27" s="131">
        <v>0</v>
      </c>
      <c r="Q27" s="138">
        <v>0</v>
      </c>
      <c r="R27" s="139">
        <v>0</v>
      </c>
      <c r="S27" s="139">
        <v>0</v>
      </c>
      <c r="T27" s="140">
        <v>0</v>
      </c>
    </row>
    <row r="28" ht="26.25" customHeight="1" spans="1:20">
      <c r="A28" s="101">
        <v>204</v>
      </c>
      <c r="B28" s="101">
        <v>20402</v>
      </c>
      <c r="C28" s="102" t="s">
        <v>165</v>
      </c>
      <c r="D28" s="101" t="s">
        <v>166</v>
      </c>
      <c r="E28" s="133">
        <v>1670.7</v>
      </c>
      <c r="F28" s="133">
        <v>1260.95</v>
      </c>
      <c r="G28" s="133">
        <v>453.63</v>
      </c>
      <c r="H28" s="133">
        <v>769.52</v>
      </c>
      <c r="I28" s="131">
        <v>37.8</v>
      </c>
      <c r="J28" s="135">
        <v>409.75</v>
      </c>
      <c r="K28" s="133">
        <v>244.63</v>
      </c>
      <c r="L28" s="133">
        <v>0</v>
      </c>
      <c r="M28" s="133">
        <v>0</v>
      </c>
      <c r="N28" s="133">
        <v>165.12</v>
      </c>
      <c r="O28" s="133">
        <v>0</v>
      </c>
      <c r="P28" s="131">
        <v>0</v>
      </c>
      <c r="Q28" s="138">
        <v>0</v>
      </c>
      <c r="R28" s="139">
        <v>0</v>
      </c>
      <c r="S28" s="139">
        <v>0</v>
      </c>
      <c r="T28" s="140">
        <v>0</v>
      </c>
    </row>
    <row r="29" ht="26.25" customHeight="1" spans="1:20">
      <c r="A29" s="101"/>
      <c r="B29" s="101"/>
      <c r="C29" s="102" t="s">
        <v>168</v>
      </c>
      <c r="D29" s="101" t="s">
        <v>169</v>
      </c>
      <c r="E29" s="133">
        <v>52.37</v>
      </c>
      <c r="F29" s="133">
        <v>39.71</v>
      </c>
      <c r="G29" s="133">
        <v>22.92</v>
      </c>
      <c r="H29" s="133">
        <v>14.88</v>
      </c>
      <c r="I29" s="131">
        <v>1.91</v>
      </c>
      <c r="J29" s="135">
        <v>12.66</v>
      </c>
      <c r="K29" s="133">
        <v>7.56</v>
      </c>
      <c r="L29" s="133">
        <v>0</v>
      </c>
      <c r="M29" s="133">
        <v>0</v>
      </c>
      <c r="N29" s="133">
        <v>5.1</v>
      </c>
      <c r="O29" s="133">
        <v>0</v>
      </c>
      <c r="P29" s="131">
        <v>0</v>
      </c>
      <c r="Q29" s="138">
        <v>0</v>
      </c>
      <c r="R29" s="139">
        <v>0</v>
      </c>
      <c r="S29" s="139">
        <v>0</v>
      </c>
      <c r="T29" s="140">
        <v>0</v>
      </c>
    </row>
    <row r="30" ht="26.25" customHeight="1" spans="1:20">
      <c r="A30" s="101">
        <v>201</v>
      </c>
      <c r="B30" s="101">
        <v>20103</v>
      </c>
      <c r="C30" s="102" t="s">
        <v>170</v>
      </c>
      <c r="D30" s="101" t="s">
        <v>138</v>
      </c>
      <c r="E30" s="133">
        <v>52.37</v>
      </c>
      <c r="F30" s="133">
        <v>39.71</v>
      </c>
      <c r="G30" s="133">
        <v>22.92</v>
      </c>
      <c r="H30" s="133">
        <v>14.88</v>
      </c>
      <c r="I30" s="131">
        <v>1.91</v>
      </c>
      <c r="J30" s="135">
        <v>12.66</v>
      </c>
      <c r="K30" s="133">
        <v>7.56</v>
      </c>
      <c r="L30" s="133">
        <v>0</v>
      </c>
      <c r="M30" s="133">
        <v>0</v>
      </c>
      <c r="N30" s="133">
        <v>5.1</v>
      </c>
      <c r="O30" s="133">
        <v>0</v>
      </c>
      <c r="P30" s="131">
        <v>0</v>
      </c>
      <c r="Q30" s="138">
        <v>0</v>
      </c>
      <c r="R30" s="139">
        <v>0</v>
      </c>
      <c r="S30" s="139">
        <v>0</v>
      </c>
      <c r="T30" s="140">
        <v>0</v>
      </c>
    </row>
    <row r="31" ht="26.25" customHeight="1" spans="1:20">
      <c r="A31" s="101"/>
      <c r="B31" s="101"/>
      <c r="C31" s="102" t="s">
        <v>171</v>
      </c>
      <c r="D31" s="101" t="s">
        <v>172</v>
      </c>
      <c r="E31" s="133">
        <v>124.45</v>
      </c>
      <c r="F31" s="133">
        <v>94.23</v>
      </c>
      <c r="G31" s="133">
        <v>48.08</v>
      </c>
      <c r="H31" s="133">
        <v>42.14</v>
      </c>
      <c r="I31" s="131">
        <v>4.01</v>
      </c>
      <c r="J31" s="135">
        <v>30.22</v>
      </c>
      <c r="K31" s="133">
        <v>18.04</v>
      </c>
      <c r="L31" s="133">
        <v>0</v>
      </c>
      <c r="M31" s="133">
        <v>0</v>
      </c>
      <c r="N31" s="133">
        <v>12.18</v>
      </c>
      <c r="O31" s="133">
        <v>0</v>
      </c>
      <c r="P31" s="131">
        <v>0</v>
      </c>
      <c r="Q31" s="138">
        <v>0</v>
      </c>
      <c r="R31" s="139">
        <v>0</v>
      </c>
      <c r="S31" s="139">
        <v>0</v>
      </c>
      <c r="T31" s="140">
        <v>0</v>
      </c>
    </row>
    <row r="32" ht="26.25" customHeight="1" spans="1:20">
      <c r="A32" s="101">
        <v>224</v>
      </c>
      <c r="B32" s="101">
        <v>22401</v>
      </c>
      <c r="C32" s="102" t="s">
        <v>173</v>
      </c>
      <c r="D32" s="101" t="s">
        <v>123</v>
      </c>
      <c r="E32" s="133">
        <v>124.45</v>
      </c>
      <c r="F32" s="133">
        <v>94.23</v>
      </c>
      <c r="G32" s="133">
        <v>48.08</v>
      </c>
      <c r="H32" s="133">
        <v>42.14</v>
      </c>
      <c r="I32" s="131">
        <v>4.01</v>
      </c>
      <c r="J32" s="135">
        <v>30.22</v>
      </c>
      <c r="K32" s="133">
        <v>18.04</v>
      </c>
      <c r="L32" s="133">
        <v>0</v>
      </c>
      <c r="M32" s="133">
        <v>0</v>
      </c>
      <c r="N32" s="133">
        <v>12.18</v>
      </c>
      <c r="O32" s="133">
        <v>0</v>
      </c>
      <c r="P32" s="131">
        <v>0</v>
      </c>
      <c r="Q32" s="138">
        <v>0</v>
      </c>
      <c r="R32" s="139">
        <v>0</v>
      </c>
      <c r="S32" s="139">
        <v>0</v>
      </c>
      <c r="T32" s="140">
        <v>0</v>
      </c>
    </row>
    <row r="33" ht="26.25" customHeight="1" spans="1:20">
      <c r="A33" s="101"/>
      <c r="B33" s="101"/>
      <c r="C33" s="102" t="s">
        <v>174</v>
      </c>
      <c r="D33" s="101" t="s">
        <v>175</v>
      </c>
      <c r="E33" s="133">
        <v>65.64</v>
      </c>
      <c r="F33" s="133">
        <v>49.73</v>
      </c>
      <c r="G33" s="133">
        <v>27.02</v>
      </c>
      <c r="H33" s="133">
        <v>20.46</v>
      </c>
      <c r="I33" s="131">
        <v>2.25</v>
      </c>
      <c r="J33" s="135">
        <v>15.91</v>
      </c>
      <c r="K33" s="133">
        <v>9.5</v>
      </c>
      <c r="L33" s="133">
        <v>0</v>
      </c>
      <c r="M33" s="133">
        <v>0</v>
      </c>
      <c r="N33" s="133">
        <v>6.41</v>
      </c>
      <c r="O33" s="133">
        <v>0</v>
      </c>
      <c r="P33" s="131">
        <v>0</v>
      </c>
      <c r="Q33" s="138">
        <v>0</v>
      </c>
      <c r="R33" s="139">
        <v>0</v>
      </c>
      <c r="S33" s="139">
        <v>0</v>
      </c>
      <c r="T33" s="140">
        <v>0</v>
      </c>
    </row>
    <row r="34" ht="26.25" customHeight="1" spans="1:20">
      <c r="A34" s="101">
        <v>201</v>
      </c>
      <c r="B34" s="101">
        <v>20105</v>
      </c>
      <c r="C34" s="102" t="s">
        <v>176</v>
      </c>
      <c r="D34" s="101" t="s">
        <v>177</v>
      </c>
      <c r="E34" s="133">
        <v>65.64</v>
      </c>
      <c r="F34" s="133">
        <v>49.73</v>
      </c>
      <c r="G34" s="133">
        <v>27.02</v>
      </c>
      <c r="H34" s="133">
        <v>20.46</v>
      </c>
      <c r="I34" s="131">
        <v>2.25</v>
      </c>
      <c r="J34" s="135">
        <v>15.91</v>
      </c>
      <c r="K34" s="133">
        <v>9.5</v>
      </c>
      <c r="L34" s="133">
        <v>0</v>
      </c>
      <c r="M34" s="133">
        <v>0</v>
      </c>
      <c r="N34" s="133">
        <v>6.41</v>
      </c>
      <c r="O34" s="133">
        <v>0</v>
      </c>
      <c r="P34" s="131">
        <v>0</v>
      </c>
      <c r="Q34" s="138">
        <v>0</v>
      </c>
      <c r="R34" s="139">
        <v>0</v>
      </c>
      <c r="S34" s="139">
        <v>0</v>
      </c>
      <c r="T34" s="140">
        <v>0</v>
      </c>
    </row>
    <row r="35" ht="26.25" customHeight="1" spans="1:20">
      <c r="A35" s="101"/>
      <c r="B35" s="101"/>
      <c r="C35" s="102" t="s">
        <v>178</v>
      </c>
      <c r="D35" s="101" t="s">
        <v>179</v>
      </c>
      <c r="E35" s="133">
        <v>63.59</v>
      </c>
      <c r="F35" s="133">
        <v>48.16</v>
      </c>
      <c r="G35" s="133">
        <v>25.35</v>
      </c>
      <c r="H35" s="133">
        <v>20.7</v>
      </c>
      <c r="I35" s="131">
        <v>2.11</v>
      </c>
      <c r="J35" s="135">
        <v>15.43</v>
      </c>
      <c r="K35" s="133">
        <v>9.21</v>
      </c>
      <c r="L35" s="133">
        <v>0</v>
      </c>
      <c r="M35" s="133">
        <v>0</v>
      </c>
      <c r="N35" s="133">
        <v>6.22</v>
      </c>
      <c r="O35" s="133">
        <v>0</v>
      </c>
      <c r="P35" s="131">
        <v>0</v>
      </c>
      <c r="Q35" s="138">
        <v>0</v>
      </c>
      <c r="R35" s="139">
        <v>0</v>
      </c>
      <c r="S35" s="139">
        <v>0</v>
      </c>
      <c r="T35" s="140">
        <v>0</v>
      </c>
    </row>
    <row r="36" ht="26.25" customHeight="1" spans="1:20">
      <c r="A36" s="101">
        <v>201</v>
      </c>
      <c r="B36" s="101">
        <v>20103</v>
      </c>
      <c r="C36" s="102" t="s">
        <v>180</v>
      </c>
      <c r="D36" s="101" t="s">
        <v>138</v>
      </c>
      <c r="E36" s="133">
        <v>63.59</v>
      </c>
      <c r="F36" s="133">
        <v>48.16</v>
      </c>
      <c r="G36" s="133">
        <v>25.35</v>
      </c>
      <c r="H36" s="133">
        <v>20.7</v>
      </c>
      <c r="I36" s="131">
        <v>2.11</v>
      </c>
      <c r="J36" s="135">
        <v>15.43</v>
      </c>
      <c r="K36" s="133">
        <v>9.21</v>
      </c>
      <c r="L36" s="133">
        <v>0</v>
      </c>
      <c r="M36" s="133">
        <v>0</v>
      </c>
      <c r="N36" s="133">
        <v>6.22</v>
      </c>
      <c r="O36" s="133">
        <v>0</v>
      </c>
      <c r="P36" s="131">
        <v>0</v>
      </c>
      <c r="Q36" s="138">
        <v>0</v>
      </c>
      <c r="R36" s="139">
        <v>0</v>
      </c>
      <c r="S36" s="139">
        <v>0</v>
      </c>
      <c r="T36" s="140">
        <v>0</v>
      </c>
    </row>
    <row r="37" ht="26.25" customHeight="1" spans="1:20">
      <c r="A37" s="101"/>
      <c r="B37" s="101"/>
      <c r="C37" s="102" t="s">
        <v>181</v>
      </c>
      <c r="D37" s="101" t="s">
        <v>182</v>
      </c>
      <c r="E37" s="133">
        <v>126.03</v>
      </c>
      <c r="F37" s="133">
        <v>95.46</v>
      </c>
      <c r="G37" s="133">
        <v>50.42</v>
      </c>
      <c r="H37" s="133">
        <v>40.84</v>
      </c>
      <c r="I37" s="131">
        <v>4.2</v>
      </c>
      <c r="J37" s="135">
        <v>30.57</v>
      </c>
      <c r="K37" s="133">
        <v>18.25</v>
      </c>
      <c r="L37" s="133">
        <v>0</v>
      </c>
      <c r="M37" s="133">
        <v>0</v>
      </c>
      <c r="N37" s="133">
        <v>12.32</v>
      </c>
      <c r="O37" s="133">
        <v>0</v>
      </c>
      <c r="P37" s="131">
        <v>0</v>
      </c>
      <c r="Q37" s="138">
        <v>0</v>
      </c>
      <c r="R37" s="139">
        <v>0</v>
      </c>
      <c r="S37" s="139">
        <v>0</v>
      </c>
      <c r="T37" s="140">
        <v>0</v>
      </c>
    </row>
    <row r="38" ht="26.25" customHeight="1" spans="1:20">
      <c r="A38" s="101">
        <v>201</v>
      </c>
      <c r="B38" s="101">
        <v>20103</v>
      </c>
      <c r="C38" s="102" t="s">
        <v>183</v>
      </c>
      <c r="D38" s="101" t="s">
        <v>138</v>
      </c>
      <c r="E38" s="133">
        <v>126.03</v>
      </c>
      <c r="F38" s="133">
        <v>95.46</v>
      </c>
      <c r="G38" s="133">
        <v>50.42</v>
      </c>
      <c r="H38" s="133">
        <v>40.84</v>
      </c>
      <c r="I38" s="131">
        <v>4.2</v>
      </c>
      <c r="J38" s="135">
        <v>30.57</v>
      </c>
      <c r="K38" s="133">
        <v>18.25</v>
      </c>
      <c r="L38" s="133">
        <v>0</v>
      </c>
      <c r="M38" s="133">
        <v>0</v>
      </c>
      <c r="N38" s="133">
        <v>12.32</v>
      </c>
      <c r="O38" s="133">
        <v>0</v>
      </c>
      <c r="P38" s="131">
        <v>0</v>
      </c>
      <c r="Q38" s="138">
        <v>0</v>
      </c>
      <c r="R38" s="139">
        <v>0</v>
      </c>
      <c r="S38" s="139">
        <v>0</v>
      </c>
      <c r="T38" s="140">
        <v>0</v>
      </c>
    </row>
    <row r="39" ht="26.25" customHeight="1" spans="1:20">
      <c r="A39" s="101"/>
      <c r="B39" s="101"/>
      <c r="C39" s="102" t="s">
        <v>184</v>
      </c>
      <c r="D39" s="101" t="s">
        <v>185</v>
      </c>
      <c r="E39" s="133">
        <v>17.96</v>
      </c>
      <c r="F39" s="133">
        <v>13.61</v>
      </c>
      <c r="G39" s="133">
        <v>7.27</v>
      </c>
      <c r="H39" s="133">
        <v>5.73</v>
      </c>
      <c r="I39" s="131">
        <v>0.61</v>
      </c>
      <c r="J39" s="135">
        <v>4.35</v>
      </c>
      <c r="K39" s="133">
        <v>2.6</v>
      </c>
      <c r="L39" s="133">
        <v>0</v>
      </c>
      <c r="M39" s="133">
        <v>0</v>
      </c>
      <c r="N39" s="133">
        <v>1.75</v>
      </c>
      <c r="O39" s="133">
        <v>0</v>
      </c>
      <c r="P39" s="131">
        <v>0</v>
      </c>
      <c r="Q39" s="138">
        <v>0</v>
      </c>
      <c r="R39" s="139">
        <v>0</v>
      </c>
      <c r="S39" s="139">
        <v>0</v>
      </c>
      <c r="T39" s="140">
        <v>0</v>
      </c>
    </row>
    <row r="40" ht="26.25" customHeight="1" spans="1:20">
      <c r="A40" s="101">
        <v>201</v>
      </c>
      <c r="B40" s="101">
        <v>20129</v>
      </c>
      <c r="C40" s="102" t="s">
        <v>186</v>
      </c>
      <c r="D40" s="101" t="s">
        <v>187</v>
      </c>
      <c r="E40" s="133">
        <v>17.96</v>
      </c>
      <c r="F40" s="133">
        <v>13.61</v>
      </c>
      <c r="G40" s="133">
        <v>7.27</v>
      </c>
      <c r="H40" s="133">
        <v>5.73</v>
      </c>
      <c r="I40" s="131">
        <v>0.61</v>
      </c>
      <c r="J40" s="135">
        <v>4.35</v>
      </c>
      <c r="K40" s="133">
        <v>2.6</v>
      </c>
      <c r="L40" s="133">
        <v>0</v>
      </c>
      <c r="M40" s="133">
        <v>0</v>
      </c>
      <c r="N40" s="133">
        <v>1.75</v>
      </c>
      <c r="O40" s="133">
        <v>0</v>
      </c>
      <c r="P40" s="131">
        <v>0</v>
      </c>
      <c r="Q40" s="138">
        <v>0</v>
      </c>
      <c r="R40" s="139">
        <v>0</v>
      </c>
      <c r="S40" s="139">
        <v>0</v>
      </c>
      <c r="T40" s="140">
        <v>0</v>
      </c>
    </row>
    <row r="41" ht="26.25" customHeight="1" spans="1:20">
      <c r="A41" s="101"/>
      <c r="B41" s="101"/>
      <c r="C41" s="102" t="s">
        <v>188</v>
      </c>
      <c r="D41" s="101" t="s">
        <v>189</v>
      </c>
      <c r="E41" s="133">
        <v>17.8</v>
      </c>
      <c r="F41" s="133">
        <v>13.48</v>
      </c>
      <c r="G41" s="133">
        <v>7.15</v>
      </c>
      <c r="H41" s="133">
        <v>5.73</v>
      </c>
      <c r="I41" s="131">
        <v>0.6</v>
      </c>
      <c r="J41" s="135">
        <v>4.32</v>
      </c>
      <c r="K41" s="133">
        <v>2.58</v>
      </c>
      <c r="L41" s="133">
        <v>0</v>
      </c>
      <c r="M41" s="133">
        <v>0</v>
      </c>
      <c r="N41" s="133">
        <v>1.74</v>
      </c>
      <c r="O41" s="133">
        <v>0</v>
      </c>
      <c r="P41" s="131">
        <v>0</v>
      </c>
      <c r="Q41" s="138">
        <v>0</v>
      </c>
      <c r="R41" s="139">
        <v>0</v>
      </c>
      <c r="S41" s="139">
        <v>0</v>
      </c>
      <c r="T41" s="140">
        <v>0</v>
      </c>
    </row>
    <row r="42" ht="26.25" customHeight="1" spans="1:20">
      <c r="A42" s="101">
        <v>201</v>
      </c>
      <c r="B42" s="101">
        <v>20129</v>
      </c>
      <c r="C42" s="102" t="s">
        <v>190</v>
      </c>
      <c r="D42" s="101" t="s">
        <v>187</v>
      </c>
      <c r="E42" s="133">
        <v>17.8</v>
      </c>
      <c r="F42" s="133">
        <v>13.48</v>
      </c>
      <c r="G42" s="133">
        <v>7.15</v>
      </c>
      <c r="H42" s="133">
        <v>5.73</v>
      </c>
      <c r="I42" s="131">
        <v>0.6</v>
      </c>
      <c r="J42" s="135">
        <v>4.32</v>
      </c>
      <c r="K42" s="133">
        <v>2.58</v>
      </c>
      <c r="L42" s="133">
        <v>0</v>
      </c>
      <c r="M42" s="133">
        <v>0</v>
      </c>
      <c r="N42" s="133">
        <v>1.74</v>
      </c>
      <c r="O42" s="133">
        <v>0</v>
      </c>
      <c r="P42" s="131">
        <v>0</v>
      </c>
      <c r="Q42" s="138">
        <v>0</v>
      </c>
      <c r="R42" s="139">
        <v>0</v>
      </c>
      <c r="S42" s="139">
        <v>0</v>
      </c>
      <c r="T42" s="140">
        <v>0</v>
      </c>
    </row>
    <row r="43" ht="26.25" customHeight="1" spans="1:20">
      <c r="A43" s="101"/>
      <c r="B43" s="101"/>
      <c r="C43" s="102" t="s">
        <v>191</v>
      </c>
      <c r="D43" s="101" t="s">
        <v>192</v>
      </c>
      <c r="E43" s="133">
        <v>9.19</v>
      </c>
      <c r="F43" s="133">
        <v>6.96</v>
      </c>
      <c r="G43" s="133">
        <v>3.68</v>
      </c>
      <c r="H43" s="133">
        <v>2.97</v>
      </c>
      <c r="I43" s="131">
        <v>0.31</v>
      </c>
      <c r="J43" s="135">
        <v>2.23</v>
      </c>
      <c r="K43" s="133">
        <v>1.33</v>
      </c>
      <c r="L43" s="133">
        <v>0</v>
      </c>
      <c r="M43" s="133">
        <v>0</v>
      </c>
      <c r="N43" s="133">
        <v>0.9</v>
      </c>
      <c r="O43" s="133">
        <v>0</v>
      </c>
      <c r="P43" s="131">
        <v>0</v>
      </c>
      <c r="Q43" s="138">
        <v>0</v>
      </c>
      <c r="R43" s="139">
        <v>0</v>
      </c>
      <c r="S43" s="139">
        <v>0</v>
      </c>
      <c r="T43" s="140">
        <v>0</v>
      </c>
    </row>
    <row r="44" ht="26.25" customHeight="1" spans="1:20">
      <c r="A44" s="101">
        <v>201</v>
      </c>
      <c r="B44" s="101">
        <v>20129</v>
      </c>
      <c r="C44" s="102" t="s">
        <v>193</v>
      </c>
      <c r="D44" s="101" t="s">
        <v>187</v>
      </c>
      <c r="E44" s="133">
        <v>9.19</v>
      </c>
      <c r="F44" s="133">
        <v>6.96</v>
      </c>
      <c r="G44" s="133">
        <v>3.68</v>
      </c>
      <c r="H44" s="133">
        <v>2.97</v>
      </c>
      <c r="I44" s="131">
        <v>0.31</v>
      </c>
      <c r="J44" s="135">
        <v>2.23</v>
      </c>
      <c r="K44" s="133">
        <v>1.33</v>
      </c>
      <c r="L44" s="133">
        <v>0</v>
      </c>
      <c r="M44" s="133">
        <v>0</v>
      </c>
      <c r="N44" s="133">
        <v>0.9</v>
      </c>
      <c r="O44" s="133">
        <v>0</v>
      </c>
      <c r="P44" s="131">
        <v>0</v>
      </c>
      <c r="Q44" s="138">
        <v>0</v>
      </c>
      <c r="R44" s="139">
        <v>0</v>
      </c>
      <c r="S44" s="139">
        <v>0</v>
      </c>
      <c r="T44" s="140">
        <v>0</v>
      </c>
    </row>
    <row r="45" ht="26.25" customHeight="1" spans="1:20">
      <c r="A45" s="101"/>
      <c r="B45" s="101"/>
      <c r="C45" s="102" t="s">
        <v>194</v>
      </c>
      <c r="D45" s="101" t="s">
        <v>195</v>
      </c>
      <c r="E45" s="133">
        <v>57.63</v>
      </c>
      <c r="F45" s="133">
        <v>43.69</v>
      </c>
      <c r="G45" s="133">
        <v>24.84</v>
      </c>
      <c r="H45" s="133">
        <v>16.78</v>
      </c>
      <c r="I45" s="131">
        <v>2.07</v>
      </c>
      <c r="J45" s="135">
        <v>13.94</v>
      </c>
      <c r="K45" s="133">
        <v>8.32</v>
      </c>
      <c r="L45" s="133">
        <v>0</v>
      </c>
      <c r="M45" s="133">
        <v>0</v>
      </c>
      <c r="N45" s="133">
        <v>5.62</v>
      </c>
      <c r="O45" s="133">
        <v>0</v>
      </c>
      <c r="P45" s="131">
        <v>0</v>
      </c>
      <c r="Q45" s="138">
        <v>0</v>
      </c>
      <c r="R45" s="139">
        <v>0</v>
      </c>
      <c r="S45" s="139">
        <v>0</v>
      </c>
      <c r="T45" s="140">
        <v>0</v>
      </c>
    </row>
    <row r="46" ht="26.25" customHeight="1" spans="1:20">
      <c r="A46" s="101">
        <v>201</v>
      </c>
      <c r="B46" s="101">
        <v>20128</v>
      </c>
      <c r="C46" s="102" t="s">
        <v>196</v>
      </c>
      <c r="D46" s="101" t="s">
        <v>197</v>
      </c>
      <c r="E46" s="133">
        <v>57.63</v>
      </c>
      <c r="F46" s="133">
        <v>43.69</v>
      </c>
      <c r="G46" s="133">
        <v>24.84</v>
      </c>
      <c r="H46" s="133">
        <v>16.78</v>
      </c>
      <c r="I46" s="131">
        <v>2.07</v>
      </c>
      <c r="J46" s="135">
        <v>13.94</v>
      </c>
      <c r="K46" s="133">
        <v>8.32</v>
      </c>
      <c r="L46" s="133">
        <v>0</v>
      </c>
      <c r="M46" s="133">
        <v>0</v>
      </c>
      <c r="N46" s="133">
        <v>5.62</v>
      </c>
      <c r="O46" s="133">
        <v>0</v>
      </c>
      <c r="P46" s="131">
        <v>0</v>
      </c>
      <c r="Q46" s="138">
        <v>0</v>
      </c>
      <c r="R46" s="139">
        <v>0</v>
      </c>
      <c r="S46" s="139">
        <v>0</v>
      </c>
      <c r="T46" s="140">
        <v>0</v>
      </c>
    </row>
    <row r="47" ht="26.25" customHeight="1" spans="1:20">
      <c r="A47" s="101"/>
      <c r="B47" s="101"/>
      <c r="C47" s="102" t="s">
        <v>198</v>
      </c>
      <c r="D47" s="101" t="s">
        <v>199</v>
      </c>
      <c r="E47" s="133">
        <v>23.59</v>
      </c>
      <c r="F47" s="133">
        <v>17.86</v>
      </c>
      <c r="G47" s="133">
        <v>9</v>
      </c>
      <c r="H47" s="133">
        <v>8.11</v>
      </c>
      <c r="I47" s="131">
        <v>0.75</v>
      </c>
      <c r="J47" s="135">
        <v>5.73</v>
      </c>
      <c r="K47" s="133">
        <v>3.42</v>
      </c>
      <c r="L47" s="133">
        <v>0</v>
      </c>
      <c r="M47" s="133">
        <v>0</v>
      </c>
      <c r="N47" s="133">
        <v>2.31</v>
      </c>
      <c r="O47" s="133">
        <v>0</v>
      </c>
      <c r="P47" s="131">
        <v>0</v>
      </c>
      <c r="Q47" s="138">
        <v>0</v>
      </c>
      <c r="R47" s="139">
        <v>0</v>
      </c>
      <c r="S47" s="139">
        <v>0</v>
      </c>
      <c r="T47" s="140">
        <v>0</v>
      </c>
    </row>
    <row r="48" ht="26.25" customHeight="1" spans="1:20">
      <c r="A48" s="101">
        <v>201</v>
      </c>
      <c r="B48" s="101">
        <v>20101</v>
      </c>
      <c r="C48" s="102" t="s">
        <v>200</v>
      </c>
      <c r="D48" s="101" t="s">
        <v>133</v>
      </c>
      <c r="E48" s="133">
        <v>23.59</v>
      </c>
      <c r="F48" s="133">
        <v>17.86</v>
      </c>
      <c r="G48" s="133">
        <v>9</v>
      </c>
      <c r="H48" s="133">
        <v>8.11</v>
      </c>
      <c r="I48" s="131">
        <v>0.75</v>
      </c>
      <c r="J48" s="135">
        <v>5.73</v>
      </c>
      <c r="K48" s="133">
        <v>3.42</v>
      </c>
      <c r="L48" s="133">
        <v>0</v>
      </c>
      <c r="M48" s="133">
        <v>0</v>
      </c>
      <c r="N48" s="133">
        <v>2.31</v>
      </c>
      <c r="O48" s="133">
        <v>0</v>
      </c>
      <c r="P48" s="131">
        <v>0</v>
      </c>
      <c r="Q48" s="138">
        <v>0</v>
      </c>
      <c r="R48" s="139">
        <v>0</v>
      </c>
      <c r="S48" s="139">
        <v>0</v>
      </c>
      <c r="T48" s="140">
        <v>0</v>
      </c>
    </row>
    <row r="49" ht="26.25" customHeight="1" spans="1:20">
      <c r="A49" s="101"/>
      <c r="B49" s="101"/>
      <c r="C49" s="102" t="s">
        <v>201</v>
      </c>
      <c r="D49" s="101" t="s">
        <v>202</v>
      </c>
      <c r="E49" s="133">
        <v>104.12</v>
      </c>
      <c r="F49" s="133">
        <v>78.88</v>
      </c>
      <c r="G49" s="133">
        <v>42.48</v>
      </c>
      <c r="H49" s="133">
        <v>32.86</v>
      </c>
      <c r="I49" s="131">
        <v>3.54</v>
      </c>
      <c r="J49" s="135">
        <v>25.24</v>
      </c>
      <c r="K49" s="133">
        <v>15.07</v>
      </c>
      <c r="L49" s="133">
        <v>0</v>
      </c>
      <c r="M49" s="133">
        <v>0</v>
      </c>
      <c r="N49" s="133">
        <v>10.17</v>
      </c>
      <c r="O49" s="133">
        <v>0</v>
      </c>
      <c r="P49" s="131">
        <v>0</v>
      </c>
      <c r="Q49" s="138">
        <v>0</v>
      </c>
      <c r="R49" s="139">
        <v>0</v>
      </c>
      <c r="S49" s="139">
        <v>0</v>
      </c>
      <c r="T49" s="140">
        <v>0</v>
      </c>
    </row>
    <row r="50" ht="26.25" customHeight="1" spans="1:20">
      <c r="A50" s="101">
        <v>201</v>
      </c>
      <c r="B50" s="101">
        <v>20108</v>
      </c>
      <c r="C50" s="102" t="s">
        <v>203</v>
      </c>
      <c r="D50" s="101" t="s">
        <v>204</v>
      </c>
      <c r="E50" s="133">
        <v>104.12</v>
      </c>
      <c r="F50" s="133">
        <v>78.88</v>
      </c>
      <c r="G50" s="133">
        <v>42.48</v>
      </c>
      <c r="H50" s="133">
        <v>32.86</v>
      </c>
      <c r="I50" s="131">
        <v>3.54</v>
      </c>
      <c r="J50" s="135">
        <v>25.24</v>
      </c>
      <c r="K50" s="133">
        <v>15.07</v>
      </c>
      <c r="L50" s="133">
        <v>0</v>
      </c>
      <c r="M50" s="133">
        <v>0</v>
      </c>
      <c r="N50" s="133">
        <v>10.17</v>
      </c>
      <c r="O50" s="133">
        <v>0</v>
      </c>
      <c r="P50" s="131">
        <v>0</v>
      </c>
      <c r="Q50" s="138">
        <v>0</v>
      </c>
      <c r="R50" s="139">
        <v>0</v>
      </c>
      <c r="S50" s="139">
        <v>0</v>
      </c>
      <c r="T50" s="140">
        <v>0</v>
      </c>
    </row>
    <row r="51" ht="26.25" customHeight="1" spans="1:20">
      <c r="A51" s="101"/>
      <c r="B51" s="101"/>
      <c r="C51" s="102" t="s">
        <v>205</v>
      </c>
      <c r="D51" s="101" t="s">
        <v>206</v>
      </c>
      <c r="E51" s="133">
        <v>419.39</v>
      </c>
      <c r="F51" s="133">
        <v>317.79</v>
      </c>
      <c r="G51" s="133">
        <v>174.12</v>
      </c>
      <c r="H51" s="133">
        <v>129.16</v>
      </c>
      <c r="I51" s="131">
        <v>14.51</v>
      </c>
      <c r="J51" s="135">
        <v>101.6</v>
      </c>
      <c r="K51" s="133">
        <v>60.66</v>
      </c>
      <c r="L51" s="133">
        <v>0</v>
      </c>
      <c r="M51" s="133">
        <v>0</v>
      </c>
      <c r="N51" s="133">
        <v>40.94</v>
      </c>
      <c r="O51" s="133">
        <v>0</v>
      </c>
      <c r="P51" s="131">
        <v>0</v>
      </c>
      <c r="Q51" s="138">
        <v>0</v>
      </c>
      <c r="R51" s="139">
        <v>0</v>
      </c>
      <c r="S51" s="139">
        <v>0</v>
      </c>
      <c r="T51" s="140">
        <v>0</v>
      </c>
    </row>
    <row r="52" ht="26.25" customHeight="1" spans="1:20">
      <c r="A52" s="101">
        <v>201</v>
      </c>
      <c r="B52" s="101">
        <v>20106</v>
      </c>
      <c r="C52" s="102" t="s">
        <v>207</v>
      </c>
      <c r="D52" s="101" t="s">
        <v>208</v>
      </c>
      <c r="E52" s="133">
        <v>419.39</v>
      </c>
      <c r="F52" s="133">
        <v>317.79</v>
      </c>
      <c r="G52" s="133">
        <v>174.12</v>
      </c>
      <c r="H52" s="133">
        <v>129.16</v>
      </c>
      <c r="I52" s="131">
        <v>14.51</v>
      </c>
      <c r="J52" s="135">
        <v>101.6</v>
      </c>
      <c r="K52" s="133">
        <v>60.66</v>
      </c>
      <c r="L52" s="133">
        <v>0</v>
      </c>
      <c r="M52" s="133">
        <v>0</v>
      </c>
      <c r="N52" s="133">
        <v>40.94</v>
      </c>
      <c r="O52" s="133">
        <v>0</v>
      </c>
      <c r="P52" s="131">
        <v>0</v>
      </c>
      <c r="Q52" s="138">
        <v>0</v>
      </c>
      <c r="R52" s="139">
        <v>0</v>
      </c>
      <c r="S52" s="139">
        <v>0</v>
      </c>
      <c r="T52" s="140">
        <v>0</v>
      </c>
    </row>
    <row r="53" ht="26.25" customHeight="1" spans="1:20">
      <c r="A53" s="101"/>
      <c r="B53" s="101"/>
      <c r="C53" s="102" t="s">
        <v>209</v>
      </c>
      <c r="D53" s="101" t="s">
        <v>210</v>
      </c>
      <c r="E53" s="133">
        <v>226.74</v>
      </c>
      <c r="F53" s="133">
        <v>171.63</v>
      </c>
      <c r="G53" s="133">
        <v>85.56</v>
      </c>
      <c r="H53" s="133">
        <v>78.94</v>
      </c>
      <c r="I53" s="131">
        <v>7.13</v>
      </c>
      <c r="J53" s="135">
        <v>55.11</v>
      </c>
      <c r="K53" s="133">
        <v>32.9</v>
      </c>
      <c r="L53" s="133">
        <v>0</v>
      </c>
      <c r="M53" s="133">
        <v>0</v>
      </c>
      <c r="N53" s="133">
        <v>22.21</v>
      </c>
      <c r="O53" s="133">
        <v>0</v>
      </c>
      <c r="P53" s="131">
        <v>0</v>
      </c>
      <c r="Q53" s="138">
        <v>0</v>
      </c>
      <c r="R53" s="139">
        <v>0</v>
      </c>
      <c r="S53" s="139">
        <v>0</v>
      </c>
      <c r="T53" s="140">
        <v>0</v>
      </c>
    </row>
    <row r="54" ht="26.25" customHeight="1" spans="1:20">
      <c r="A54" s="101">
        <v>204</v>
      </c>
      <c r="B54" s="101">
        <v>20406</v>
      </c>
      <c r="C54" s="102" t="s">
        <v>211</v>
      </c>
      <c r="D54" s="101" t="s">
        <v>212</v>
      </c>
      <c r="E54" s="133">
        <v>226.74</v>
      </c>
      <c r="F54" s="133">
        <v>171.63</v>
      </c>
      <c r="G54" s="133">
        <v>85.56</v>
      </c>
      <c r="H54" s="133">
        <v>78.94</v>
      </c>
      <c r="I54" s="131">
        <v>7.13</v>
      </c>
      <c r="J54" s="135">
        <v>55.11</v>
      </c>
      <c r="K54" s="133">
        <v>32.9</v>
      </c>
      <c r="L54" s="133">
        <v>0</v>
      </c>
      <c r="M54" s="133">
        <v>0</v>
      </c>
      <c r="N54" s="133">
        <v>22.21</v>
      </c>
      <c r="O54" s="133">
        <v>0</v>
      </c>
      <c r="P54" s="131">
        <v>0</v>
      </c>
      <c r="Q54" s="138">
        <v>0</v>
      </c>
      <c r="R54" s="139">
        <v>0</v>
      </c>
      <c r="S54" s="139">
        <v>0</v>
      </c>
      <c r="T54" s="140">
        <v>0</v>
      </c>
    </row>
    <row r="55" ht="26.25" customHeight="1" spans="1:20">
      <c r="A55" s="101"/>
      <c r="B55" s="101"/>
      <c r="C55" s="102" t="s">
        <v>222</v>
      </c>
      <c r="D55" s="101" t="s">
        <v>223</v>
      </c>
      <c r="E55" s="133">
        <v>29.41</v>
      </c>
      <c r="F55" s="133">
        <v>22.29</v>
      </c>
      <c r="G55" s="133">
        <v>12.52</v>
      </c>
      <c r="H55" s="133">
        <v>8.73</v>
      </c>
      <c r="I55" s="131">
        <v>1.04</v>
      </c>
      <c r="J55" s="135">
        <v>7.12</v>
      </c>
      <c r="K55" s="133">
        <v>4.25</v>
      </c>
      <c r="L55" s="133">
        <v>0</v>
      </c>
      <c r="M55" s="133">
        <v>0</v>
      </c>
      <c r="N55" s="133">
        <v>2.87</v>
      </c>
      <c r="O55" s="133">
        <v>0</v>
      </c>
      <c r="P55" s="131">
        <v>0</v>
      </c>
      <c r="Q55" s="138">
        <v>0</v>
      </c>
      <c r="R55" s="139">
        <v>0</v>
      </c>
      <c r="S55" s="139">
        <v>0</v>
      </c>
      <c r="T55" s="140">
        <v>0</v>
      </c>
    </row>
    <row r="56" ht="26.25" customHeight="1" spans="1:20">
      <c r="A56" s="101">
        <v>201</v>
      </c>
      <c r="B56" s="101">
        <v>20101</v>
      </c>
      <c r="C56" s="102" t="s">
        <v>224</v>
      </c>
      <c r="D56" s="101" t="s">
        <v>133</v>
      </c>
      <c r="E56" s="133">
        <v>29.41</v>
      </c>
      <c r="F56" s="133">
        <v>22.29</v>
      </c>
      <c r="G56" s="133">
        <v>12.52</v>
      </c>
      <c r="H56" s="133">
        <v>8.73</v>
      </c>
      <c r="I56" s="131">
        <v>1.04</v>
      </c>
      <c r="J56" s="135">
        <v>7.12</v>
      </c>
      <c r="K56" s="133">
        <v>4.25</v>
      </c>
      <c r="L56" s="133">
        <v>0</v>
      </c>
      <c r="M56" s="133">
        <v>0</v>
      </c>
      <c r="N56" s="133">
        <v>2.87</v>
      </c>
      <c r="O56" s="133">
        <v>0</v>
      </c>
      <c r="P56" s="131">
        <v>0</v>
      </c>
      <c r="Q56" s="138">
        <v>0</v>
      </c>
      <c r="R56" s="139">
        <v>0</v>
      </c>
      <c r="S56" s="139">
        <v>0</v>
      </c>
      <c r="T56" s="140">
        <v>0</v>
      </c>
    </row>
    <row r="57" ht="26.25" customHeight="1" spans="1:20">
      <c r="A57" s="101"/>
      <c r="B57" s="101"/>
      <c r="C57" s="102" t="s">
        <v>225</v>
      </c>
      <c r="D57" s="101" t="s">
        <v>226</v>
      </c>
      <c r="E57" s="133">
        <v>15.82</v>
      </c>
      <c r="F57" s="133">
        <v>11.97</v>
      </c>
      <c r="G57" s="133">
        <v>5.89</v>
      </c>
      <c r="H57" s="133">
        <v>5.59</v>
      </c>
      <c r="I57" s="131">
        <v>0.49</v>
      </c>
      <c r="J57" s="135">
        <v>3.85</v>
      </c>
      <c r="K57" s="133">
        <v>2.3</v>
      </c>
      <c r="L57" s="133">
        <v>0</v>
      </c>
      <c r="M57" s="133">
        <v>0</v>
      </c>
      <c r="N57" s="133">
        <v>1.55</v>
      </c>
      <c r="O57" s="133">
        <v>0</v>
      </c>
      <c r="P57" s="131">
        <v>0</v>
      </c>
      <c r="Q57" s="138">
        <v>0</v>
      </c>
      <c r="R57" s="139">
        <v>0</v>
      </c>
      <c r="S57" s="139">
        <v>0</v>
      </c>
      <c r="T57" s="140">
        <v>0</v>
      </c>
    </row>
    <row r="58" ht="26.25" customHeight="1" spans="1:20">
      <c r="A58" s="101">
        <v>201</v>
      </c>
      <c r="B58" s="101">
        <v>20101</v>
      </c>
      <c r="C58" s="102" t="s">
        <v>227</v>
      </c>
      <c r="D58" s="101" t="s">
        <v>133</v>
      </c>
      <c r="E58" s="133">
        <v>15.82</v>
      </c>
      <c r="F58" s="133">
        <v>11.97</v>
      </c>
      <c r="G58" s="133">
        <v>5.89</v>
      </c>
      <c r="H58" s="133">
        <v>5.59</v>
      </c>
      <c r="I58" s="131">
        <v>0.49</v>
      </c>
      <c r="J58" s="135">
        <v>3.85</v>
      </c>
      <c r="K58" s="133">
        <v>2.3</v>
      </c>
      <c r="L58" s="133">
        <v>0</v>
      </c>
      <c r="M58" s="133">
        <v>0</v>
      </c>
      <c r="N58" s="133">
        <v>1.55</v>
      </c>
      <c r="O58" s="133">
        <v>0</v>
      </c>
      <c r="P58" s="131">
        <v>0</v>
      </c>
      <c r="Q58" s="138">
        <v>0</v>
      </c>
      <c r="R58" s="139">
        <v>0</v>
      </c>
      <c r="S58" s="139">
        <v>0</v>
      </c>
      <c r="T58" s="140">
        <v>0</v>
      </c>
    </row>
    <row r="59" ht="26.25" customHeight="1" spans="1:20">
      <c r="A59" s="101"/>
      <c r="B59" s="101"/>
      <c r="C59" s="102" t="s">
        <v>229</v>
      </c>
      <c r="D59" s="101" t="s">
        <v>230</v>
      </c>
      <c r="E59" s="133">
        <v>6.88</v>
      </c>
      <c r="F59" s="133">
        <v>5.2</v>
      </c>
      <c r="G59" s="133">
        <v>2.42</v>
      </c>
      <c r="H59" s="133">
        <v>2.58</v>
      </c>
      <c r="I59" s="131">
        <v>0.2</v>
      </c>
      <c r="J59" s="135">
        <v>1.68</v>
      </c>
      <c r="K59" s="133">
        <v>1</v>
      </c>
      <c r="L59" s="133">
        <v>0</v>
      </c>
      <c r="M59" s="133">
        <v>0</v>
      </c>
      <c r="N59" s="133">
        <v>0.68</v>
      </c>
      <c r="O59" s="133">
        <v>0</v>
      </c>
      <c r="P59" s="131">
        <v>0</v>
      </c>
      <c r="Q59" s="138">
        <v>0</v>
      </c>
      <c r="R59" s="139">
        <v>0</v>
      </c>
      <c r="S59" s="139">
        <v>0</v>
      </c>
      <c r="T59" s="140">
        <v>0</v>
      </c>
    </row>
    <row r="60" ht="26.25" customHeight="1" spans="1:20">
      <c r="A60" s="101">
        <v>201</v>
      </c>
      <c r="B60" s="101">
        <v>20101</v>
      </c>
      <c r="C60" s="102" t="s">
        <v>231</v>
      </c>
      <c r="D60" s="101" t="s">
        <v>133</v>
      </c>
      <c r="E60" s="133">
        <v>6.88</v>
      </c>
      <c r="F60" s="133">
        <v>5.2</v>
      </c>
      <c r="G60" s="133">
        <v>2.42</v>
      </c>
      <c r="H60" s="133">
        <v>2.58</v>
      </c>
      <c r="I60" s="131">
        <v>0.2</v>
      </c>
      <c r="J60" s="135">
        <v>1.68</v>
      </c>
      <c r="K60" s="133">
        <v>1</v>
      </c>
      <c r="L60" s="133">
        <v>0</v>
      </c>
      <c r="M60" s="133">
        <v>0</v>
      </c>
      <c r="N60" s="133">
        <v>0.68</v>
      </c>
      <c r="O60" s="133">
        <v>0</v>
      </c>
      <c r="P60" s="131">
        <v>0</v>
      </c>
      <c r="Q60" s="138">
        <v>0</v>
      </c>
      <c r="R60" s="139">
        <v>0</v>
      </c>
      <c r="S60" s="139">
        <v>0</v>
      </c>
      <c r="T60" s="140">
        <v>0</v>
      </c>
    </row>
    <row r="61" ht="26.25" customHeight="1" spans="1:20">
      <c r="A61" s="101"/>
      <c r="B61" s="101"/>
      <c r="C61" s="102" t="s">
        <v>232</v>
      </c>
      <c r="D61" s="101" t="s">
        <v>233</v>
      </c>
      <c r="E61" s="133">
        <v>345.32</v>
      </c>
      <c r="F61" s="133">
        <v>261.97</v>
      </c>
      <c r="G61" s="133">
        <v>158.16</v>
      </c>
      <c r="H61" s="133">
        <v>90.63</v>
      </c>
      <c r="I61" s="131">
        <v>13.18</v>
      </c>
      <c r="J61" s="135">
        <v>83.35</v>
      </c>
      <c r="K61" s="133">
        <v>49.76</v>
      </c>
      <c r="L61" s="133">
        <v>0</v>
      </c>
      <c r="M61" s="133">
        <v>0</v>
      </c>
      <c r="N61" s="133">
        <v>33.59</v>
      </c>
      <c r="O61" s="133">
        <v>0</v>
      </c>
      <c r="P61" s="131">
        <v>0</v>
      </c>
      <c r="Q61" s="138">
        <v>0</v>
      </c>
      <c r="R61" s="139">
        <v>0</v>
      </c>
      <c r="S61" s="139">
        <v>0</v>
      </c>
      <c r="T61" s="140">
        <v>0</v>
      </c>
    </row>
    <row r="62" ht="26.25" customHeight="1" spans="1:20">
      <c r="A62" s="101">
        <v>205</v>
      </c>
      <c r="B62" s="101">
        <v>20501</v>
      </c>
      <c r="C62" s="102" t="s">
        <v>234</v>
      </c>
      <c r="D62" s="101" t="s">
        <v>235</v>
      </c>
      <c r="E62" s="133">
        <v>345.32</v>
      </c>
      <c r="F62" s="133">
        <v>261.97</v>
      </c>
      <c r="G62" s="133">
        <v>158.16</v>
      </c>
      <c r="H62" s="133">
        <v>90.63</v>
      </c>
      <c r="I62" s="131">
        <v>13.18</v>
      </c>
      <c r="J62" s="135">
        <v>83.35</v>
      </c>
      <c r="K62" s="133">
        <v>49.76</v>
      </c>
      <c r="L62" s="133">
        <v>0</v>
      </c>
      <c r="M62" s="133">
        <v>0</v>
      </c>
      <c r="N62" s="133">
        <v>33.59</v>
      </c>
      <c r="O62" s="133">
        <v>0</v>
      </c>
      <c r="P62" s="131">
        <v>0</v>
      </c>
      <c r="Q62" s="138">
        <v>0</v>
      </c>
      <c r="R62" s="139">
        <v>0</v>
      </c>
      <c r="S62" s="139">
        <v>0</v>
      </c>
      <c r="T62" s="140">
        <v>0</v>
      </c>
    </row>
    <row r="63" ht="26.25" customHeight="1" spans="1:20">
      <c r="A63" s="101"/>
      <c r="B63" s="101"/>
      <c r="C63" s="102" t="s">
        <v>236</v>
      </c>
      <c r="D63" s="101" t="s">
        <v>237</v>
      </c>
      <c r="E63" s="133">
        <v>1427.06</v>
      </c>
      <c r="F63" s="133">
        <v>1110.55</v>
      </c>
      <c r="G63" s="133">
        <v>668.11</v>
      </c>
      <c r="H63" s="133">
        <v>442.44</v>
      </c>
      <c r="I63" s="131">
        <v>0</v>
      </c>
      <c r="J63" s="135">
        <v>316.51</v>
      </c>
      <c r="K63" s="133">
        <v>222.11</v>
      </c>
      <c r="L63" s="133">
        <v>0</v>
      </c>
      <c r="M63" s="133">
        <v>0</v>
      </c>
      <c r="N63" s="133">
        <v>94.4</v>
      </c>
      <c r="O63" s="133">
        <v>0</v>
      </c>
      <c r="P63" s="131">
        <v>0</v>
      </c>
      <c r="Q63" s="138">
        <v>0</v>
      </c>
      <c r="R63" s="139">
        <v>0</v>
      </c>
      <c r="S63" s="139">
        <v>0</v>
      </c>
      <c r="T63" s="140">
        <v>0</v>
      </c>
    </row>
    <row r="64" ht="26.25" customHeight="1" spans="1:20">
      <c r="A64" s="101">
        <v>205</v>
      </c>
      <c r="B64" s="101">
        <v>20502</v>
      </c>
      <c r="C64" s="102" t="s">
        <v>238</v>
      </c>
      <c r="D64" s="101" t="s">
        <v>239</v>
      </c>
      <c r="E64" s="133">
        <v>1427.06</v>
      </c>
      <c r="F64" s="133">
        <v>1110.55</v>
      </c>
      <c r="G64" s="133">
        <v>668.11</v>
      </c>
      <c r="H64" s="133">
        <v>442.44</v>
      </c>
      <c r="I64" s="131">
        <v>0</v>
      </c>
      <c r="J64" s="135">
        <v>316.51</v>
      </c>
      <c r="K64" s="133">
        <v>222.11</v>
      </c>
      <c r="L64" s="133">
        <v>0</v>
      </c>
      <c r="M64" s="133">
        <v>0</v>
      </c>
      <c r="N64" s="133">
        <v>94.4</v>
      </c>
      <c r="O64" s="133">
        <v>0</v>
      </c>
      <c r="P64" s="131">
        <v>0</v>
      </c>
      <c r="Q64" s="138">
        <v>0</v>
      </c>
      <c r="R64" s="139">
        <v>0</v>
      </c>
      <c r="S64" s="139">
        <v>0</v>
      </c>
      <c r="T64" s="140">
        <v>0</v>
      </c>
    </row>
    <row r="65" ht="26.25" customHeight="1" spans="1:20">
      <c r="A65" s="101"/>
      <c r="B65" s="101"/>
      <c r="C65" s="102" t="s">
        <v>241</v>
      </c>
      <c r="D65" s="101" t="s">
        <v>242</v>
      </c>
      <c r="E65" s="133">
        <v>73.97</v>
      </c>
      <c r="F65" s="133">
        <v>56.08</v>
      </c>
      <c r="G65" s="133">
        <v>32</v>
      </c>
      <c r="H65" s="133">
        <v>21.41</v>
      </c>
      <c r="I65" s="131">
        <v>2.67</v>
      </c>
      <c r="J65" s="135">
        <v>17.89</v>
      </c>
      <c r="K65" s="133">
        <v>10.68</v>
      </c>
      <c r="L65" s="133">
        <v>0</v>
      </c>
      <c r="M65" s="133">
        <v>0</v>
      </c>
      <c r="N65" s="133">
        <v>7.21</v>
      </c>
      <c r="O65" s="133">
        <v>0</v>
      </c>
      <c r="P65" s="131">
        <v>0</v>
      </c>
      <c r="Q65" s="138">
        <v>0</v>
      </c>
      <c r="R65" s="139">
        <v>0</v>
      </c>
      <c r="S65" s="139">
        <v>0</v>
      </c>
      <c r="T65" s="140">
        <v>0</v>
      </c>
    </row>
    <row r="66" ht="26.25" customHeight="1" spans="1:20">
      <c r="A66" s="101">
        <v>207</v>
      </c>
      <c r="B66" s="101">
        <v>20701</v>
      </c>
      <c r="C66" s="102" t="s">
        <v>243</v>
      </c>
      <c r="D66" s="101" t="s">
        <v>244</v>
      </c>
      <c r="E66" s="133">
        <v>73.97</v>
      </c>
      <c r="F66" s="133">
        <v>56.08</v>
      </c>
      <c r="G66" s="133">
        <v>32</v>
      </c>
      <c r="H66" s="133">
        <v>21.41</v>
      </c>
      <c r="I66" s="131">
        <v>2.67</v>
      </c>
      <c r="J66" s="135">
        <v>17.89</v>
      </c>
      <c r="K66" s="133">
        <v>10.68</v>
      </c>
      <c r="L66" s="133">
        <v>0</v>
      </c>
      <c r="M66" s="133">
        <v>0</v>
      </c>
      <c r="N66" s="133">
        <v>7.21</v>
      </c>
      <c r="O66" s="133">
        <v>0</v>
      </c>
      <c r="P66" s="131">
        <v>0</v>
      </c>
      <c r="Q66" s="138">
        <v>0</v>
      </c>
      <c r="R66" s="139">
        <v>0</v>
      </c>
      <c r="S66" s="139">
        <v>0</v>
      </c>
      <c r="T66" s="140">
        <v>0</v>
      </c>
    </row>
    <row r="67" ht="26.25" customHeight="1" spans="1:20">
      <c r="A67" s="101"/>
      <c r="B67" s="101"/>
      <c r="C67" s="102" t="s">
        <v>246</v>
      </c>
      <c r="D67" s="101" t="s">
        <v>247</v>
      </c>
      <c r="E67" s="133">
        <v>12.13</v>
      </c>
      <c r="F67" s="133">
        <v>9.2</v>
      </c>
      <c r="G67" s="133">
        <v>5.13</v>
      </c>
      <c r="H67" s="133">
        <v>3.64</v>
      </c>
      <c r="I67" s="131">
        <v>0.43</v>
      </c>
      <c r="J67" s="135">
        <v>2.93</v>
      </c>
      <c r="K67" s="133">
        <v>1.75</v>
      </c>
      <c r="L67" s="133">
        <v>0</v>
      </c>
      <c r="M67" s="133">
        <v>0</v>
      </c>
      <c r="N67" s="133">
        <v>1.18</v>
      </c>
      <c r="O67" s="133">
        <v>0</v>
      </c>
      <c r="P67" s="131">
        <v>0</v>
      </c>
      <c r="Q67" s="138">
        <v>0</v>
      </c>
      <c r="R67" s="139">
        <v>0</v>
      </c>
      <c r="S67" s="139">
        <v>0</v>
      </c>
      <c r="T67" s="140">
        <v>0</v>
      </c>
    </row>
    <row r="68" ht="26.25" customHeight="1" spans="1:20">
      <c r="A68" s="101">
        <v>201</v>
      </c>
      <c r="B68" s="101">
        <v>20129</v>
      </c>
      <c r="C68" s="102" t="s">
        <v>248</v>
      </c>
      <c r="D68" s="101" t="s">
        <v>187</v>
      </c>
      <c r="E68" s="133">
        <v>12.13</v>
      </c>
      <c r="F68" s="133">
        <v>9.2</v>
      </c>
      <c r="G68" s="133">
        <v>5.13</v>
      </c>
      <c r="H68" s="133">
        <v>3.64</v>
      </c>
      <c r="I68" s="131">
        <v>0.43</v>
      </c>
      <c r="J68" s="135">
        <v>2.93</v>
      </c>
      <c r="K68" s="133">
        <v>1.75</v>
      </c>
      <c r="L68" s="133">
        <v>0</v>
      </c>
      <c r="M68" s="133">
        <v>0</v>
      </c>
      <c r="N68" s="133">
        <v>1.18</v>
      </c>
      <c r="O68" s="133">
        <v>0</v>
      </c>
      <c r="P68" s="131">
        <v>0</v>
      </c>
      <c r="Q68" s="138">
        <v>0</v>
      </c>
      <c r="R68" s="139">
        <v>0</v>
      </c>
      <c r="S68" s="139">
        <v>0</v>
      </c>
      <c r="T68" s="140">
        <v>0</v>
      </c>
    </row>
    <row r="69" ht="26.25" customHeight="1" spans="1:20">
      <c r="A69" s="101"/>
      <c r="B69" s="101"/>
      <c r="C69" s="102" t="s">
        <v>250</v>
      </c>
      <c r="D69" s="101" t="s">
        <v>251</v>
      </c>
      <c r="E69" s="133">
        <v>765.39</v>
      </c>
      <c r="F69" s="133">
        <v>595.63</v>
      </c>
      <c r="G69" s="133">
        <v>319.86</v>
      </c>
      <c r="H69" s="133">
        <v>275.77</v>
      </c>
      <c r="I69" s="131">
        <v>0</v>
      </c>
      <c r="J69" s="135">
        <v>169.76</v>
      </c>
      <c r="K69" s="133">
        <v>119.13</v>
      </c>
      <c r="L69" s="133">
        <v>0</v>
      </c>
      <c r="M69" s="133">
        <v>0</v>
      </c>
      <c r="N69" s="133">
        <v>50.63</v>
      </c>
      <c r="O69" s="133">
        <v>0</v>
      </c>
      <c r="P69" s="131">
        <v>0</v>
      </c>
      <c r="Q69" s="138">
        <v>0</v>
      </c>
      <c r="R69" s="139">
        <v>0</v>
      </c>
      <c r="S69" s="139">
        <v>0</v>
      </c>
      <c r="T69" s="140">
        <v>0</v>
      </c>
    </row>
    <row r="70" ht="26.25" customHeight="1" spans="1:20">
      <c r="A70" s="101">
        <v>205</v>
      </c>
      <c r="B70" s="101">
        <v>20502</v>
      </c>
      <c r="C70" s="102" t="s">
        <v>252</v>
      </c>
      <c r="D70" s="101" t="s">
        <v>239</v>
      </c>
      <c r="E70" s="133">
        <v>765.39</v>
      </c>
      <c r="F70" s="133">
        <v>595.63</v>
      </c>
      <c r="G70" s="133">
        <v>319.86</v>
      </c>
      <c r="H70" s="133">
        <v>275.77</v>
      </c>
      <c r="I70" s="131">
        <v>0</v>
      </c>
      <c r="J70" s="135">
        <v>169.76</v>
      </c>
      <c r="K70" s="133">
        <v>119.13</v>
      </c>
      <c r="L70" s="133">
        <v>0</v>
      </c>
      <c r="M70" s="133">
        <v>0</v>
      </c>
      <c r="N70" s="133">
        <v>50.63</v>
      </c>
      <c r="O70" s="133">
        <v>0</v>
      </c>
      <c r="P70" s="131">
        <v>0</v>
      </c>
      <c r="Q70" s="138">
        <v>0</v>
      </c>
      <c r="R70" s="139">
        <v>0</v>
      </c>
      <c r="S70" s="139">
        <v>0</v>
      </c>
      <c r="T70" s="140">
        <v>0</v>
      </c>
    </row>
    <row r="71" ht="26.25" customHeight="1" spans="1:20">
      <c r="A71" s="101"/>
      <c r="B71" s="101"/>
      <c r="C71" s="102" t="s">
        <v>254</v>
      </c>
      <c r="D71" s="101" t="s">
        <v>255</v>
      </c>
      <c r="E71" s="133">
        <v>133</v>
      </c>
      <c r="F71" s="133">
        <v>100.76</v>
      </c>
      <c r="G71" s="133">
        <v>54.36</v>
      </c>
      <c r="H71" s="133">
        <v>41.87</v>
      </c>
      <c r="I71" s="131">
        <v>4.53</v>
      </c>
      <c r="J71" s="135">
        <v>32.24</v>
      </c>
      <c r="K71" s="133">
        <v>19.25</v>
      </c>
      <c r="L71" s="133">
        <v>0</v>
      </c>
      <c r="M71" s="133">
        <v>0</v>
      </c>
      <c r="N71" s="133">
        <v>12.99</v>
      </c>
      <c r="O71" s="133">
        <v>0</v>
      </c>
      <c r="P71" s="131">
        <v>0</v>
      </c>
      <c r="Q71" s="138">
        <v>0</v>
      </c>
      <c r="R71" s="139">
        <v>0</v>
      </c>
      <c r="S71" s="139">
        <v>0</v>
      </c>
      <c r="T71" s="140">
        <v>0</v>
      </c>
    </row>
    <row r="72" ht="26.25" customHeight="1" spans="1:20">
      <c r="A72" s="101">
        <v>208</v>
      </c>
      <c r="B72" s="101">
        <v>20802</v>
      </c>
      <c r="C72" s="102" t="s">
        <v>256</v>
      </c>
      <c r="D72" s="101" t="s">
        <v>257</v>
      </c>
      <c r="E72" s="133">
        <v>133</v>
      </c>
      <c r="F72" s="133">
        <v>100.76</v>
      </c>
      <c r="G72" s="133">
        <v>54.36</v>
      </c>
      <c r="H72" s="133">
        <v>41.87</v>
      </c>
      <c r="I72" s="131">
        <v>4.53</v>
      </c>
      <c r="J72" s="135">
        <v>32.24</v>
      </c>
      <c r="K72" s="133">
        <v>19.25</v>
      </c>
      <c r="L72" s="133">
        <v>0</v>
      </c>
      <c r="M72" s="133">
        <v>0</v>
      </c>
      <c r="N72" s="133">
        <v>12.99</v>
      </c>
      <c r="O72" s="133">
        <v>0</v>
      </c>
      <c r="P72" s="131">
        <v>0</v>
      </c>
      <c r="Q72" s="138">
        <v>0</v>
      </c>
      <c r="R72" s="139">
        <v>0</v>
      </c>
      <c r="S72" s="139">
        <v>0</v>
      </c>
      <c r="T72" s="140">
        <v>0</v>
      </c>
    </row>
    <row r="73" ht="26.25" customHeight="1" spans="1:20">
      <c r="A73" s="101"/>
      <c r="B73" s="101"/>
      <c r="C73" s="102" t="s">
        <v>261</v>
      </c>
      <c r="D73" s="101" t="s">
        <v>262</v>
      </c>
      <c r="E73" s="133">
        <v>98.73</v>
      </c>
      <c r="F73" s="133">
        <v>74.83</v>
      </c>
      <c r="G73" s="133">
        <v>41.66</v>
      </c>
      <c r="H73" s="133">
        <v>29.7</v>
      </c>
      <c r="I73" s="131">
        <v>3.47</v>
      </c>
      <c r="J73" s="135">
        <v>23.9</v>
      </c>
      <c r="K73" s="133">
        <v>14.27</v>
      </c>
      <c r="L73" s="133">
        <v>0</v>
      </c>
      <c r="M73" s="133">
        <v>0</v>
      </c>
      <c r="N73" s="133">
        <v>9.63</v>
      </c>
      <c r="O73" s="133">
        <v>0</v>
      </c>
      <c r="P73" s="131">
        <v>0</v>
      </c>
      <c r="Q73" s="138">
        <v>0</v>
      </c>
      <c r="R73" s="139">
        <v>0</v>
      </c>
      <c r="S73" s="139">
        <v>0</v>
      </c>
      <c r="T73" s="140">
        <v>0</v>
      </c>
    </row>
    <row r="74" ht="26.25" customHeight="1" spans="1:20">
      <c r="A74" s="101">
        <v>210</v>
      </c>
      <c r="B74" s="101">
        <v>21001</v>
      </c>
      <c r="C74" s="102" t="s">
        <v>263</v>
      </c>
      <c r="D74" s="101" t="s">
        <v>264</v>
      </c>
      <c r="E74" s="133">
        <v>98.73</v>
      </c>
      <c r="F74" s="133">
        <v>74.83</v>
      </c>
      <c r="G74" s="133">
        <v>41.66</v>
      </c>
      <c r="H74" s="133">
        <v>29.7</v>
      </c>
      <c r="I74" s="131">
        <v>3.47</v>
      </c>
      <c r="J74" s="135">
        <v>23.9</v>
      </c>
      <c r="K74" s="133">
        <v>14.27</v>
      </c>
      <c r="L74" s="133">
        <v>0</v>
      </c>
      <c r="M74" s="133">
        <v>0</v>
      </c>
      <c r="N74" s="133">
        <v>9.63</v>
      </c>
      <c r="O74" s="133">
        <v>0</v>
      </c>
      <c r="P74" s="131">
        <v>0</v>
      </c>
      <c r="Q74" s="138">
        <v>0</v>
      </c>
      <c r="R74" s="139">
        <v>0</v>
      </c>
      <c r="S74" s="139">
        <v>0</v>
      </c>
      <c r="T74" s="140">
        <v>0</v>
      </c>
    </row>
    <row r="75" ht="26.25" customHeight="1" spans="1:20">
      <c r="A75" s="101"/>
      <c r="B75" s="101"/>
      <c r="C75" s="102" t="s">
        <v>265</v>
      </c>
      <c r="D75" s="101" t="s">
        <v>266</v>
      </c>
      <c r="E75" s="133">
        <v>147.87</v>
      </c>
      <c r="F75" s="133">
        <v>116.3</v>
      </c>
      <c r="G75" s="133">
        <v>66.33</v>
      </c>
      <c r="H75" s="133">
        <v>44.44</v>
      </c>
      <c r="I75" s="131">
        <v>5.53</v>
      </c>
      <c r="J75" s="135">
        <v>31.57</v>
      </c>
      <c r="K75" s="133">
        <v>22.15</v>
      </c>
      <c r="L75" s="133">
        <v>0</v>
      </c>
      <c r="M75" s="133">
        <v>0</v>
      </c>
      <c r="N75" s="133">
        <v>9.42</v>
      </c>
      <c r="O75" s="133">
        <v>0</v>
      </c>
      <c r="P75" s="131">
        <v>0</v>
      </c>
      <c r="Q75" s="138">
        <v>0</v>
      </c>
      <c r="R75" s="139">
        <v>0</v>
      </c>
      <c r="S75" s="139">
        <v>0</v>
      </c>
      <c r="T75" s="140">
        <v>0</v>
      </c>
    </row>
    <row r="76" ht="26.25" customHeight="1" spans="1:20">
      <c r="A76" s="101">
        <v>210</v>
      </c>
      <c r="B76" s="101">
        <v>21004</v>
      </c>
      <c r="C76" s="102" t="s">
        <v>267</v>
      </c>
      <c r="D76" s="101" t="s">
        <v>268</v>
      </c>
      <c r="E76" s="133">
        <v>147.87</v>
      </c>
      <c r="F76" s="133">
        <v>116.3</v>
      </c>
      <c r="G76" s="133">
        <v>66.33</v>
      </c>
      <c r="H76" s="133">
        <v>44.44</v>
      </c>
      <c r="I76" s="131">
        <v>5.53</v>
      </c>
      <c r="J76" s="135">
        <v>31.57</v>
      </c>
      <c r="K76" s="133">
        <v>22.15</v>
      </c>
      <c r="L76" s="133">
        <v>0</v>
      </c>
      <c r="M76" s="133">
        <v>0</v>
      </c>
      <c r="N76" s="133">
        <v>9.42</v>
      </c>
      <c r="O76" s="133">
        <v>0</v>
      </c>
      <c r="P76" s="131">
        <v>0</v>
      </c>
      <c r="Q76" s="138">
        <v>0</v>
      </c>
      <c r="R76" s="139">
        <v>0</v>
      </c>
      <c r="S76" s="139">
        <v>0</v>
      </c>
      <c r="T76" s="140">
        <v>0</v>
      </c>
    </row>
    <row r="77" ht="26.25" customHeight="1" spans="1:20">
      <c r="A77" s="101"/>
      <c r="B77" s="101"/>
      <c r="C77" s="102" t="s">
        <v>270</v>
      </c>
      <c r="D77" s="101" t="s">
        <v>271</v>
      </c>
      <c r="E77" s="133">
        <v>12.25</v>
      </c>
      <c r="F77" s="133">
        <v>12.25</v>
      </c>
      <c r="G77" s="133">
        <v>0</v>
      </c>
      <c r="H77" s="133">
        <v>12.25</v>
      </c>
      <c r="I77" s="131">
        <v>0</v>
      </c>
      <c r="J77" s="135">
        <v>0</v>
      </c>
      <c r="K77" s="133">
        <v>0</v>
      </c>
      <c r="L77" s="133">
        <v>0</v>
      </c>
      <c r="M77" s="133">
        <v>0</v>
      </c>
      <c r="N77" s="133">
        <v>0</v>
      </c>
      <c r="O77" s="133">
        <v>0</v>
      </c>
      <c r="P77" s="131">
        <v>0</v>
      </c>
      <c r="Q77" s="138">
        <v>0</v>
      </c>
      <c r="R77" s="139">
        <v>0</v>
      </c>
      <c r="S77" s="139">
        <v>0</v>
      </c>
      <c r="T77" s="140">
        <v>0</v>
      </c>
    </row>
    <row r="78" ht="26.25" customHeight="1" spans="1:20">
      <c r="A78" s="101">
        <v>201</v>
      </c>
      <c r="B78" s="101">
        <v>20101</v>
      </c>
      <c r="C78" s="102" t="s">
        <v>272</v>
      </c>
      <c r="D78" s="101" t="s">
        <v>133</v>
      </c>
      <c r="E78" s="133">
        <v>12.25</v>
      </c>
      <c r="F78" s="133">
        <v>12.25</v>
      </c>
      <c r="G78" s="133">
        <v>0</v>
      </c>
      <c r="H78" s="133">
        <v>12.25</v>
      </c>
      <c r="I78" s="131">
        <v>0</v>
      </c>
      <c r="J78" s="135">
        <v>0</v>
      </c>
      <c r="K78" s="133">
        <v>0</v>
      </c>
      <c r="L78" s="133">
        <v>0</v>
      </c>
      <c r="M78" s="133">
        <v>0</v>
      </c>
      <c r="N78" s="133">
        <v>0</v>
      </c>
      <c r="O78" s="133">
        <v>0</v>
      </c>
      <c r="P78" s="131">
        <v>0</v>
      </c>
      <c r="Q78" s="138">
        <v>0</v>
      </c>
      <c r="R78" s="139">
        <v>0</v>
      </c>
      <c r="S78" s="139">
        <v>0</v>
      </c>
      <c r="T78" s="140">
        <v>0</v>
      </c>
    </row>
    <row r="79" ht="26.25" customHeight="1" spans="1:20">
      <c r="A79" s="101"/>
      <c r="B79" s="101"/>
      <c r="C79" s="102" t="s">
        <v>273</v>
      </c>
      <c r="D79" s="101" t="s">
        <v>274</v>
      </c>
      <c r="E79" s="133">
        <v>10.2</v>
      </c>
      <c r="F79" s="133">
        <v>7.74</v>
      </c>
      <c r="G79" s="133">
        <v>4.55</v>
      </c>
      <c r="H79" s="133">
        <v>2.81</v>
      </c>
      <c r="I79" s="131">
        <v>0.38</v>
      </c>
      <c r="J79" s="135">
        <v>2.46</v>
      </c>
      <c r="K79" s="133">
        <v>1.47</v>
      </c>
      <c r="L79" s="133">
        <v>0</v>
      </c>
      <c r="M79" s="133">
        <v>0</v>
      </c>
      <c r="N79" s="133">
        <v>0.99</v>
      </c>
      <c r="O79" s="133">
        <v>0</v>
      </c>
      <c r="P79" s="131">
        <v>0</v>
      </c>
      <c r="Q79" s="138">
        <v>0</v>
      </c>
      <c r="R79" s="139">
        <v>0</v>
      </c>
      <c r="S79" s="139">
        <v>0</v>
      </c>
      <c r="T79" s="140">
        <v>0</v>
      </c>
    </row>
    <row r="80" ht="26.25" customHeight="1" spans="1:20">
      <c r="A80" s="101">
        <v>210</v>
      </c>
      <c r="B80" s="101">
        <v>21004</v>
      </c>
      <c r="C80" s="102" t="s">
        <v>275</v>
      </c>
      <c r="D80" s="101" t="s">
        <v>268</v>
      </c>
      <c r="E80" s="133">
        <v>10.2</v>
      </c>
      <c r="F80" s="133">
        <v>7.74</v>
      </c>
      <c r="G80" s="133">
        <v>4.55</v>
      </c>
      <c r="H80" s="133">
        <v>2.81</v>
      </c>
      <c r="I80" s="131">
        <v>0.38</v>
      </c>
      <c r="J80" s="135">
        <v>2.46</v>
      </c>
      <c r="K80" s="133">
        <v>1.47</v>
      </c>
      <c r="L80" s="133">
        <v>0</v>
      </c>
      <c r="M80" s="133">
        <v>0</v>
      </c>
      <c r="N80" s="133">
        <v>0.99</v>
      </c>
      <c r="O80" s="133">
        <v>0</v>
      </c>
      <c r="P80" s="131">
        <v>0</v>
      </c>
      <c r="Q80" s="138">
        <v>0</v>
      </c>
      <c r="R80" s="139">
        <v>0</v>
      </c>
      <c r="S80" s="139">
        <v>0</v>
      </c>
      <c r="T80" s="140">
        <v>0</v>
      </c>
    </row>
    <row r="81" ht="26.25" customHeight="1" spans="1:20">
      <c r="A81" s="101"/>
      <c r="B81" s="101"/>
      <c r="C81" s="102" t="s">
        <v>276</v>
      </c>
      <c r="D81" s="101" t="s">
        <v>277</v>
      </c>
      <c r="E81" s="133">
        <v>71.01</v>
      </c>
      <c r="F81" s="133">
        <v>53.81</v>
      </c>
      <c r="G81" s="133">
        <v>29.52</v>
      </c>
      <c r="H81" s="133">
        <v>21.83</v>
      </c>
      <c r="I81" s="131">
        <v>2.46</v>
      </c>
      <c r="J81" s="135">
        <v>17.2</v>
      </c>
      <c r="K81" s="133">
        <v>10.27</v>
      </c>
      <c r="L81" s="133">
        <v>0</v>
      </c>
      <c r="M81" s="133">
        <v>0</v>
      </c>
      <c r="N81" s="133">
        <v>6.93</v>
      </c>
      <c r="O81" s="133">
        <v>0</v>
      </c>
      <c r="P81" s="131">
        <v>0</v>
      </c>
      <c r="Q81" s="138">
        <v>0</v>
      </c>
      <c r="R81" s="139">
        <v>0</v>
      </c>
      <c r="S81" s="139">
        <v>0</v>
      </c>
      <c r="T81" s="140">
        <v>0</v>
      </c>
    </row>
    <row r="82" ht="26.25" customHeight="1" spans="1:20">
      <c r="A82" s="101">
        <v>210</v>
      </c>
      <c r="B82" s="101">
        <v>21007</v>
      </c>
      <c r="C82" s="102" t="s">
        <v>278</v>
      </c>
      <c r="D82" s="101" t="s">
        <v>279</v>
      </c>
      <c r="E82" s="133">
        <v>71.01</v>
      </c>
      <c r="F82" s="133">
        <v>53.81</v>
      </c>
      <c r="G82" s="133">
        <v>29.52</v>
      </c>
      <c r="H82" s="133">
        <v>21.83</v>
      </c>
      <c r="I82" s="131">
        <v>2.46</v>
      </c>
      <c r="J82" s="135">
        <v>17.2</v>
      </c>
      <c r="K82" s="133">
        <v>10.27</v>
      </c>
      <c r="L82" s="133">
        <v>0</v>
      </c>
      <c r="M82" s="133">
        <v>0</v>
      </c>
      <c r="N82" s="133">
        <v>6.93</v>
      </c>
      <c r="O82" s="133">
        <v>0</v>
      </c>
      <c r="P82" s="131">
        <v>0</v>
      </c>
      <c r="Q82" s="138">
        <v>0</v>
      </c>
      <c r="R82" s="139">
        <v>0</v>
      </c>
      <c r="S82" s="139">
        <v>0</v>
      </c>
      <c r="T82" s="140">
        <v>0</v>
      </c>
    </row>
    <row r="83" ht="26.25" customHeight="1" spans="1:20">
      <c r="A83" s="101"/>
      <c r="B83" s="101"/>
      <c r="C83" s="102" t="s">
        <v>280</v>
      </c>
      <c r="D83" s="101" t="s">
        <v>281</v>
      </c>
      <c r="E83" s="133">
        <v>344.14</v>
      </c>
      <c r="F83" s="133">
        <v>260.77</v>
      </c>
      <c r="G83" s="133">
        <v>142.83</v>
      </c>
      <c r="H83" s="133">
        <v>106.04</v>
      </c>
      <c r="I83" s="131">
        <v>11.9</v>
      </c>
      <c r="J83" s="135">
        <v>83.37</v>
      </c>
      <c r="K83" s="133">
        <v>49.77</v>
      </c>
      <c r="L83" s="133">
        <v>0</v>
      </c>
      <c r="M83" s="133">
        <v>0</v>
      </c>
      <c r="N83" s="133">
        <v>33.6</v>
      </c>
      <c r="O83" s="133">
        <v>0</v>
      </c>
      <c r="P83" s="131">
        <v>0</v>
      </c>
      <c r="Q83" s="138">
        <v>0</v>
      </c>
      <c r="R83" s="139">
        <v>0</v>
      </c>
      <c r="S83" s="139">
        <v>0</v>
      </c>
      <c r="T83" s="140">
        <v>0</v>
      </c>
    </row>
    <row r="84" ht="26.25" customHeight="1" spans="1:20">
      <c r="A84" s="101">
        <v>201</v>
      </c>
      <c r="B84" s="101">
        <v>20138</v>
      </c>
      <c r="C84" s="102" t="s">
        <v>282</v>
      </c>
      <c r="D84" s="101" t="s">
        <v>123</v>
      </c>
      <c r="E84" s="133">
        <v>344.14</v>
      </c>
      <c r="F84" s="133">
        <v>260.77</v>
      </c>
      <c r="G84" s="133">
        <v>142.83</v>
      </c>
      <c r="H84" s="133">
        <v>106.04</v>
      </c>
      <c r="I84" s="131">
        <v>11.9</v>
      </c>
      <c r="J84" s="135">
        <v>83.37</v>
      </c>
      <c r="K84" s="133">
        <v>49.77</v>
      </c>
      <c r="L84" s="133">
        <v>0</v>
      </c>
      <c r="M84" s="133">
        <v>0</v>
      </c>
      <c r="N84" s="133">
        <v>33.6</v>
      </c>
      <c r="O84" s="133">
        <v>0</v>
      </c>
      <c r="P84" s="131">
        <v>0</v>
      </c>
      <c r="Q84" s="138">
        <v>0</v>
      </c>
      <c r="R84" s="139">
        <v>0</v>
      </c>
      <c r="S84" s="139">
        <v>0</v>
      </c>
      <c r="T84" s="140">
        <v>0</v>
      </c>
    </row>
    <row r="85" ht="26.25" customHeight="1" spans="1:20">
      <c r="A85" s="101"/>
      <c r="B85" s="101"/>
      <c r="C85" s="102" t="s">
        <v>283</v>
      </c>
      <c r="D85" s="101" t="s">
        <v>284</v>
      </c>
      <c r="E85" s="133">
        <v>26.68</v>
      </c>
      <c r="F85" s="133">
        <v>20.21</v>
      </c>
      <c r="G85" s="133">
        <v>10.76</v>
      </c>
      <c r="H85" s="133">
        <v>8.55</v>
      </c>
      <c r="I85" s="131">
        <v>0.9</v>
      </c>
      <c r="J85" s="135">
        <v>6.47</v>
      </c>
      <c r="K85" s="133">
        <v>3.86</v>
      </c>
      <c r="L85" s="133">
        <v>0</v>
      </c>
      <c r="M85" s="133">
        <v>0</v>
      </c>
      <c r="N85" s="133">
        <v>2.61</v>
      </c>
      <c r="O85" s="133">
        <v>0</v>
      </c>
      <c r="P85" s="131">
        <v>0</v>
      </c>
      <c r="Q85" s="138">
        <v>0</v>
      </c>
      <c r="R85" s="139">
        <v>0</v>
      </c>
      <c r="S85" s="139">
        <v>0</v>
      </c>
      <c r="T85" s="140">
        <v>0</v>
      </c>
    </row>
    <row r="86" ht="26.25" customHeight="1" spans="1:20">
      <c r="A86" s="101">
        <v>208</v>
      </c>
      <c r="B86" s="101">
        <v>20801</v>
      </c>
      <c r="C86" s="102" t="s">
        <v>285</v>
      </c>
      <c r="D86" s="101" t="s">
        <v>286</v>
      </c>
      <c r="E86" s="133">
        <v>26.68</v>
      </c>
      <c r="F86" s="133">
        <v>20.21</v>
      </c>
      <c r="G86" s="133">
        <v>10.76</v>
      </c>
      <c r="H86" s="133">
        <v>8.55</v>
      </c>
      <c r="I86" s="131">
        <v>0.9</v>
      </c>
      <c r="J86" s="135">
        <v>6.47</v>
      </c>
      <c r="K86" s="133">
        <v>3.86</v>
      </c>
      <c r="L86" s="133">
        <v>0</v>
      </c>
      <c r="M86" s="133">
        <v>0</v>
      </c>
      <c r="N86" s="133">
        <v>2.61</v>
      </c>
      <c r="O86" s="133">
        <v>0</v>
      </c>
      <c r="P86" s="131">
        <v>0</v>
      </c>
      <c r="Q86" s="138">
        <v>0</v>
      </c>
      <c r="R86" s="139">
        <v>0</v>
      </c>
      <c r="S86" s="139">
        <v>0</v>
      </c>
      <c r="T86" s="140">
        <v>0</v>
      </c>
    </row>
    <row r="87" ht="26.25" customHeight="1" spans="1:20">
      <c r="A87" s="101"/>
      <c r="B87" s="101"/>
      <c r="C87" s="102" t="s">
        <v>287</v>
      </c>
      <c r="D87" s="101" t="s">
        <v>288</v>
      </c>
      <c r="E87" s="133">
        <v>39.05</v>
      </c>
      <c r="F87" s="133">
        <v>29.57</v>
      </c>
      <c r="G87" s="133">
        <v>15.06</v>
      </c>
      <c r="H87" s="133">
        <v>13.25</v>
      </c>
      <c r="I87" s="131">
        <v>1.26</v>
      </c>
      <c r="J87" s="135">
        <v>9.48</v>
      </c>
      <c r="K87" s="133">
        <v>5.66</v>
      </c>
      <c r="L87" s="133">
        <v>0</v>
      </c>
      <c r="M87" s="133">
        <v>0</v>
      </c>
      <c r="N87" s="133">
        <v>3.82</v>
      </c>
      <c r="O87" s="133">
        <v>0</v>
      </c>
      <c r="P87" s="131">
        <v>0</v>
      </c>
      <c r="Q87" s="138">
        <v>0</v>
      </c>
      <c r="R87" s="139">
        <v>0</v>
      </c>
      <c r="S87" s="139">
        <v>0</v>
      </c>
      <c r="T87" s="140">
        <v>0</v>
      </c>
    </row>
    <row r="88" ht="26.25" customHeight="1" spans="1:20">
      <c r="A88" s="101">
        <v>208</v>
      </c>
      <c r="B88" s="101">
        <v>20801</v>
      </c>
      <c r="C88" s="102" t="s">
        <v>289</v>
      </c>
      <c r="D88" s="101" t="s">
        <v>286</v>
      </c>
      <c r="E88" s="133">
        <v>39.05</v>
      </c>
      <c r="F88" s="133">
        <v>29.57</v>
      </c>
      <c r="G88" s="133">
        <v>15.06</v>
      </c>
      <c r="H88" s="133">
        <v>13.25</v>
      </c>
      <c r="I88" s="131">
        <v>1.26</v>
      </c>
      <c r="J88" s="135">
        <v>9.48</v>
      </c>
      <c r="K88" s="133">
        <v>5.66</v>
      </c>
      <c r="L88" s="133">
        <v>0</v>
      </c>
      <c r="M88" s="133">
        <v>0</v>
      </c>
      <c r="N88" s="133">
        <v>3.82</v>
      </c>
      <c r="O88" s="133">
        <v>0</v>
      </c>
      <c r="P88" s="131">
        <v>0</v>
      </c>
      <c r="Q88" s="138">
        <v>0</v>
      </c>
      <c r="R88" s="139">
        <v>0</v>
      </c>
      <c r="S88" s="139">
        <v>0</v>
      </c>
      <c r="T88" s="140">
        <v>0</v>
      </c>
    </row>
    <row r="89" ht="26.25" customHeight="1" spans="1:20">
      <c r="A89" s="101"/>
      <c r="B89" s="101"/>
      <c r="C89" s="102" t="s">
        <v>291</v>
      </c>
      <c r="D89" s="101" t="s">
        <v>292</v>
      </c>
      <c r="E89" s="133">
        <v>95.12</v>
      </c>
      <c r="F89" s="133">
        <v>72.09</v>
      </c>
      <c r="G89" s="133">
        <v>40.25</v>
      </c>
      <c r="H89" s="133">
        <v>28.49</v>
      </c>
      <c r="I89" s="131">
        <v>3.35</v>
      </c>
      <c r="J89" s="135">
        <v>23.03</v>
      </c>
      <c r="K89" s="133">
        <v>13.75</v>
      </c>
      <c r="L89" s="133">
        <v>0</v>
      </c>
      <c r="M89" s="133">
        <v>0</v>
      </c>
      <c r="N89" s="133">
        <v>9.28</v>
      </c>
      <c r="O89" s="133">
        <v>0</v>
      </c>
      <c r="P89" s="131">
        <v>0</v>
      </c>
      <c r="Q89" s="138">
        <v>0</v>
      </c>
      <c r="R89" s="139">
        <v>0</v>
      </c>
      <c r="S89" s="139">
        <v>0</v>
      </c>
      <c r="T89" s="140">
        <v>0</v>
      </c>
    </row>
    <row r="90" ht="26.25" customHeight="1" spans="1:20">
      <c r="A90" s="101">
        <v>201</v>
      </c>
      <c r="B90" s="101">
        <v>20110</v>
      </c>
      <c r="C90" s="102" t="s">
        <v>293</v>
      </c>
      <c r="D90" s="101" t="s">
        <v>294</v>
      </c>
      <c r="E90" s="133">
        <v>95.12</v>
      </c>
      <c r="F90" s="133">
        <v>72.09</v>
      </c>
      <c r="G90" s="133">
        <v>40.25</v>
      </c>
      <c r="H90" s="133">
        <v>28.49</v>
      </c>
      <c r="I90" s="131">
        <v>3.35</v>
      </c>
      <c r="J90" s="135">
        <v>23.03</v>
      </c>
      <c r="K90" s="133">
        <v>13.75</v>
      </c>
      <c r="L90" s="133">
        <v>0</v>
      </c>
      <c r="M90" s="133">
        <v>0</v>
      </c>
      <c r="N90" s="133">
        <v>9.28</v>
      </c>
      <c r="O90" s="133">
        <v>0</v>
      </c>
      <c r="P90" s="131">
        <v>0</v>
      </c>
      <c r="Q90" s="138">
        <v>0</v>
      </c>
      <c r="R90" s="139">
        <v>0</v>
      </c>
      <c r="S90" s="139">
        <v>0</v>
      </c>
      <c r="T90" s="140">
        <v>0</v>
      </c>
    </row>
    <row r="91" ht="26.25" customHeight="1" spans="1:20">
      <c r="A91" s="101"/>
      <c r="B91" s="101"/>
      <c r="C91" s="102" t="s">
        <v>295</v>
      </c>
      <c r="D91" s="101" t="s">
        <v>296</v>
      </c>
      <c r="E91" s="133">
        <v>15.84</v>
      </c>
      <c r="F91" s="133">
        <v>12.45</v>
      </c>
      <c r="G91" s="133">
        <v>6.42</v>
      </c>
      <c r="H91" s="133">
        <v>5.5</v>
      </c>
      <c r="I91" s="131">
        <v>0.53</v>
      </c>
      <c r="J91" s="135">
        <v>3.39</v>
      </c>
      <c r="K91" s="133">
        <v>2.38</v>
      </c>
      <c r="L91" s="133">
        <v>0</v>
      </c>
      <c r="M91" s="133">
        <v>0</v>
      </c>
      <c r="N91" s="133">
        <v>1.01</v>
      </c>
      <c r="O91" s="133">
        <v>0</v>
      </c>
      <c r="P91" s="131">
        <v>0</v>
      </c>
      <c r="Q91" s="138">
        <v>0</v>
      </c>
      <c r="R91" s="139">
        <v>0</v>
      </c>
      <c r="S91" s="139">
        <v>0</v>
      </c>
      <c r="T91" s="140">
        <v>0</v>
      </c>
    </row>
    <row r="92" ht="26.25" customHeight="1" spans="1:20">
      <c r="A92" s="101">
        <v>208</v>
      </c>
      <c r="B92" s="101">
        <v>20801</v>
      </c>
      <c r="C92" s="102" t="s">
        <v>297</v>
      </c>
      <c r="D92" s="101" t="s">
        <v>286</v>
      </c>
      <c r="E92" s="133">
        <v>15.84</v>
      </c>
      <c r="F92" s="133">
        <v>12.45</v>
      </c>
      <c r="G92" s="133">
        <v>6.42</v>
      </c>
      <c r="H92" s="133">
        <v>5.5</v>
      </c>
      <c r="I92" s="131">
        <v>0.53</v>
      </c>
      <c r="J92" s="135">
        <v>3.39</v>
      </c>
      <c r="K92" s="133">
        <v>2.38</v>
      </c>
      <c r="L92" s="133">
        <v>0</v>
      </c>
      <c r="M92" s="133">
        <v>0</v>
      </c>
      <c r="N92" s="133">
        <v>1.01</v>
      </c>
      <c r="O92" s="133">
        <v>0</v>
      </c>
      <c r="P92" s="131">
        <v>0</v>
      </c>
      <c r="Q92" s="138">
        <v>0</v>
      </c>
      <c r="R92" s="139">
        <v>0</v>
      </c>
      <c r="S92" s="139">
        <v>0</v>
      </c>
      <c r="T92" s="140">
        <v>0</v>
      </c>
    </row>
    <row r="93" ht="26.25" customHeight="1" spans="1:20">
      <c r="A93" s="101"/>
      <c r="B93" s="101"/>
      <c r="C93" s="102" t="s">
        <v>299</v>
      </c>
      <c r="D93" s="101" t="s">
        <v>300</v>
      </c>
      <c r="E93" s="133">
        <v>7.91</v>
      </c>
      <c r="F93" s="133">
        <v>5.99</v>
      </c>
      <c r="G93" s="133">
        <v>3.1</v>
      </c>
      <c r="H93" s="133">
        <v>2.63</v>
      </c>
      <c r="I93" s="131">
        <v>0.26</v>
      </c>
      <c r="J93" s="135">
        <v>1.92</v>
      </c>
      <c r="K93" s="133">
        <v>1.15</v>
      </c>
      <c r="L93" s="133">
        <v>0</v>
      </c>
      <c r="M93" s="133">
        <v>0</v>
      </c>
      <c r="N93" s="133">
        <v>0.77</v>
      </c>
      <c r="O93" s="133">
        <v>0</v>
      </c>
      <c r="P93" s="131">
        <v>0</v>
      </c>
      <c r="Q93" s="138">
        <v>0</v>
      </c>
      <c r="R93" s="139">
        <v>0</v>
      </c>
      <c r="S93" s="139">
        <v>0</v>
      </c>
      <c r="T93" s="140">
        <v>0</v>
      </c>
    </row>
    <row r="94" ht="26.25" customHeight="1" spans="1:20">
      <c r="A94" s="101">
        <v>208</v>
      </c>
      <c r="B94" s="101">
        <v>20801</v>
      </c>
      <c r="C94" s="102" t="s">
        <v>301</v>
      </c>
      <c r="D94" s="101" t="s">
        <v>286</v>
      </c>
      <c r="E94" s="133">
        <v>7.91</v>
      </c>
      <c r="F94" s="133">
        <v>5.99</v>
      </c>
      <c r="G94" s="133">
        <v>3.1</v>
      </c>
      <c r="H94" s="133">
        <v>2.63</v>
      </c>
      <c r="I94" s="131">
        <v>0.26</v>
      </c>
      <c r="J94" s="135">
        <v>1.92</v>
      </c>
      <c r="K94" s="133">
        <v>1.15</v>
      </c>
      <c r="L94" s="133">
        <v>0</v>
      </c>
      <c r="M94" s="133">
        <v>0</v>
      </c>
      <c r="N94" s="133">
        <v>0.77</v>
      </c>
      <c r="O94" s="133">
        <v>0</v>
      </c>
      <c r="P94" s="131">
        <v>0</v>
      </c>
      <c r="Q94" s="138">
        <v>0</v>
      </c>
      <c r="R94" s="139">
        <v>0</v>
      </c>
      <c r="S94" s="139">
        <v>0</v>
      </c>
      <c r="T94" s="140">
        <v>0</v>
      </c>
    </row>
    <row r="95" ht="26.25" customHeight="1" spans="1:20">
      <c r="A95" s="101"/>
      <c r="B95" s="101"/>
      <c r="C95" s="102" t="s">
        <v>302</v>
      </c>
      <c r="D95" s="101" t="s">
        <v>303</v>
      </c>
      <c r="E95" s="133">
        <v>18.38</v>
      </c>
      <c r="F95" s="133">
        <v>13.93</v>
      </c>
      <c r="G95" s="133">
        <v>7.58</v>
      </c>
      <c r="H95" s="133">
        <v>5.72</v>
      </c>
      <c r="I95" s="131">
        <v>0.63</v>
      </c>
      <c r="J95" s="135">
        <v>4.45</v>
      </c>
      <c r="K95" s="133">
        <v>2.66</v>
      </c>
      <c r="L95" s="133">
        <v>0</v>
      </c>
      <c r="M95" s="133">
        <v>0</v>
      </c>
      <c r="N95" s="133">
        <v>1.79</v>
      </c>
      <c r="O95" s="133">
        <v>0</v>
      </c>
      <c r="P95" s="131">
        <v>0</v>
      </c>
      <c r="Q95" s="138">
        <v>0</v>
      </c>
      <c r="R95" s="139">
        <v>0</v>
      </c>
      <c r="S95" s="139">
        <v>0</v>
      </c>
      <c r="T95" s="140">
        <v>0</v>
      </c>
    </row>
    <row r="96" ht="26.25" customHeight="1" spans="1:20">
      <c r="A96" s="101">
        <v>201</v>
      </c>
      <c r="B96" s="101">
        <v>20101</v>
      </c>
      <c r="C96" s="102" t="s">
        <v>304</v>
      </c>
      <c r="D96" s="101" t="s">
        <v>133</v>
      </c>
      <c r="E96" s="133">
        <v>18.38</v>
      </c>
      <c r="F96" s="133">
        <v>13.93</v>
      </c>
      <c r="G96" s="133">
        <v>7.58</v>
      </c>
      <c r="H96" s="133">
        <v>5.72</v>
      </c>
      <c r="I96" s="131">
        <v>0.63</v>
      </c>
      <c r="J96" s="135">
        <v>4.45</v>
      </c>
      <c r="K96" s="133">
        <v>2.66</v>
      </c>
      <c r="L96" s="133">
        <v>0</v>
      </c>
      <c r="M96" s="133">
        <v>0</v>
      </c>
      <c r="N96" s="133">
        <v>1.79</v>
      </c>
      <c r="O96" s="133">
        <v>0</v>
      </c>
      <c r="P96" s="131">
        <v>0</v>
      </c>
      <c r="Q96" s="138">
        <v>0</v>
      </c>
      <c r="R96" s="139">
        <v>0</v>
      </c>
      <c r="S96" s="139">
        <v>0</v>
      </c>
      <c r="T96" s="140">
        <v>0</v>
      </c>
    </row>
    <row r="97" ht="26.25" customHeight="1" spans="1:20">
      <c r="A97" s="101"/>
      <c r="B97" s="101"/>
      <c r="C97" s="102" t="s">
        <v>305</v>
      </c>
      <c r="D97" s="101" t="s">
        <v>306</v>
      </c>
      <c r="E97" s="133">
        <v>274.93</v>
      </c>
      <c r="F97" s="133">
        <v>208.37</v>
      </c>
      <c r="G97" s="133">
        <v>116.28</v>
      </c>
      <c r="H97" s="133">
        <v>82.4</v>
      </c>
      <c r="I97" s="131">
        <v>9.69</v>
      </c>
      <c r="J97" s="135">
        <v>66.56</v>
      </c>
      <c r="K97" s="133">
        <v>39.74</v>
      </c>
      <c r="L97" s="133">
        <v>0</v>
      </c>
      <c r="M97" s="133">
        <v>0</v>
      </c>
      <c r="N97" s="133">
        <v>26.82</v>
      </c>
      <c r="O97" s="133">
        <v>0</v>
      </c>
      <c r="P97" s="131">
        <v>0</v>
      </c>
      <c r="Q97" s="138">
        <v>0</v>
      </c>
      <c r="R97" s="139">
        <v>0</v>
      </c>
      <c r="S97" s="139">
        <v>0</v>
      </c>
      <c r="T97" s="140">
        <v>0</v>
      </c>
    </row>
    <row r="98" ht="26.25" customHeight="1" spans="1:20">
      <c r="A98" s="101">
        <v>213</v>
      </c>
      <c r="B98" s="101">
        <v>21301</v>
      </c>
      <c r="C98" s="102" t="s">
        <v>307</v>
      </c>
      <c r="D98" s="101" t="s">
        <v>308</v>
      </c>
      <c r="E98" s="133">
        <v>274.93</v>
      </c>
      <c r="F98" s="133">
        <v>208.37</v>
      </c>
      <c r="G98" s="133">
        <v>116.28</v>
      </c>
      <c r="H98" s="133">
        <v>82.4</v>
      </c>
      <c r="I98" s="131">
        <v>9.69</v>
      </c>
      <c r="J98" s="135">
        <v>66.56</v>
      </c>
      <c r="K98" s="133">
        <v>39.74</v>
      </c>
      <c r="L98" s="133">
        <v>0</v>
      </c>
      <c r="M98" s="133">
        <v>0</v>
      </c>
      <c r="N98" s="133">
        <v>26.82</v>
      </c>
      <c r="O98" s="133">
        <v>0</v>
      </c>
      <c r="P98" s="131">
        <v>0</v>
      </c>
      <c r="Q98" s="138">
        <v>0</v>
      </c>
      <c r="R98" s="139">
        <v>0</v>
      </c>
      <c r="S98" s="139">
        <v>0</v>
      </c>
      <c r="T98" s="140">
        <v>0</v>
      </c>
    </row>
    <row r="99" ht="26.25" customHeight="1" spans="1:20">
      <c r="A99" s="101"/>
      <c r="B99" s="101"/>
      <c r="C99" s="102" t="s">
        <v>310</v>
      </c>
      <c r="D99" s="101" t="s">
        <v>311</v>
      </c>
      <c r="E99" s="133">
        <v>41.62</v>
      </c>
      <c r="F99" s="133">
        <v>31.54</v>
      </c>
      <c r="G99" s="133">
        <v>17.17</v>
      </c>
      <c r="H99" s="133">
        <v>12.94</v>
      </c>
      <c r="I99" s="131">
        <v>1.43</v>
      </c>
      <c r="J99" s="135">
        <v>10.08</v>
      </c>
      <c r="K99" s="133">
        <v>6.02</v>
      </c>
      <c r="L99" s="133">
        <v>0</v>
      </c>
      <c r="M99" s="133">
        <v>0</v>
      </c>
      <c r="N99" s="133">
        <v>4.06</v>
      </c>
      <c r="O99" s="133">
        <v>0</v>
      </c>
      <c r="P99" s="131">
        <v>0</v>
      </c>
      <c r="Q99" s="138">
        <v>0</v>
      </c>
      <c r="R99" s="139">
        <v>0</v>
      </c>
      <c r="S99" s="139">
        <v>0</v>
      </c>
      <c r="T99" s="140">
        <v>0</v>
      </c>
    </row>
    <row r="100" ht="26.25" customHeight="1" spans="1:20">
      <c r="A100" s="101">
        <v>213</v>
      </c>
      <c r="B100" s="101">
        <v>21303</v>
      </c>
      <c r="C100" s="102" t="s">
        <v>312</v>
      </c>
      <c r="D100" s="101" t="s">
        <v>313</v>
      </c>
      <c r="E100" s="133">
        <v>41.62</v>
      </c>
      <c r="F100" s="133">
        <v>31.54</v>
      </c>
      <c r="G100" s="133">
        <v>17.17</v>
      </c>
      <c r="H100" s="133">
        <v>12.94</v>
      </c>
      <c r="I100" s="131">
        <v>1.43</v>
      </c>
      <c r="J100" s="135">
        <v>10.08</v>
      </c>
      <c r="K100" s="133">
        <v>6.02</v>
      </c>
      <c r="L100" s="133">
        <v>0</v>
      </c>
      <c r="M100" s="133">
        <v>0</v>
      </c>
      <c r="N100" s="133">
        <v>4.06</v>
      </c>
      <c r="O100" s="133">
        <v>0</v>
      </c>
      <c r="P100" s="131">
        <v>0</v>
      </c>
      <c r="Q100" s="138">
        <v>0</v>
      </c>
      <c r="R100" s="139">
        <v>0</v>
      </c>
      <c r="S100" s="139">
        <v>0</v>
      </c>
      <c r="T100" s="140">
        <v>0</v>
      </c>
    </row>
    <row r="101" ht="26.25" customHeight="1" spans="1:20">
      <c r="A101" s="101"/>
      <c r="B101" s="101"/>
      <c r="C101" s="102" t="s">
        <v>316</v>
      </c>
      <c r="D101" s="101" t="s">
        <v>317</v>
      </c>
      <c r="E101" s="133">
        <v>51.89</v>
      </c>
      <c r="F101" s="133">
        <v>39.3</v>
      </c>
      <c r="G101" s="133">
        <v>20.64</v>
      </c>
      <c r="H101" s="133">
        <v>16.94</v>
      </c>
      <c r="I101" s="131">
        <v>1.72</v>
      </c>
      <c r="J101" s="135">
        <v>12.59</v>
      </c>
      <c r="K101" s="133">
        <v>7.52</v>
      </c>
      <c r="L101" s="133">
        <v>0</v>
      </c>
      <c r="M101" s="133">
        <v>0</v>
      </c>
      <c r="N101" s="133">
        <v>5.07</v>
      </c>
      <c r="O101" s="133">
        <v>0</v>
      </c>
      <c r="P101" s="131">
        <v>0</v>
      </c>
      <c r="Q101" s="138">
        <v>0</v>
      </c>
      <c r="R101" s="139">
        <v>0</v>
      </c>
      <c r="S101" s="139">
        <v>0</v>
      </c>
      <c r="T101" s="140">
        <v>0</v>
      </c>
    </row>
    <row r="102" ht="26.25" customHeight="1" spans="1:20">
      <c r="A102" s="101">
        <v>201</v>
      </c>
      <c r="B102" s="101">
        <v>20103</v>
      </c>
      <c r="C102" s="102" t="s">
        <v>318</v>
      </c>
      <c r="D102" s="101" t="s">
        <v>138</v>
      </c>
      <c r="E102" s="133">
        <v>51.89</v>
      </c>
      <c r="F102" s="133">
        <v>39.3</v>
      </c>
      <c r="G102" s="133">
        <v>20.64</v>
      </c>
      <c r="H102" s="133">
        <v>16.94</v>
      </c>
      <c r="I102" s="131">
        <v>1.72</v>
      </c>
      <c r="J102" s="135">
        <v>12.59</v>
      </c>
      <c r="K102" s="133">
        <v>7.52</v>
      </c>
      <c r="L102" s="133">
        <v>0</v>
      </c>
      <c r="M102" s="133">
        <v>0</v>
      </c>
      <c r="N102" s="133">
        <v>5.07</v>
      </c>
      <c r="O102" s="133">
        <v>0</v>
      </c>
      <c r="P102" s="131">
        <v>0</v>
      </c>
      <c r="Q102" s="138">
        <v>0</v>
      </c>
      <c r="R102" s="139">
        <v>0</v>
      </c>
      <c r="S102" s="139">
        <v>0</v>
      </c>
      <c r="T102" s="140">
        <v>0</v>
      </c>
    </row>
    <row r="103" ht="26.25" customHeight="1" spans="1:20">
      <c r="A103" s="101"/>
      <c r="B103" s="101"/>
      <c r="C103" s="102" t="s">
        <v>319</v>
      </c>
      <c r="D103" s="101" t="s">
        <v>320</v>
      </c>
      <c r="E103" s="133">
        <v>151.66</v>
      </c>
      <c r="F103" s="133">
        <v>114.96</v>
      </c>
      <c r="G103" s="133">
        <v>64.93</v>
      </c>
      <c r="H103" s="133">
        <v>44.62</v>
      </c>
      <c r="I103" s="131">
        <v>5.41</v>
      </c>
      <c r="J103" s="135">
        <v>36.7</v>
      </c>
      <c r="K103" s="133">
        <v>21.91</v>
      </c>
      <c r="L103" s="133">
        <v>0</v>
      </c>
      <c r="M103" s="133">
        <v>0</v>
      </c>
      <c r="N103" s="133">
        <v>14.79</v>
      </c>
      <c r="O103" s="133">
        <v>0</v>
      </c>
      <c r="P103" s="131">
        <v>0</v>
      </c>
      <c r="Q103" s="138">
        <v>0</v>
      </c>
      <c r="R103" s="139">
        <v>0</v>
      </c>
      <c r="S103" s="139">
        <v>0</v>
      </c>
      <c r="T103" s="140">
        <v>0</v>
      </c>
    </row>
    <row r="104" ht="26.25" customHeight="1" spans="1:20">
      <c r="A104" s="101">
        <v>212</v>
      </c>
      <c r="B104" s="101">
        <v>21201</v>
      </c>
      <c r="C104" s="102" t="s">
        <v>321</v>
      </c>
      <c r="D104" s="101" t="s">
        <v>322</v>
      </c>
      <c r="E104" s="133">
        <v>151.66</v>
      </c>
      <c r="F104" s="133">
        <v>114.96</v>
      </c>
      <c r="G104" s="133">
        <v>64.93</v>
      </c>
      <c r="H104" s="133">
        <v>44.62</v>
      </c>
      <c r="I104" s="131">
        <v>5.41</v>
      </c>
      <c r="J104" s="135">
        <v>36.7</v>
      </c>
      <c r="K104" s="133">
        <v>21.91</v>
      </c>
      <c r="L104" s="133">
        <v>0</v>
      </c>
      <c r="M104" s="133">
        <v>0</v>
      </c>
      <c r="N104" s="133">
        <v>14.79</v>
      </c>
      <c r="O104" s="133">
        <v>0</v>
      </c>
      <c r="P104" s="131">
        <v>0</v>
      </c>
      <c r="Q104" s="138">
        <v>0</v>
      </c>
      <c r="R104" s="139">
        <v>0</v>
      </c>
      <c r="S104" s="139">
        <v>0</v>
      </c>
      <c r="T104" s="140">
        <v>0</v>
      </c>
    </row>
    <row r="105" ht="26.25" customHeight="1" spans="1:20">
      <c r="A105" s="101"/>
      <c r="B105" s="101"/>
      <c r="C105" s="102" t="s">
        <v>324</v>
      </c>
      <c r="D105" s="101" t="s">
        <v>325</v>
      </c>
      <c r="E105" s="133">
        <v>30.5</v>
      </c>
      <c r="F105" s="133">
        <v>23.09</v>
      </c>
      <c r="G105" s="133">
        <v>11.76</v>
      </c>
      <c r="H105" s="133">
        <v>10.35</v>
      </c>
      <c r="I105" s="131">
        <v>0.98</v>
      </c>
      <c r="J105" s="135">
        <v>7.41</v>
      </c>
      <c r="K105" s="133">
        <v>4.42</v>
      </c>
      <c r="L105" s="133">
        <v>0</v>
      </c>
      <c r="M105" s="133">
        <v>0</v>
      </c>
      <c r="N105" s="133">
        <v>2.99</v>
      </c>
      <c r="O105" s="133">
        <v>0</v>
      </c>
      <c r="P105" s="131">
        <v>0</v>
      </c>
      <c r="Q105" s="138">
        <v>0</v>
      </c>
      <c r="R105" s="139">
        <v>0</v>
      </c>
      <c r="S105" s="139">
        <v>0</v>
      </c>
      <c r="T105" s="140">
        <v>0</v>
      </c>
    </row>
    <row r="106" ht="26.25" customHeight="1" spans="1:20">
      <c r="A106" s="101">
        <v>212</v>
      </c>
      <c r="B106" s="101">
        <v>21201</v>
      </c>
      <c r="C106" s="102" t="s">
        <v>326</v>
      </c>
      <c r="D106" s="101" t="s">
        <v>322</v>
      </c>
      <c r="E106" s="133">
        <v>30.5</v>
      </c>
      <c r="F106" s="133">
        <v>23.09</v>
      </c>
      <c r="G106" s="133">
        <v>11.76</v>
      </c>
      <c r="H106" s="133">
        <v>10.35</v>
      </c>
      <c r="I106" s="131">
        <v>0.98</v>
      </c>
      <c r="J106" s="135">
        <v>7.41</v>
      </c>
      <c r="K106" s="133">
        <v>4.42</v>
      </c>
      <c r="L106" s="133">
        <v>0</v>
      </c>
      <c r="M106" s="133">
        <v>0</v>
      </c>
      <c r="N106" s="133">
        <v>2.99</v>
      </c>
      <c r="O106" s="133">
        <v>0</v>
      </c>
      <c r="P106" s="131">
        <v>0</v>
      </c>
      <c r="Q106" s="138">
        <v>0</v>
      </c>
      <c r="R106" s="139">
        <v>0</v>
      </c>
      <c r="S106" s="139">
        <v>0</v>
      </c>
      <c r="T106" s="140">
        <v>0</v>
      </c>
    </row>
    <row r="107" ht="26.25" customHeight="1" spans="1:20">
      <c r="A107" s="101"/>
      <c r="B107" s="101"/>
      <c r="C107" s="102" t="s">
        <v>327</v>
      </c>
      <c r="D107" s="101" t="s">
        <v>328</v>
      </c>
      <c r="E107" s="133">
        <v>54.92</v>
      </c>
      <c r="F107" s="133">
        <v>41.64</v>
      </c>
      <c r="G107" s="133">
        <v>23.77</v>
      </c>
      <c r="H107" s="133">
        <v>15.89</v>
      </c>
      <c r="I107" s="131">
        <v>1.98</v>
      </c>
      <c r="J107" s="135">
        <v>13.28</v>
      </c>
      <c r="K107" s="133">
        <v>7.93</v>
      </c>
      <c r="L107" s="133">
        <v>0</v>
      </c>
      <c r="M107" s="133">
        <v>0</v>
      </c>
      <c r="N107" s="133">
        <v>5.35</v>
      </c>
      <c r="O107" s="133">
        <v>0</v>
      </c>
      <c r="P107" s="131">
        <v>0</v>
      </c>
      <c r="Q107" s="138">
        <v>0</v>
      </c>
      <c r="R107" s="139">
        <v>0</v>
      </c>
      <c r="S107" s="139">
        <v>0</v>
      </c>
      <c r="T107" s="140">
        <v>0</v>
      </c>
    </row>
    <row r="108" ht="26.25" customHeight="1" spans="1:20">
      <c r="A108" s="101">
        <v>212</v>
      </c>
      <c r="B108" s="101">
        <v>21201</v>
      </c>
      <c r="C108" s="102" t="s">
        <v>329</v>
      </c>
      <c r="D108" s="101" t="s">
        <v>322</v>
      </c>
      <c r="E108" s="133">
        <v>54.92</v>
      </c>
      <c r="F108" s="133">
        <v>41.64</v>
      </c>
      <c r="G108" s="133">
        <v>23.77</v>
      </c>
      <c r="H108" s="133">
        <v>15.89</v>
      </c>
      <c r="I108" s="131">
        <v>1.98</v>
      </c>
      <c r="J108" s="135">
        <v>13.28</v>
      </c>
      <c r="K108" s="133">
        <v>7.93</v>
      </c>
      <c r="L108" s="133">
        <v>0</v>
      </c>
      <c r="M108" s="133">
        <v>0</v>
      </c>
      <c r="N108" s="133">
        <v>5.35</v>
      </c>
      <c r="O108" s="133">
        <v>0</v>
      </c>
      <c r="P108" s="131">
        <v>0</v>
      </c>
      <c r="Q108" s="138">
        <v>0</v>
      </c>
      <c r="R108" s="139">
        <v>0</v>
      </c>
      <c r="S108" s="139">
        <v>0</v>
      </c>
      <c r="T108" s="140">
        <v>0</v>
      </c>
    </row>
    <row r="109" ht="26.25" customHeight="1" spans="1:20">
      <c r="A109" s="101"/>
      <c r="B109" s="101"/>
      <c r="C109" s="102" t="s">
        <v>330</v>
      </c>
      <c r="D109" s="101" t="s">
        <v>331</v>
      </c>
      <c r="E109" s="133">
        <v>66.21</v>
      </c>
      <c r="F109" s="133">
        <v>50.16</v>
      </c>
      <c r="G109" s="133">
        <v>26.99</v>
      </c>
      <c r="H109" s="133">
        <v>20.92</v>
      </c>
      <c r="I109" s="131">
        <v>2.25</v>
      </c>
      <c r="J109" s="135">
        <v>16.05</v>
      </c>
      <c r="K109" s="133">
        <v>9.58</v>
      </c>
      <c r="L109" s="133">
        <v>0</v>
      </c>
      <c r="M109" s="133">
        <v>0</v>
      </c>
      <c r="N109" s="133">
        <v>6.47</v>
      </c>
      <c r="O109" s="133">
        <v>0</v>
      </c>
      <c r="P109" s="131">
        <v>0</v>
      </c>
      <c r="Q109" s="138">
        <v>0</v>
      </c>
      <c r="R109" s="139">
        <v>0</v>
      </c>
      <c r="S109" s="139">
        <v>0</v>
      </c>
      <c r="T109" s="140">
        <v>0</v>
      </c>
    </row>
    <row r="110" ht="26.25" customHeight="1" spans="1:20">
      <c r="A110" s="101">
        <v>212</v>
      </c>
      <c r="B110" s="101">
        <v>21202</v>
      </c>
      <c r="C110" s="102" t="s">
        <v>332</v>
      </c>
      <c r="D110" s="101" t="s">
        <v>333</v>
      </c>
      <c r="E110" s="133">
        <v>66.21</v>
      </c>
      <c r="F110" s="133">
        <v>50.16</v>
      </c>
      <c r="G110" s="133">
        <v>26.99</v>
      </c>
      <c r="H110" s="133">
        <v>20.92</v>
      </c>
      <c r="I110" s="131">
        <v>2.25</v>
      </c>
      <c r="J110" s="135">
        <v>16.05</v>
      </c>
      <c r="K110" s="133">
        <v>9.58</v>
      </c>
      <c r="L110" s="133">
        <v>0</v>
      </c>
      <c r="M110" s="133">
        <v>0</v>
      </c>
      <c r="N110" s="133">
        <v>6.47</v>
      </c>
      <c r="O110" s="133">
        <v>0</v>
      </c>
      <c r="P110" s="131">
        <v>0</v>
      </c>
      <c r="Q110" s="138">
        <v>0</v>
      </c>
      <c r="R110" s="139">
        <v>0</v>
      </c>
      <c r="S110" s="139">
        <v>0</v>
      </c>
      <c r="T110" s="140">
        <v>0</v>
      </c>
    </row>
    <row r="111" ht="26.25" customHeight="1" spans="1:20">
      <c r="A111" s="101"/>
      <c r="B111" s="101"/>
      <c r="C111" s="102" t="s">
        <v>334</v>
      </c>
      <c r="D111" s="101" t="s">
        <v>335</v>
      </c>
      <c r="E111" s="133">
        <v>118.44</v>
      </c>
      <c r="F111" s="133">
        <v>89.73</v>
      </c>
      <c r="G111" s="133">
        <v>48.18</v>
      </c>
      <c r="H111" s="133">
        <v>37.53</v>
      </c>
      <c r="I111" s="131">
        <v>4.02</v>
      </c>
      <c r="J111" s="135">
        <v>28.71</v>
      </c>
      <c r="K111" s="133">
        <v>17.14</v>
      </c>
      <c r="L111" s="133">
        <v>0</v>
      </c>
      <c r="M111" s="133">
        <v>0</v>
      </c>
      <c r="N111" s="133">
        <v>11.57</v>
      </c>
      <c r="O111" s="133">
        <v>0</v>
      </c>
      <c r="P111" s="131">
        <v>0</v>
      </c>
      <c r="Q111" s="138">
        <v>0</v>
      </c>
      <c r="R111" s="139">
        <v>0</v>
      </c>
      <c r="S111" s="139">
        <v>0</v>
      </c>
      <c r="T111" s="140">
        <v>0</v>
      </c>
    </row>
    <row r="112" ht="26.25" customHeight="1" spans="1:20">
      <c r="A112" s="101">
        <v>201</v>
      </c>
      <c r="B112" s="101">
        <v>20104</v>
      </c>
      <c r="C112" s="102" t="s">
        <v>336</v>
      </c>
      <c r="D112" s="101" t="s">
        <v>337</v>
      </c>
      <c r="E112" s="133">
        <v>118.44</v>
      </c>
      <c r="F112" s="133">
        <v>89.73</v>
      </c>
      <c r="G112" s="133">
        <v>48.18</v>
      </c>
      <c r="H112" s="133">
        <v>37.53</v>
      </c>
      <c r="I112" s="131">
        <v>4.02</v>
      </c>
      <c r="J112" s="135">
        <v>28.71</v>
      </c>
      <c r="K112" s="133">
        <v>17.14</v>
      </c>
      <c r="L112" s="133">
        <v>0</v>
      </c>
      <c r="M112" s="133">
        <v>0</v>
      </c>
      <c r="N112" s="133">
        <v>11.57</v>
      </c>
      <c r="O112" s="133">
        <v>0</v>
      </c>
      <c r="P112" s="131">
        <v>0</v>
      </c>
      <c r="Q112" s="138">
        <v>0</v>
      </c>
      <c r="R112" s="139">
        <v>0</v>
      </c>
      <c r="S112" s="139">
        <v>0</v>
      </c>
      <c r="T112" s="140">
        <v>0</v>
      </c>
    </row>
    <row r="113" ht="26.25" customHeight="1" spans="1:20">
      <c r="A113" s="101"/>
      <c r="B113" s="101"/>
      <c r="C113" s="102" t="s">
        <v>340</v>
      </c>
      <c r="D113" s="101" t="s">
        <v>341</v>
      </c>
      <c r="E113" s="133">
        <v>77.21</v>
      </c>
      <c r="F113" s="133">
        <v>58.52</v>
      </c>
      <c r="G113" s="133">
        <v>32.64</v>
      </c>
      <c r="H113" s="133">
        <v>23.16</v>
      </c>
      <c r="I113" s="131">
        <v>2.72</v>
      </c>
      <c r="J113" s="135">
        <v>18.69</v>
      </c>
      <c r="K113" s="133">
        <v>11.16</v>
      </c>
      <c r="L113" s="133">
        <v>0</v>
      </c>
      <c r="M113" s="133">
        <v>0</v>
      </c>
      <c r="N113" s="133">
        <v>7.53</v>
      </c>
      <c r="O113" s="133">
        <v>0</v>
      </c>
      <c r="P113" s="131">
        <v>0</v>
      </c>
      <c r="Q113" s="138">
        <v>0</v>
      </c>
      <c r="R113" s="139">
        <v>0</v>
      </c>
      <c r="S113" s="139">
        <v>0</v>
      </c>
      <c r="T113" s="140">
        <v>0</v>
      </c>
    </row>
    <row r="114" ht="26.25" customHeight="1" spans="1:20">
      <c r="A114" s="101">
        <v>220</v>
      </c>
      <c r="B114" s="101">
        <v>22001</v>
      </c>
      <c r="C114" s="102" t="s">
        <v>342</v>
      </c>
      <c r="D114" s="101" t="s">
        <v>343</v>
      </c>
      <c r="E114" s="133">
        <v>77.21</v>
      </c>
      <c r="F114" s="133">
        <v>58.52</v>
      </c>
      <c r="G114" s="133">
        <v>32.64</v>
      </c>
      <c r="H114" s="133">
        <v>23.16</v>
      </c>
      <c r="I114" s="131">
        <v>2.72</v>
      </c>
      <c r="J114" s="135">
        <v>18.69</v>
      </c>
      <c r="K114" s="133">
        <v>11.16</v>
      </c>
      <c r="L114" s="133">
        <v>0</v>
      </c>
      <c r="M114" s="133">
        <v>0</v>
      </c>
      <c r="N114" s="133">
        <v>7.53</v>
      </c>
      <c r="O114" s="133">
        <v>0</v>
      </c>
      <c r="P114" s="131">
        <v>0</v>
      </c>
      <c r="Q114" s="138">
        <v>0</v>
      </c>
      <c r="R114" s="139">
        <v>0</v>
      </c>
      <c r="S114" s="139">
        <v>0</v>
      </c>
      <c r="T114" s="140">
        <v>0</v>
      </c>
    </row>
    <row r="115" ht="26.25" customHeight="1" spans="1:20">
      <c r="A115" s="101"/>
      <c r="B115" s="101"/>
      <c r="C115" s="102" t="s">
        <v>345</v>
      </c>
      <c r="D115" s="101" t="s">
        <v>346</v>
      </c>
      <c r="E115" s="133">
        <v>218.87</v>
      </c>
      <c r="F115" s="133">
        <v>176.22</v>
      </c>
      <c r="G115" s="133">
        <v>99.91</v>
      </c>
      <c r="H115" s="133">
        <v>67.98</v>
      </c>
      <c r="I115" s="131">
        <v>8.33</v>
      </c>
      <c r="J115" s="135">
        <v>42.65</v>
      </c>
      <c r="K115" s="133">
        <v>19.98</v>
      </c>
      <c r="L115" s="133">
        <v>0</v>
      </c>
      <c r="M115" s="133">
        <v>0</v>
      </c>
      <c r="N115" s="133">
        <v>22.67</v>
      </c>
      <c r="O115" s="133">
        <v>0</v>
      </c>
      <c r="P115" s="131">
        <v>0</v>
      </c>
      <c r="Q115" s="138">
        <v>0</v>
      </c>
      <c r="R115" s="139">
        <v>0</v>
      </c>
      <c r="S115" s="139">
        <v>0</v>
      </c>
      <c r="T115" s="140">
        <v>0</v>
      </c>
    </row>
    <row r="116" ht="26.25" customHeight="1" spans="1:20">
      <c r="A116" s="101">
        <v>220</v>
      </c>
      <c r="B116" s="101">
        <v>22001</v>
      </c>
      <c r="C116" s="102" t="s">
        <v>347</v>
      </c>
      <c r="D116" s="101" t="s">
        <v>343</v>
      </c>
      <c r="E116" s="133">
        <v>218.87</v>
      </c>
      <c r="F116" s="133">
        <v>176.22</v>
      </c>
      <c r="G116" s="133">
        <v>99.91</v>
      </c>
      <c r="H116" s="133">
        <v>67.98</v>
      </c>
      <c r="I116" s="131">
        <v>8.33</v>
      </c>
      <c r="J116" s="135">
        <v>42.65</v>
      </c>
      <c r="K116" s="133">
        <v>19.98</v>
      </c>
      <c r="L116" s="133">
        <v>0</v>
      </c>
      <c r="M116" s="133">
        <v>0</v>
      </c>
      <c r="N116" s="133">
        <v>22.67</v>
      </c>
      <c r="O116" s="133">
        <v>0</v>
      </c>
      <c r="P116" s="131">
        <v>0</v>
      </c>
      <c r="Q116" s="138">
        <v>0</v>
      </c>
      <c r="R116" s="139">
        <v>0</v>
      </c>
      <c r="S116" s="139">
        <v>0</v>
      </c>
      <c r="T116" s="140">
        <v>0</v>
      </c>
    </row>
    <row r="117" ht="26.25" customHeight="1" spans="1:20">
      <c r="A117" s="101"/>
      <c r="B117" s="101"/>
      <c r="C117" s="102" t="s">
        <v>348</v>
      </c>
      <c r="D117" s="101" t="s">
        <v>349</v>
      </c>
      <c r="E117" s="133">
        <v>16.84</v>
      </c>
      <c r="F117" s="133">
        <v>13.5</v>
      </c>
      <c r="G117" s="133">
        <v>8.03</v>
      </c>
      <c r="H117" s="133">
        <v>4.8</v>
      </c>
      <c r="I117" s="131">
        <v>0.67</v>
      </c>
      <c r="J117" s="135">
        <v>3.34</v>
      </c>
      <c r="K117" s="133">
        <v>1.61</v>
      </c>
      <c r="L117" s="133">
        <v>0</v>
      </c>
      <c r="M117" s="133">
        <v>0</v>
      </c>
      <c r="N117" s="133">
        <v>1.73</v>
      </c>
      <c r="O117" s="133">
        <v>0</v>
      </c>
      <c r="P117" s="131">
        <v>0</v>
      </c>
      <c r="Q117" s="138">
        <v>0</v>
      </c>
      <c r="R117" s="139">
        <v>0</v>
      </c>
      <c r="S117" s="139">
        <v>0</v>
      </c>
      <c r="T117" s="140">
        <v>0</v>
      </c>
    </row>
    <row r="118" ht="26.25" customHeight="1" spans="1:20">
      <c r="A118" s="101">
        <v>220</v>
      </c>
      <c r="B118" s="101">
        <v>22001</v>
      </c>
      <c r="C118" s="102" t="s">
        <v>350</v>
      </c>
      <c r="D118" s="101" t="s">
        <v>343</v>
      </c>
      <c r="E118" s="133">
        <v>16.84</v>
      </c>
      <c r="F118" s="133">
        <v>13.5</v>
      </c>
      <c r="G118" s="133">
        <v>8.03</v>
      </c>
      <c r="H118" s="133">
        <v>4.8</v>
      </c>
      <c r="I118" s="131">
        <v>0.67</v>
      </c>
      <c r="J118" s="135">
        <v>3.34</v>
      </c>
      <c r="K118" s="133">
        <v>1.61</v>
      </c>
      <c r="L118" s="133">
        <v>0</v>
      </c>
      <c r="M118" s="133">
        <v>0</v>
      </c>
      <c r="N118" s="133">
        <v>1.73</v>
      </c>
      <c r="O118" s="133">
        <v>0</v>
      </c>
      <c r="P118" s="131">
        <v>0</v>
      </c>
      <c r="Q118" s="138">
        <v>0</v>
      </c>
      <c r="R118" s="139">
        <v>0</v>
      </c>
      <c r="S118" s="139">
        <v>0</v>
      </c>
      <c r="T118" s="140">
        <v>0</v>
      </c>
    </row>
    <row r="119" ht="26.25" customHeight="1" spans="1:20">
      <c r="A119" s="101"/>
      <c r="B119" s="101"/>
      <c r="C119" s="102" t="s">
        <v>351</v>
      </c>
      <c r="D119" s="101" t="s">
        <v>352</v>
      </c>
      <c r="E119" s="133">
        <v>22.97</v>
      </c>
      <c r="F119" s="133">
        <v>18.49</v>
      </c>
      <c r="G119" s="133">
        <v>10.5</v>
      </c>
      <c r="H119" s="133">
        <v>7.11</v>
      </c>
      <c r="I119" s="131">
        <v>0.88</v>
      </c>
      <c r="J119" s="135">
        <v>4.48</v>
      </c>
      <c r="K119" s="133">
        <v>2.1</v>
      </c>
      <c r="L119" s="133">
        <v>0</v>
      </c>
      <c r="M119" s="133">
        <v>0</v>
      </c>
      <c r="N119" s="133">
        <v>2.38</v>
      </c>
      <c r="O119" s="133">
        <v>0</v>
      </c>
      <c r="P119" s="131">
        <v>0</v>
      </c>
      <c r="Q119" s="138">
        <v>0</v>
      </c>
      <c r="R119" s="139">
        <v>0</v>
      </c>
      <c r="S119" s="139">
        <v>0</v>
      </c>
      <c r="T119" s="140">
        <v>0</v>
      </c>
    </row>
    <row r="120" ht="26.25" customHeight="1" spans="1:20">
      <c r="A120" s="101">
        <v>220</v>
      </c>
      <c r="B120" s="101">
        <v>22001</v>
      </c>
      <c r="C120" s="102" t="s">
        <v>353</v>
      </c>
      <c r="D120" s="101" t="s">
        <v>343</v>
      </c>
      <c r="E120" s="133">
        <v>22.97</v>
      </c>
      <c r="F120" s="133">
        <v>18.49</v>
      </c>
      <c r="G120" s="133">
        <v>10.5</v>
      </c>
      <c r="H120" s="133">
        <v>7.11</v>
      </c>
      <c r="I120" s="131">
        <v>0.88</v>
      </c>
      <c r="J120" s="135">
        <v>4.48</v>
      </c>
      <c r="K120" s="133">
        <v>2.1</v>
      </c>
      <c r="L120" s="133">
        <v>0</v>
      </c>
      <c r="M120" s="133">
        <v>0</v>
      </c>
      <c r="N120" s="133">
        <v>2.38</v>
      </c>
      <c r="O120" s="133">
        <v>0</v>
      </c>
      <c r="P120" s="131">
        <v>0</v>
      </c>
      <c r="Q120" s="138">
        <v>0</v>
      </c>
      <c r="R120" s="139">
        <v>0</v>
      </c>
      <c r="S120" s="139">
        <v>0</v>
      </c>
      <c r="T120" s="140">
        <v>0</v>
      </c>
    </row>
    <row r="121" ht="26.25" customHeight="1" spans="1:20">
      <c r="A121" s="101"/>
      <c r="B121" s="101"/>
      <c r="C121" s="102" t="s">
        <v>354</v>
      </c>
      <c r="D121" s="101" t="s">
        <v>355</v>
      </c>
      <c r="E121" s="133">
        <v>6.82</v>
      </c>
      <c r="F121" s="133">
        <v>5.56</v>
      </c>
      <c r="G121" s="133">
        <v>2.72</v>
      </c>
      <c r="H121" s="133">
        <v>2.61</v>
      </c>
      <c r="I121" s="131">
        <v>0.23</v>
      </c>
      <c r="J121" s="135">
        <v>1.26</v>
      </c>
      <c r="K121" s="133">
        <v>0.54</v>
      </c>
      <c r="L121" s="133">
        <v>0</v>
      </c>
      <c r="M121" s="133">
        <v>0</v>
      </c>
      <c r="N121" s="133">
        <v>0.72</v>
      </c>
      <c r="O121" s="133">
        <v>0</v>
      </c>
      <c r="P121" s="131">
        <v>0</v>
      </c>
      <c r="Q121" s="138">
        <v>0</v>
      </c>
      <c r="R121" s="139">
        <v>0</v>
      </c>
      <c r="S121" s="139">
        <v>0</v>
      </c>
      <c r="T121" s="140">
        <v>0</v>
      </c>
    </row>
    <row r="122" ht="26.25" customHeight="1" spans="1:20">
      <c r="A122" s="101">
        <v>220</v>
      </c>
      <c r="B122" s="101">
        <v>22001</v>
      </c>
      <c r="C122" s="102" t="s">
        <v>356</v>
      </c>
      <c r="D122" s="101" t="s">
        <v>343</v>
      </c>
      <c r="E122" s="133">
        <v>6.82</v>
      </c>
      <c r="F122" s="133">
        <v>5.56</v>
      </c>
      <c r="G122" s="133">
        <v>2.72</v>
      </c>
      <c r="H122" s="133">
        <v>2.61</v>
      </c>
      <c r="I122" s="131">
        <v>0.23</v>
      </c>
      <c r="J122" s="135">
        <v>1.26</v>
      </c>
      <c r="K122" s="133">
        <v>0.54</v>
      </c>
      <c r="L122" s="133">
        <v>0</v>
      </c>
      <c r="M122" s="133">
        <v>0</v>
      </c>
      <c r="N122" s="133">
        <v>0.72</v>
      </c>
      <c r="O122" s="133">
        <v>0</v>
      </c>
      <c r="P122" s="131">
        <v>0</v>
      </c>
      <c r="Q122" s="138">
        <v>0</v>
      </c>
      <c r="R122" s="139">
        <v>0</v>
      </c>
      <c r="S122" s="139">
        <v>0</v>
      </c>
      <c r="T122" s="140">
        <v>0</v>
      </c>
    </row>
    <row r="123" ht="26.25" customHeight="1" spans="1:20">
      <c r="A123" s="101"/>
      <c r="B123" s="101"/>
      <c r="C123" s="102" t="s">
        <v>357</v>
      </c>
      <c r="D123" s="101" t="s">
        <v>358</v>
      </c>
      <c r="E123" s="133">
        <v>50.48</v>
      </c>
      <c r="F123" s="133">
        <v>40.47</v>
      </c>
      <c r="G123" s="133">
        <v>24.1</v>
      </c>
      <c r="H123" s="133">
        <v>14.36</v>
      </c>
      <c r="I123" s="131">
        <v>2.01</v>
      </c>
      <c r="J123" s="135">
        <v>10.01</v>
      </c>
      <c r="K123" s="133">
        <v>4.82</v>
      </c>
      <c r="L123" s="133">
        <v>0</v>
      </c>
      <c r="M123" s="133">
        <v>0</v>
      </c>
      <c r="N123" s="133">
        <v>5.19</v>
      </c>
      <c r="O123" s="133">
        <v>0</v>
      </c>
      <c r="P123" s="131">
        <v>0</v>
      </c>
      <c r="Q123" s="138">
        <v>0</v>
      </c>
      <c r="R123" s="139">
        <v>0</v>
      </c>
      <c r="S123" s="139">
        <v>0</v>
      </c>
      <c r="T123" s="140">
        <v>0</v>
      </c>
    </row>
    <row r="124" ht="26.25" customHeight="1" spans="1:20">
      <c r="A124" s="101">
        <v>220</v>
      </c>
      <c r="B124" s="101">
        <v>22001</v>
      </c>
      <c r="C124" s="102" t="s">
        <v>359</v>
      </c>
      <c r="D124" s="101" t="s">
        <v>343</v>
      </c>
      <c r="E124" s="133">
        <v>50.48</v>
      </c>
      <c r="F124" s="133">
        <v>40.47</v>
      </c>
      <c r="G124" s="133">
        <v>24.1</v>
      </c>
      <c r="H124" s="133">
        <v>14.36</v>
      </c>
      <c r="I124" s="131">
        <v>2.01</v>
      </c>
      <c r="J124" s="135">
        <v>10.01</v>
      </c>
      <c r="K124" s="133">
        <v>4.82</v>
      </c>
      <c r="L124" s="133">
        <v>0</v>
      </c>
      <c r="M124" s="133">
        <v>0</v>
      </c>
      <c r="N124" s="133">
        <v>5.19</v>
      </c>
      <c r="O124" s="133">
        <v>0</v>
      </c>
      <c r="P124" s="131">
        <v>0</v>
      </c>
      <c r="Q124" s="138">
        <v>0</v>
      </c>
      <c r="R124" s="139">
        <v>0</v>
      </c>
      <c r="S124" s="139">
        <v>0</v>
      </c>
      <c r="T124" s="140">
        <v>0</v>
      </c>
    </row>
    <row r="125" ht="26.25" customHeight="1" spans="1:20">
      <c r="A125" s="101"/>
      <c r="B125" s="101"/>
      <c r="C125" s="102" t="s">
        <v>360</v>
      </c>
      <c r="D125" s="101" t="s">
        <v>361</v>
      </c>
      <c r="E125" s="133">
        <v>30.81</v>
      </c>
      <c r="F125" s="133">
        <v>24.81</v>
      </c>
      <c r="G125" s="133">
        <v>14.07</v>
      </c>
      <c r="H125" s="133">
        <v>9.57</v>
      </c>
      <c r="I125" s="131">
        <v>1.17</v>
      </c>
      <c r="J125" s="135">
        <v>6</v>
      </c>
      <c r="K125" s="133">
        <v>2.81</v>
      </c>
      <c r="L125" s="133">
        <v>0</v>
      </c>
      <c r="M125" s="133">
        <v>0</v>
      </c>
      <c r="N125" s="133">
        <v>3.19</v>
      </c>
      <c r="O125" s="133">
        <v>0</v>
      </c>
      <c r="P125" s="131">
        <v>0</v>
      </c>
      <c r="Q125" s="138">
        <v>0</v>
      </c>
      <c r="R125" s="139">
        <v>0</v>
      </c>
      <c r="S125" s="139">
        <v>0</v>
      </c>
      <c r="T125" s="140">
        <v>0</v>
      </c>
    </row>
    <row r="126" ht="26.25" customHeight="1" spans="1:20">
      <c r="A126" s="101">
        <v>220</v>
      </c>
      <c r="B126" s="101">
        <v>22001</v>
      </c>
      <c r="C126" s="102" t="s">
        <v>362</v>
      </c>
      <c r="D126" s="101" t="s">
        <v>343</v>
      </c>
      <c r="E126" s="133">
        <v>30.81</v>
      </c>
      <c r="F126" s="133">
        <v>24.81</v>
      </c>
      <c r="G126" s="133">
        <v>14.07</v>
      </c>
      <c r="H126" s="133">
        <v>9.57</v>
      </c>
      <c r="I126" s="131">
        <v>1.17</v>
      </c>
      <c r="J126" s="135">
        <v>6</v>
      </c>
      <c r="K126" s="133">
        <v>2.81</v>
      </c>
      <c r="L126" s="133">
        <v>0</v>
      </c>
      <c r="M126" s="133">
        <v>0</v>
      </c>
      <c r="N126" s="133">
        <v>3.19</v>
      </c>
      <c r="O126" s="133">
        <v>0</v>
      </c>
      <c r="P126" s="131">
        <v>0</v>
      </c>
      <c r="Q126" s="138">
        <v>0</v>
      </c>
      <c r="R126" s="139">
        <v>0</v>
      </c>
      <c r="S126" s="139">
        <v>0</v>
      </c>
      <c r="T126" s="140">
        <v>0</v>
      </c>
    </row>
    <row r="127" ht="26.25" customHeight="1" spans="1:20">
      <c r="A127" s="101"/>
      <c r="B127" s="101"/>
      <c r="C127" s="102" t="s">
        <v>363</v>
      </c>
      <c r="D127" s="101" t="s">
        <v>364</v>
      </c>
      <c r="E127" s="133">
        <v>41.48</v>
      </c>
      <c r="F127" s="133">
        <v>33.28</v>
      </c>
      <c r="G127" s="133">
        <v>19.65</v>
      </c>
      <c r="H127" s="133">
        <v>11.99</v>
      </c>
      <c r="I127" s="131">
        <v>1.64</v>
      </c>
      <c r="J127" s="135">
        <v>8.2</v>
      </c>
      <c r="K127" s="133">
        <v>3.93</v>
      </c>
      <c r="L127" s="133">
        <v>0</v>
      </c>
      <c r="M127" s="133">
        <v>0</v>
      </c>
      <c r="N127" s="133">
        <v>4.27</v>
      </c>
      <c r="O127" s="133">
        <v>0</v>
      </c>
      <c r="P127" s="131">
        <v>0</v>
      </c>
      <c r="Q127" s="138">
        <v>0</v>
      </c>
      <c r="R127" s="139">
        <v>0</v>
      </c>
      <c r="S127" s="139">
        <v>0</v>
      </c>
      <c r="T127" s="140">
        <v>0</v>
      </c>
    </row>
    <row r="128" ht="26.25" customHeight="1" spans="1:20">
      <c r="A128" s="101">
        <v>220</v>
      </c>
      <c r="B128" s="101">
        <v>22001</v>
      </c>
      <c r="C128" s="102" t="s">
        <v>365</v>
      </c>
      <c r="D128" s="101" t="s">
        <v>343</v>
      </c>
      <c r="E128" s="133">
        <v>41.48</v>
      </c>
      <c r="F128" s="133">
        <v>33.28</v>
      </c>
      <c r="G128" s="133">
        <v>19.65</v>
      </c>
      <c r="H128" s="133">
        <v>11.99</v>
      </c>
      <c r="I128" s="131">
        <v>1.64</v>
      </c>
      <c r="J128" s="135">
        <v>8.2</v>
      </c>
      <c r="K128" s="133">
        <v>3.93</v>
      </c>
      <c r="L128" s="133">
        <v>0</v>
      </c>
      <c r="M128" s="133">
        <v>0</v>
      </c>
      <c r="N128" s="133">
        <v>4.27</v>
      </c>
      <c r="O128" s="133">
        <v>0</v>
      </c>
      <c r="P128" s="131">
        <v>0</v>
      </c>
      <c r="Q128" s="138">
        <v>0</v>
      </c>
      <c r="R128" s="139">
        <v>0</v>
      </c>
      <c r="S128" s="139">
        <v>0</v>
      </c>
      <c r="T128" s="140">
        <v>0</v>
      </c>
    </row>
    <row r="129" ht="26.25" customHeight="1" spans="1:20">
      <c r="A129" s="101"/>
      <c r="B129" s="101"/>
      <c r="C129" s="102" t="s">
        <v>366</v>
      </c>
      <c r="D129" s="101" t="s">
        <v>367</v>
      </c>
      <c r="E129" s="133">
        <v>21.09</v>
      </c>
      <c r="F129" s="133">
        <v>17.04</v>
      </c>
      <c r="G129" s="133">
        <v>9.24</v>
      </c>
      <c r="H129" s="133">
        <v>7.03</v>
      </c>
      <c r="I129" s="131">
        <v>0.77</v>
      </c>
      <c r="J129" s="135">
        <v>4.05</v>
      </c>
      <c r="K129" s="133">
        <v>1.85</v>
      </c>
      <c r="L129" s="133">
        <v>0</v>
      </c>
      <c r="M129" s="133">
        <v>0</v>
      </c>
      <c r="N129" s="133">
        <v>2.2</v>
      </c>
      <c r="O129" s="133">
        <v>0</v>
      </c>
      <c r="P129" s="131">
        <v>0</v>
      </c>
      <c r="Q129" s="138">
        <v>0</v>
      </c>
      <c r="R129" s="139">
        <v>0</v>
      </c>
      <c r="S129" s="139">
        <v>0</v>
      </c>
      <c r="T129" s="140">
        <v>0</v>
      </c>
    </row>
    <row r="130" ht="26.25" customHeight="1" spans="1:20">
      <c r="A130" s="101">
        <v>220</v>
      </c>
      <c r="B130" s="101">
        <v>22001</v>
      </c>
      <c r="C130" s="102" t="s">
        <v>368</v>
      </c>
      <c r="D130" s="101" t="s">
        <v>343</v>
      </c>
      <c r="E130" s="133">
        <v>21.09</v>
      </c>
      <c r="F130" s="133">
        <v>17.04</v>
      </c>
      <c r="G130" s="133">
        <v>9.24</v>
      </c>
      <c r="H130" s="133">
        <v>7.03</v>
      </c>
      <c r="I130" s="131">
        <v>0.77</v>
      </c>
      <c r="J130" s="135">
        <v>4.05</v>
      </c>
      <c r="K130" s="133">
        <v>1.85</v>
      </c>
      <c r="L130" s="133">
        <v>0</v>
      </c>
      <c r="M130" s="133">
        <v>0</v>
      </c>
      <c r="N130" s="133">
        <v>2.2</v>
      </c>
      <c r="O130" s="133">
        <v>0</v>
      </c>
      <c r="P130" s="131">
        <v>0</v>
      </c>
      <c r="Q130" s="138">
        <v>0</v>
      </c>
      <c r="R130" s="139">
        <v>0</v>
      </c>
      <c r="S130" s="139">
        <v>0</v>
      </c>
      <c r="T130" s="140">
        <v>0</v>
      </c>
    </row>
    <row r="131" ht="26.25" customHeight="1" spans="1:20">
      <c r="A131" s="101"/>
      <c r="B131" s="101"/>
      <c r="C131" s="102" t="s">
        <v>369</v>
      </c>
      <c r="D131" s="101" t="s">
        <v>370</v>
      </c>
      <c r="E131" s="133">
        <v>48.14</v>
      </c>
      <c r="F131" s="133">
        <v>38.75</v>
      </c>
      <c r="G131" s="133">
        <v>22.04</v>
      </c>
      <c r="H131" s="133">
        <v>14.87</v>
      </c>
      <c r="I131" s="131">
        <v>1.84</v>
      </c>
      <c r="J131" s="135">
        <v>9.39</v>
      </c>
      <c r="K131" s="133">
        <v>4.41</v>
      </c>
      <c r="L131" s="133">
        <v>0</v>
      </c>
      <c r="M131" s="133">
        <v>0</v>
      </c>
      <c r="N131" s="133">
        <v>4.98</v>
      </c>
      <c r="O131" s="133">
        <v>0</v>
      </c>
      <c r="P131" s="131">
        <v>0</v>
      </c>
      <c r="Q131" s="138">
        <v>0</v>
      </c>
      <c r="R131" s="139">
        <v>0</v>
      </c>
      <c r="S131" s="139">
        <v>0</v>
      </c>
      <c r="T131" s="140">
        <v>0</v>
      </c>
    </row>
    <row r="132" ht="26.25" customHeight="1" spans="1:20">
      <c r="A132" s="101">
        <v>220</v>
      </c>
      <c r="B132" s="101">
        <v>22001</v>
      </c>
      <c r="C132" s="102" t="s">
        <v>371</v>
      </c>
      <c r="D132" s="101" t="s">
        <v>343</v>
      </c>
      <c r="E132" s="133">
        <v>48.14</v>
      </c>
      <c r="F132" s="133">
        <v>38.75</v>
      </c>
      <c r="G132" s="133">
        <v>22.04</v>
      </c>
      <c r="H132" s="133">
        <v>14.87</v>
      </c>
      <c r="I132" s="131">
        <v>1.84</v>
      </c>
      <c r="J132" s="135">
        <v>9.39</v>
      </c>
      <c r="K132" s="133">
        <v>4.41</v>
      </c>
      <c r="L132" s="133">
        <v>0</v>
      </c>
      <c r="M132" s="133">
        <v>0</v>
      </c>
      <c r="N132" s="133">
        <v>4.98</v>
      </c>
      <c r="O132" s="133">
        <v>0</v>
      </c>
      <c r="P132" s="131">
        <v>0</v>
      </c>
      <c r="Q132" s="138">
        <v>0</v>
      </c>
      <c r="R132" s="139">
        <v>0</v>
      </c>
      <c r="S132" s="139">
        <v>0</v>
      </c>
      <c r="T132" s="140">
        <v>0</v>
      </c>
    </row>
    <row r="133" ht="26.25" customHeight="1" spans="1:20">
      <c r="A133" s="101"/>
      <c r="B133" s="101"/>
      <c r="C133" s="102" t="s">
        <v>372</v>
      </c>
      <c r="D133" s="101" t="s">
        <v>373</v>
      </c>
      <c r="E133" s="133">
        <v>56.92</v>
      </c>
      <c r="F133" s="133">
        <v>45.75</v>
      </c>
      <c r="G133" s="133">
        <v>26.43</v>
      </c>
      <c r="H133" s="133">
        <v>17.12</v>
      </c>
      <c r="I133" s="131">
        <v>2.2</v>
      </c>
      <c r="J133" s="135">
        <v>11.17</v>
      </c>
      <c r="K133" s="133">
        <v>5.29</v>
      </c>
      <c r="L133" s="133">
        <v>0</v>
      </c>
      <c r="M133" s="133">
        <v>0</v>
      </c>
      <c r="N133" s="133">
        <v>5.88</v>
      </c>
      <c r="O133" s="133">
        <v>0</v>
      </c>
      <c r="P133" s="131">
        <v>0</v>
      </c>
      <c r="Q133" s="138">
        <v>0</v>
      </c>
      <c r="R133" s="139">
        <v>0</v>
      </c>
      <c r="S133" s="139">
        <v>0</v>
      </c>
      <c r="T133" s="140">
        <v>0</v>
      </c>
    </row>
    <row r="134" ht="26.25" customHeight="1" spans="1:20">
      <c r="A134" s="101">
        <v>220</v>
      </c>
      <c r="B134" s="101">
        <v>22001</v>
      </c>
      <c r="C134" s="102" t="s">
        <v>374</v>
      </c>
      <c r="D134" s="101" t="s">
        <v>343</v>
      </c>
      <c r="E134" s="133">
        <v>56.92</v>
      </c>
      <c r="F134" s="133">
        <v>45.75</v>
      </c>
      <c r="G134" s="133">
        <v>26.43</v>
      </c>
      <c r="H134" s="133">
        <v>17.12</v>
      </c>
      <c r="I134" s="131">
        <v>2.2</v>
      </c>
      <c r="J134" s="135">
        <v>11.17</v>
      </c>
      <c r="K134" s="133">
        <v>5.29</v>
      </c>
      <c r="L134" s="133">
        <v>0</v>
      </c>
      <c r="M134" s="133">
        <v>0</v>
      </c>
      <c r="N134" s="133">
        <v>5.88</v>
      </c>
      <c r="O134" s="133">
        <v>0</v>
      </c>
      <c r="P134" s="131">
        <v>0</v>
      </c>
      <c r="Q134" s="138">
        <v>0</v>
      </c>
      <c r="R134" s="139">
        <v>0</v>
      </c>
      <c r="S134" s="139">
        <v>0</v>
      </c>
      <c r="T134" s="140">
        <v>0</v>
      </c>
    </row>
    <row r="135" ht="26.25" customHeight="1" spans="1:20">
      <c r="A135" s="101"/>
      <c r="B135" s="101"/>
      <c r="C135" s="102" t="s">
        <v>375</v>
      </c>
      <c r="D135" s="101" t="s">
        <v>376</v>
      </c>
      <c r="E135" s="133">
        <v>49.53</v>
      </c>
      <c r="F135" s="133">
        <v>37.1</v>
      </c>
      <c r="G135" s="133">
        <v>21.37</v>
      </c>
      <c r="H135" s="133">
        <v>15.73</v>
      </c>
      <c r="I135" s="131">
        <v>0</v>
      </c>
      <c r="J135" s="135">
        <v>12.43</v>
      </c>
      <c r="K135" s="133">
        <v>7.42</v>
      </c>
      <c r="L135" s="133">
        <v>0</v>
      </c>
      <c r="M135" s="133">
        <v>0</v>
      </c>
      <c r="N135" s="133">
        <v>5.01</v>
      </c>
      <c r="O135" s="133">
        <v>0</v>
      </c>
      <c r="P135" s="131">
        <v>0</v>
      </c>
      <c r="Q135" s="138">
        <v>0</v>
      </c>
      <c r="R135" s="139">
        <v>0</v>
      </c>
      <c r="S135" s="139">
        <v>0</v>
      </c>
      <c r="T135" s="140">
        <v>0</v>
      </c>
    </row>
    <row r="136" ht="26.25" customHeight="1" spans="1:20">
      <c r="A136" s="101">
        <v>220</v>
      </c>
      <c r="B136" s="101">
        <v>22001</v>
      </c>
      <c r="C136" s="102" t="s">
        <v>377</v>
      </c>
      <c r="D136" s="101" t="s">
        <v>343</v>
      </c>
      <c r="E136" s="133">
        <v>49.53</v>
      </c>
      <c r="F136" s="133">
        <v>37.1</v>
      </c>
      <c r="G136" s="133">
        <v>21.37</v>
      </c>
      <c r="H136" s="133">
        <v>15.73</v>
      </c>
      <c r="I136" s="131">
        <v>0</v>
      </c>
      <c r="J136" s="135">
        <v>12.43</v>
      </c>
      <c r="K136" s="133">
        <v>7.42</v>
      </c>
      <c r="L136" s="133">
        <v>0</v>
      </c>
      <c r="M136" s="133">
        <v>0</v>
      </c>
      <c r="N136" s="133">
        <v>5.01</v>
      </c>
      <c r="O136" s="133">
        <v>0</v>
      </c>
      <c r="P136" s="131">
        <v>0</v>
      </c>
      <c r="Q136" s="138">
        <v>0</v>
      </c>
      <c r="R136" s="139">
        <v>0</v>
      </c>
      <c r="S136" s="139">
        <v>0</v>
      </c>
      <c r="T136" s="140">
        <v>0</v>
      </c>
    </row>
    <row r="137" ht="26.25" customHeight="1" spans="1:20">
      <c r="A137" s="101"/>
      <c r="B137" s="101"/>
      <c r="C137" s="102" t="s">
        <v>378</v>
      </c>
      <c r="D137" s="101" t="s">
        <v>379</v>
      </c>
      <c r="E137" s="133">
        <v>8.2</v>
      </c>
      <c r="F137" s="133">
        <v>6.62</v>
      </c>
      <c r="G137" s="133">
        <v>3.67</v>
      </c>
      <c r="H137" s="133">
        <v>2.64</v>
      </c>
      <c r="I137" s="131">
        <v>0.31</v>
      </c>
      <c r="J137" s="135">
        <v>1.58</v>
      </c>
      <c r="K137" s="133">
        <v>0.73</v>
      </c>
      <c r="L137" s="133">
        <v>0</v>
      </c>
      <c r="M137" s="133">
        <v>0</v>
      </c>
      <c r="N137" s="133">
        <v>0.85</v>
      </c>
      <c r="O137" s="133">
        <v>0</v>
      </c>
      <c r="P137" s="131">
        <v>0</v>
      </c>
      <c r="Q137" s="138">
        <v>0</v>
      </c>
      <c r="R137" s="139">
        <v>0</v>
      </c>
      <c r="S137" s="139">
        <v>0</v>
      </c>
      <c r="T137" s="140">
        <v>0</v>
      </c>
    </row>
    <row r="138" ht="26.25" customHeight="1" spans="1:20">
      <c r="A138" s="101">
        <v>220</v>
      </c>
      <c r="B138" s="101">
        <v>22001</v>
      </c>
      <c r="C138" s="102" t="s">
        <v>380</v>
      </c>
      <c r="D138" s="101" t="s">
        <v>343</v>
      </c>
      <c r="E138" s="133">
        <v>8.2</v>
      </c>
      <c r="F138" s="133">
        <v>6.62</v>
      </c>
      <c r="G138" s="133">
        <v>3.67</v>
      </c>
      <c r="H138" s="133">
        <v>2.64</v>
      </c>
      <c r="I138" s="131">
        <v>0.31</v>
      </c>
      <c r="J138" s="135">
        <v>1.58</v>
      </c>
      <c r="K138" s="133">
        <v>0.73</v>
      </c>
      <c r="L138" s="133">
        <v>0</v>
      </c>
      <c r="M138" s="133">
        <v>0</v>
      </c>
      <c r="N138" s="133">
        <v>0.85</v>
      </c>
      <c r="O138" s="133">
        <v>0</v>
      </c>
      <c r="P138" s="131">
        <v>0</v>
      </c>
      <c r="Q138" s="138">
        <v>0</v>
      </c>
      <c r="R138" s="139">
        <v>0</v>
      </c>
      <c r="S138" s="139">
        <v>0</v>
      </c>
      <c r="T138" s="140">
        <v>0</v>
      </c>
    </row>
    <row r="139" ht="18" customHeight="1" spans="1:22">
      <c r="A139" s="80"/>
      <c r="B139" s="81"/>
      <c r="C139" s="81"/>
      <c r="D139" s="82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12"/>
      <c r="P139" s="112"/>
      <c r="Q139" s="123"/>
      <c r="R139" s="123"/>
      <c r="S139" s="123"/>
      <c r="T139" s="123"/>
      <c r="U139" s="123"/>
      <c r="V139" s="123"/>
    </row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8" customHeight="1"/>
  </sheetData>
  <mergeCells count="24">
    <mergeCell ref="A2:T2"/>
    <mergeCell ref="F4:I4"/>
    <mergeCell ref="J4:P4"/>
    <mergeCell ref="Q4:T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629861111111111" right="0.629861111111111" top="0.786805555555556" bottom="0.708333333333333" header="0" footer="0"/>
  <pageSetup paperSize="9" scale="70" orientation="landscape"/>
  <headerFooter alignWithMargins="0" scaleWithDoc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3"/>
  <sheetViews>
    <sheetView showGridLines="0" showZeros="0" workbookViewId="0">
      <selection activeCell="D16" sqref="D16"/>
    </sheetView>
  </sheetViews>
  <sheetFormatPr defaultColWidth="9.14444444444444" defaultRowHeight="12"/>
  <cols>
    <col min="1" max="1" width="6.83333333333333" customWidth="1"/>
    <col min="2" max="2" width="8" customWidth="1"/>
    <col min="3" max="3" width="14" customWidth="1"/>
    <col min="4" max="4" width="32.6666666666667" customWidth="1"/>
    <col min="5" max="5" width="17.6666666666667" customWidth="1"/>
    <col min="6" max="7" width="9.5" customWidth="1"/>
    <col min="8" max="8" width="9.14444444444444" customWidth="1"/>
    <col min="9" max="14" width="9.5" customWidth="1"/>
    <col min="15" max="24" width="9.14444444444444" customWidth="1"/>
    <col min="25" max="25" width="11.3333333333333" customWidth="1"/>
    <col min="26" max="26" width="9.14444444444444" customWidth="1"/>
    <col min="27" max="27" width="11.1666666666667" customWidth="1"/>
    <col min="28" max="28" width="9.12222222222222" customWidth="1"/>
    <col min="29" max="16384" width="9.14444444444444" customWidth="1"/>
  </cols>
  <sheetData>
    <row r="1" ht="18" customHeight="1" spans="1:28">
      <c r="A1" s="80"/>
      <c r="B1" s="81"/>
      <c r="C1" s="81"/>
      <c r="D1" s="82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104"/>
      <c r="Z1" s="104"/>
      <c r="AA1" s="83" t="s">
        <v>401</v>
      </c>
      <c r="AB1" s="104"/>
    </row>
    <row r="2" ht="24.75" customHeight="1" spans="1:28">
      <c r="A2" s="84" t="s">
        <v>402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110"/>
    </row>
    <row r="3" ht="18" customHeight="1" spans="2:28">
      <c r="B3" s="85"/>
      <c r="C3" s="85"/>
      <c r="D3" s="86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104"/>
      <c r="Z3" s="104"/>
      <c r="AA3" s="83" t="s">
        <v>19</v>
      </c>
      <c r="AB3" s="104"/>
    </row>
    <row r="4" ht="18" customHeight="1" spans="1:28">
      <c r="A4" s="124" t="s">
        <v>383</v>
      </c>
      <c r="B4" s="124"/>
      <c r="C4" s="125" t="s">
        <v>97</v>
      </c>
      <c r="D4" s="126" t="s">
        <v>98</v>
      </c>
      <c r="E4" s="127" t="s">
        <v>384</v>
      </c>
      <c r="F4" s="89" t="s">
        <v>403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107" t="s">
        <v>404</v>
      </c>
      <c r="W4" s="130" t="s">
        <v>405</v>
      </c>
      <c r="X4" s="130"/>
      <c r="Y4" s="130"/>
      <c r="Z4" s="130"/>
      <c r="AA4" s="130"/>
      <c r="AB4" s="112"/>
    </row>
    <row r="5" ht="18" customHeight="1" spans="1:28">
      <c r="A5" s="128" t="s">
        <v>106</v>
      </c>
      <c r="B5" s="125" t="s">
        <v>107</v>
      </c>
      <c r="C5" s="125"/>
      <c r="D5" s="126"/>
      <c r="E5" s="127"/>
      <c r="F5" s="129" t="s">
        <v>108</v>
      </c>
      <c r="G5" s="129" t="s">
        <v>406</v>
      </c>
      <c r="H5" s="129" t="s">
        <v>407</v>
      </c>
      <c r="I5" s="129" t="s">
        <v>408</v>
      </c>
      <c r="J5" s="129" t="s">
        <v>409</v>
      </c>
      <c r="K5" s="129" t="s">
        <v>410</v>
      </c>
      <c r="L5" s="129" t="s">
        <v>411</v>
      </c>
      <c r="M5" s="129" t="s">
        <v>412</v>
      </c>
      <c r="N5" s="129" t="s">
        <v>413</v>
      </c>
      <c r="O5" s="129" t="s">
        <v>414</v>
      </c>
      <c r="P5" s="129" t="s">
        <v>415</v>
      </c>
      <c r="Q5" s="129" t="s">
        <v>416</v>
      </c>
      <c r="R5" s="129" t="s">
        <v>417</v>
      </c>
      <c r="S5" s="93" t="s">
        <v>418</v>
      </c>
      <c r="T5" s="129" t="s">
        <v>419</v>
      </c>
      <c r="U5" s="129" t="s">
        <v>420</v>
      </c>
      <c r="V5" s="105"/>
      <c r="W5" s="105" t="s">
        <v>115</v>
      </c>
      <c r="X5" s="105" t="s">
        <v>421</v>
      </c>
      <c r="Y5" s="105" t="s">
        <v>422</v>
      </c>
      <c r="Z5" s="105" t="s">
        <v>423</v>
      </c>
      <c r="AA5" s="89" t="s">
        <v>424</v>
      </c>
      <c r="AB5" s="112"/>
    </row>
    <row r="6" ht="18" customHeight="1" spans="1:28">
      <c r="A6" s="128"/>
      <c r="B6" s="125"/>
      <c r="C6" s="125"/>
      <c r="D6" s="126"/>
      <c r="E6" s="127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89"/>
      <c r="T6" s="105"/>
      <c r="U6" s="105"/>
      <c r="V6" s="105"/>
      <c r="W6" s="105"/>
      <c r="X6" s="105"/>
      <c r="Y6" s="105"/>
      <c r="Z6" s="105"/>
      <c r="AA6" s="89"/>
      <c r="AB6" s="112"/>
    </row>
    <row r="7" ht="18" customHeight="1" spans="1:28">
      <c r="A7" s="97" t="s">
        <v>119</v>
      </c>
      <c r="B7" s="98" t="s">
        <v>119</v>
      </c>
      <c r="C7" s="98" t="s">
        <v>119</v>
      </c>
      <c r="D7" s="99" t="s">
        <v>119</v>
      </c>
      <c r="E7" s="99">
        <v>1</v>
      </c>
      <c r="F7" s="100">
        <v>2</v>
      </c>
      <c r="G7" s="100">
        <v>3</v>
      </c>
      <c r="H7" s="100">
        <v>3</v>
      </c>
      <c r="I7" s="100">
        <v>4</v>
      </c>
      <c r="J7" s="100">
        <v>5</v>
      </c>
      <c r="K7" s="100">
        <v>6</v>
      </c>
      <c r="L7" s="100">
        <v>7</v>
      </c>
      <c r="M7" s="100">
        <v>8</v>
      </c>
      <c r="N7" s="100">
        <v>9</v>
      </c>
      <c r="O7" s="100">
        <v>10</v>
      </c>
      <c r="P7" s="100">
        <v>11</v>
      </c>
      <c r="Q7" s="100">
        <v>12</v>
      </c>
      <c r="R7" s="100">
        <v>13</v>
      </c>
      <c r="S7" s="99">
        <v>14</v>
      </c>
      <c r="T7" s="100">
        <v>15</v>
      </c>
      <c r="U7" s="100">
        <v>16</v>
      </c>
      <c r="V7" s="100">
        <v>17</v>
      </c>
      <c r="W7" s="100">
        <v>18</v>
      </c>
      <c r="X7" s="100">
        <v>19</v>
      </c>
      <c r="Y7" s="100">
        <v>20</v>
      </c>
      <c r="Z7" s="100">
        <v>21</v>
      </c>
      <c r="AA7" s="100">
        <v>22</v>
      </c>
      <c r="AB7" s="112"/>
    </row>
    <row r="8" ht="26.25" customHeight="1" spans="1:29">
      <c r="A8" s="101"/>
      <c r="B8" s="101"/>
      <c r="C8" s="102"/>
      <c r="D8" s="101" t="s">
        <v>115</v>
      </c>
      <c r="E8" s="103">
        <v>2035.56</v>
      </c>
      <c r="F8" s="103">
        <v>1858.29</v>
      </c>
      <c r="G8" s="108">
        <v>1266.64</v>
      </c>
      <c r="H8" s="121">
        <v>5.47</v>
      </c>
      <c r="I8" s="121">
        <v>6.08</v>
      </c>
      <c r="J8" s="121">
        <v>37.79</v>
      </c>
      <c r="K8" s="121">
        <v>43.76</v>
      </c>
      <c r="L8" s="121">
        <v>61.88</v>
      </c>
      <c r="M8" s="121">
        <v>5.41</v>
      </c>
      <c r="N8" s="121">
        <v>54.1</v>
      </c>
      <c r="O8" s="121">
        <v>32.46</v>
      </c>
      <c r="P8" s="121">
        <v>6.75</v>
      </c>
      <c r="Q8" s="121">
        <v>140.95</v>
      </c>
      <c r="R8" s="109">
        <v>197</v>
      </c>
      <c r="S8" s="131">
        <v>0</v>
      </c>
      <c r="T8" s="121">
        <v>0</v>
      </c>
      <c r="U8" s="121">
        <v>0</v>
      </c>
      <c r="V8" s="121">
        <v>133.51</v>
      </c>
      <c r="W8" s="109">
        <v>43.76</v>
      </c>
      <c r="X8" s="103">
        <v>43.76</v>
      </c>
      <c r="Y8" s="103">
        <v>0</v>
      </c>
      <c r="Z8" s="103">
        <v>0</v>
      </c>
      <c r="AA8" s="108">
        <v>0</v>
      </c>
      <c r="AB8" s="122"/>
      <c r="AC8" s="123"/>
    </row>
    <row r="9" ht="26.25" customHeight="1" spans="1:28">
      <c r="A9" s="101"/>
      <c r="B9" s="101"/>
      <c r="C9" s="102" t="s">
        <v>120</v>
      </c>
      <c r="D9" s="101" t="s">
        <v>121</v>
      </c>
      <c r="E9" s="103">
        <v>432</v>
      </c>
      <c r="F9" s="103">
        <v>432</v>
      </c>
      <c r="G9" s="108">
        <v>432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09">
        <v>0</v>
      </c>
      <c r="S9" s="131">
        <v>0</v>
      </c>
      <c r="T9" s="121">
        <v>0</v>
      </c>
      <c r="U9" s="121">
        <v>0</v>
      </c>
      <c r="V9" s="121">
        <v>0</v>
      </c>
      <c r="W9" s="109">
        <v>0</v>
      </c>
      <c r="X9" s="103">
        <v>0</v>
      </c>
      <c r="Y9" s="103">
        <v>0</v>
      </c>
      <c r="Z9" s="103">
        <v>0</v>
      </c>
      <c r="AA9" s="108">
        <v>0</v>
      </c>
      <c r="AB9" s="112"/>
    </row>
    <row r="10" ht="26.25" customHeight="1" spans="1:28">
      <c r="A10" s="101">
        <v>224</v>
      </c>
      <c r="B10" s="101">
        <v>22402</v>
      </c>
      <c r="C10" s="102" t="s">
        <v>122</v>
      </c>
      <c r="D10" s="101" t="s">
        <v>123</v>
      </c>
      <c r="E10" s="103">
        <v>432</v>
      </c>
      <c r="F10" s="103">
        <v>432</v>
      </c>
      <c r="G10" s="108">
        <v>432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09">
        <v>0</v>
      </c>
      <c r="S10" s="131">
        <v>0</v>
      </c>
      <c r="T10" s="121">
        <v>0</v>
      </c>
      <c r="U10" s="121">
        <v>0</v>
      </c>
      <c r="V10" s="121">
        <v>0</v>
      </c>
      <c r="W10" s="109">
        <v>0</v>
      </c>
      <c r="X10" s="103">
        <v>0</v>
      </c>
      <c r="Y10" s="103">
        <v>0</v>
      </c>
      <c r="Z10" s="103">
        <v>0</v>
      </c>
      <c r="AA10" s="108">
        <v>0</v>
      </c>
      <c r="AB10" s="112"/>
    </row>
    <row r="11" ht="26.25" customHeight="1" spans="1:28">
      <c r="A11" s="101"/>
      <c r="B11" s="101"/>
      <c r="C11" s="102" t="s">
        <v>126</v>
      </c>
      <c r="D11" s="101" t="s">
        <v>127</v>
      </c>
      <c r="E11" s="103">
        <v>20.18</v>
      </c>
      <c r="F11" s="103">
        <v>15.53</v>
      </c>
      <c r="G11" s="108">
        <v>1.44</v>
      </c>
      <c r="H11" s="121">
        <v>0.18</v>
      </c>
      <c r="I11" s="121">
        <v>0.2</v>
      </c>
      <c r="J11" s="121">
        <v>1.24</v>
      </c>
      <c r="K11" s="121">
        <v>1.44</v>
      </c>
      <c r="L11" s="121">
        <v>5.11</v>
      </c>
      <c r="M11" s="121">
        <v>0.18</v>
      </c>
      <c r="N11" s="121">
        <v>1.8</v>
      </c>
      <c r="O11" s="121">
        <v>1.08</v>
      </c>
      <c r="P11" s="121">
        <v>0.29</v>
      </c>
      <c r="Q11" s="121">
        <v>2.57</v>
      </c>
      <c r="R11" s="109">
        <v>0</v>
      </c>
      <c r="S11" s="131">
        <v>0</v>
      </c>
      <c r="T11" s="121">
        <v>0</v>
      </c>
      <c r="U11" s="121">
        <v>0</v>
      </c>
      <c r="V11" s="121">
        <v>3.21</v>
      </c>
      <c r="W11" s="109">
        <v>1.44</v>
      </c>
      <c r="X11" s="103">
        <v>1.44</v>
      </c>
      <c r="Y11" s="103">
        <v>0</v>
      </c>
      <c r="Z11" s="103">
        <v>0</v>
      </c>
      <c r="AA11" s="108">
        <v>0</v>
      </c>
      <c r="AB11" s="112"/>
    </row>
    <row r="12" ht="26.25" customHeight="1" spans="1:28">
      <c r="A12" s="101">
        <v>201</v>
      </c>
      <c r="B12" s="101">
        <v>20131</v>
      </c>
      <c r="C12" s="102" t="s">
        <v>128</v>
      </c>
      <c r="D12" s="101" t="s">
        <v>129</v>
      </c>
      <c r="E12" s="103">
        <v>20.18</v>
      </c>
      <c r="F12" s="103">
        <v>15.53</v>
      </c>
      <c r="G12" s="108">
        <v>1.44</v>
      </c>
      <c r="H12" s="121">
        <v>0.18</v>
      </c>
      <c r="I12" s="121">
        <v>0.2</v>
      </c>
      <c r="J12" s="121">
        <v>1.24</v>
      </c>
      <c r="K12" s="121">
        <v>1.44</v>
      </c>
      <c r="L12" s="121">
        <v>5.11</v>
      </c>
      <c r="M12" s="121">
        <v>0.18</v>
      </c>
      <c r="N12" s="121">
        <v>1.8</v>
      </c>
      <c r="O12" s="121">
        <v>1.08</v>
      </c>
      <c r="P12" s="121">
        <v>0.29</v>
      </c>
      <c r="Q12" s="121">
        <v>2.57</v>
      </c>
      <c r="R12" s="109">
        <v>0</v>
      </c>
      <c r="S12" s="131">
        <v>0</v>
      </c>
      <c r="T12" s="121">
        <v>0</v>
      </c>
      <c r="U12" s="121">
        <v>0</v>
      </c>
      <c r="V12" s="121">
        <v>3.21</v>
      </c>
      <c r="W12" s="109">
        <v>1.44</v>
      </c>
      <c r="X12" s="103">
        <v>1.44</v>
      </c>
      <c r="Y12" s="103">
        <v>0</v>
      </c>
      <c r="Z12" s="103">
        <v>0</v>
      </c>
      <c r="AA12" s="108">
        <v>0</v>
      </c>
      <c r="AB12" s="112"/>
    </row>
    <row r="13" ht="26.25" customHeight="1" spans="1:28">
      <c r="A13" s="101"/>
      <c r="B13" s="101"/>
      <c r="C13" s="102" t="s">
        <v>130</v>
      </c>
      <c r="D13" s="101" t="s">
        <v>131</v>
      </c>
      <c r="E13" s="103">
        <v>23.48</v>
      </c>
      <c r="F13" s="103">
        <v>17.72</v>
      </c>
      <c r="G13" s="108">
        <v>1.6</v>
      </c>
      <c r="H13" s="121">
        <v>0.2</v>
      </c>
      <c r="I13" s="121">
        <v>0.22</v>
      </c>
      <c r="J13" s="121">
        <v>1.38</v>
      </c>
      <c r="K13" s="121">
        <v>1.6</v>
      </c>
      <c r="L13" s="121">
        <v>5.68</v>
      </c>
      <c r="M13" s="121">
        <v>0.2</v>
      </c>
      <c r="N13" s="121">
        <v>2</v>
      </c>
      <c r="O13" s="121">
        <v>1.2</v>
      </c>
      <c r="P13" s="121">
        <v>0.32</v>
      </c>
      <c r="Q13" s="121">
        <v>3.32</v>
      </c>
      <c r="R13" s="109">
        <v>0</v>
      </c>
      <c r="S13" s="131">
        <v>0</v>
      </c>
      <c r="T13" s="121">
        <v>0</v>
      </c>
      <c r="U13" s="121">
        <v>0</v>
      </c>
      <c r="V13" s="121">
        <v>4.16</v>
      </c>
      <c r="W13" s="109">
        <v>1.6</v>
      </c>
      <c r="X13" s="103">
        <v>1.6</v>
      </c>
      <c r="Y13" s="103">
        <v>0</v>
      </c>
      <c r="Z13" s="103">
        <v>0</v>
      </c>
      <c r="AA13" s="108">
        <v>0</v>
      </c>
      <c r="AB13" s="112"/>
    </row>
    <row r="14" ht="26.25" customHeight="1" spans="1:28">
      <c r="A14" s="101">
        <v>201</v>
      </c>
      <c r="B14" s="101">
        <v>20101</v>
      </c>
      <c r="C14" s="102" t="s">
        <v>132</v>
      </c>
      <c r="D14" s="101" t="s">
        <v>133</v>
      </c>
      <c r="E14" s="103">
        <v>23.48</v>
      </c>
      <c r="F14" s="103">
        <v>17.72</v>
      </c>
      <c r="G14" s="108">
        <v>1.6</v>
      </c>
      <c r="H14" s="121">
        <v>0.2</v>
      </c>
      <c r="I14" s="121">
        <v>0.22</v>
      </c>
      <c r="J14" s="121">
        <v>1.38</v>
      </c>
      <c r="K14" s="121">
        <v>1.6</v>
      </c>
      <c r="L14" s="121">
        <v>5.68</v>
      </c>
      <c r="M14" s="121">
        <v>0.2</v>
      </c>
      <c r="N14" s="121">
        <v>2</v>
      </c>
      <c r="O14" s="121">
        <v>1.2</v>
      </c>
      <c r="P14" s="121">
        <v>0.32</v>
      </c>
      <c r="Q14" s="121">
        <v>3.32</v>
      </c>
      <c r="R14" s="109">
        <v>0</v>
      </c>
      <c r="S14" s="131">
        <v>0</v>
      </c>
      <c r="T14" s="121">
        <v>0</v>
      </c>
      <c r="U14" s="121">
        <v>0</v>
      </c>
      <c r="V14" s="121">
        <v>4.16</v>
      </c>
      <c r="W14" s="109">
        <v>1.6</v>
      </c>
      <c r="X14" s="103">
        <v>1.6</v>
      </c>
      <c r="Y14" s="103">
        <v>0</v>
      </c>
      <c r="Z14" s="103">
        <v>0</v>
      </c>
      <c r="AA14" s="108">
        <v>0</v>
      </c>
      <c r="AB14" s="112"/>
    </row>
    <row r="15" ht="26.25" customHeight="1" spans="1:28">
      <c r="A15" s="101"/>
      <c r="B15" s="101"/>
      <c r="C15" s="102" t="s">
        <v>135</v>
      </c>
      <c r="D15" s="101" t="s">
        <v>136</v>
      </c>
      <c r="E15" s="103">
        <v>19.11</v>
      </c>
      <c r="F15" s="103">
        <v>14.69</v>
      </c>
      <c r="G15" s="108">
        <v>1.36</v>
      </c>
      <c r="H15" s="121">
        <v>0.17</v>
      </c>
      <c r="I15" s="121">
        <v>0.19</v>
      </c>
      <c r="J15" s="121">
        <v>1.17</v>
      </c>
      <c r="K15" s="121">
        <v>1.36</v>
      </c>
      <c r="L15" s="121">
        <v>4.83</v>
      </c>
      <c r="M15" s="121">
        <v>0.17</v>
      </c>
      <c r="N15" s="121">
        <v>1.7</v>
      </c>
      <c r="O15" s="121">
        <v>1.02</v>
      </c>
      <c r="P15" s="121">
        <v>0.27</v>
      </c>
      <c r="Q15" s="121">
        <v>2.45</v>
      </c>
      <c r="R15" s="109">
        <v>0</v>
      </c>
      <c r="S15" s="131">
        <v>0</v>
      </c>
      <c r="T15" s="121">
        <v>0</v>
      </c>
      <c r="U15" s="121">
        <v>0</v>
      </c>
      <c r="V15" s="121">
        <v>3.06</v>
      </c>
      <c r="W15" s="109">
        <v>1.36</v>
      </c>
      <c r="X15" s="103">
        <v>1.36</v>
      </c>
      <c r="Y15" s="103">
        <v>0</v>
      </c>
      <c r="Z15" s="103">
        <v>0</v>
      </c>
      <c r="AA15" s="108">
        <v>0</v>
      </c>
      <c r="AB15" s="112"/>
    </row>
    <row r="16" ht="26.25" customHeight="1" spans="1:28">
      <c r="A16" s="101">
        <v>201</v>
      </c>
      <c r="B16" s="101">
        <v>20103</v>
      </c>
      <c r="C16" s="102" t="s">
        <v>137</v>
      </c>
      <c r="D16" s="101" t="s">
        <v>138</v>
      </c>
      <c r="E16" s="103">
        <v>19.11</v>
      </c>
      <c r="F16" s="103">
        <v>14.69</v>
      </c>
      <c r="G16" s="108">
        <v>1.36</v>
      </c>
      <c r="H16" s="121">
        <v>0.17</v>
      </c>
      <c r="I16" s="121">
        <v>0.19</v>
      </c>
      <c r="J16" s="121">
        <v>1.17</v>
      </c>
      <c r="K16" s="121">
        <v>1.36</v>
      </c>
      <c r="L16" s="121">
        <v>4.83</v>
      </c>
      <c r="M16" s="121">
        <v>0.17</v>
      </c>
      <c r="N16" s="121">
        <v>1.7</v>
      </c>
      <c r="O16" s="121">
        <v>1.02</v>
      </c>
      <c r="P16" s="121">
        <v>0.27</v>
      </c>
      <c r="Q16" s="121">
        <v>2.45</v>
      </c>
      <c r="R16" s="109">
        <v>0</v>
      </c>
      <c r="S16" s="131">
        <v>0</v>
      </c>
      <c r="T16" s="121">
        <v>0</v>
      </c>
      <c r="U16" s="121">
        <v>0</v>
      </c>
      <c r="V16" s="121">
        <v>3.06</v>
      </c>
      <c r="W16" s="109">
        <v>1.36</v>
      </c>
      <c r="X16" s="103">
        <v>1.36</v>
      </c>
      <c r="Y16" s="103">
        <v>0</v>
      </c>
      <c r="Z16" s="103">
        <v>0</v>
      </c>
      <c r="AA16" s="108">
        <v>0</v>
      </c>
      <c r="AB16" s="112"/>
    </row>
    <row r="17" ht="26.25" customHeight="1" spans="1:27">
      <c r="A17" s="101"/>
      <c r="B17" s="101"/>
      <c r="C17" s="102" t="s">
        <v>139</v>
      </c>
      <c r="D17" s="101" t="s">
        <v>140</v>
      </c>
      <c r="E17" s="103">
        <v>17.57</v>
      </c>
      <c r="F17" s="103">
        <v>13.28</v>
      </c>
      <c r="G17" s="108">
        <v>1.2</v>
      </c>
      <c r="H17" s="121">
        <v>0.15</v>
      </c>
      <c r="I17" s="121">
        <v>0.17</v>
      </c>
      <c r="J17" s="121">
        <v>1.04</v>
      </c>
      <c r="K17" s="121">
        <v>1.2</v>
      </c>
      <c r="L17" s="121">
        <v>4.26</v>
      </c>
      <c r="M17" s="121">
        <v>0.15</v>
      </c>
      <c r="N17" s="121">
        <v>1.5</v>
      </c>
      <c r="O17" s="121">
        <v>0.9</v>
      </c>
      <c r="P17" s="121">
        <v>0.24</v>
      </c>
      <c r="Q17" s="121">
        <v>2.47</v>
      </c>
      <c r="R17" s="109">
        <v>0</v>
      </c>
      <c r="S17" s="131">
        <v>0</v>
      </c>
      <c r="T17" s="121">
        <v>0</v>
      </c>
      <c r="U17" s="121">
        <v>0</v>
      </c>
      <c r="V17" s="121">
        <v>3.09</v>
      </c>
      <c r="W17" s="109">
        <v>1.2</v>
      </c>
      <c r="X17" s="103">
        <v>1.2</v>
      </c>
      <c r="Y17" s="103">
        <v>0</v>
      </c>
      <c r="Z17" s="103">
        <v>0</v>
      </c>
      <c r="AA17" s="108">
        <v>0</v>
      </c>
    </row>
    <row r="18" ht="26.25" customHeight="1" spans="1:27">
      <c r="A18" s="101">
        <v>201</v>
      </c>
      <c r="B18" s="101">
        <v>20102</v>
      </c>
      <c r="C18" s="102" t="s">
        <v>141</v>
      </c>
      <c r="D18" s="101" t="s">
        <v>142</v>
      </c>
      <c r="E18" s="103">
        <v>17.57</v>
      </c>
      <c r="F18" s="103">
        <v>13.28</v>
      </c>
      <c r="G18" s="108">
        <v>1.2</v>
      </c>
      <c r="H18" s="121">
        <v>0.15</v>
      </c>
      <c r="I18" s="121">
        <v>0.17</v>
      </c>
      <c r="J18" s="121">
        <v>1.04</v>
      </c>
      <c r="K18" s="121">
        <v>1.2</v>
      </c>
      <c r="L18" s="121">
        <v>4.26</v>
      </c>
      <c r="M18" s="121">
        <v>0.15</v>
      </c>
      <c r="N18" s="121">
        <v>1.5</v>
      </c>
      <c r="O18" s="121">
        <v>0.9</v>
      </c>
      <c r="P18" s="121">
        <v>0.24</v>
      </c>
      <c r="Q18" s="121">
        <v>2.47</v>
      </c>
      <c r="R18" s="109">
        <v>0</v>
      </c>
      <c r="S18" s="131">
        <v>0</v>
      </c>
      <c r="T18" s="121">
        <v>0</v>
      </c>
      <c r="U18" s="121">
        <v>0</v>
      </c>
      <c r="V18" s="121">
        <v>3.09</v>
      </c>
      <c r="W18" s="109">
        <v>1.2</v>
      </c>
      <c r="X18" s="103">
        <v>1.2</v>
      </c>
      <c r="Y18" s="103">
        <v>0</v>
      </c>
      <c r="Z18" s="103">
        <v>0</v>
      </c>
      <c r="AA18" s="108">
        <v>0</v>
      </c>
    </row>
    <row r="19" ht="26.25" customHeight="1" spans="1:27">
      <c r="A19" s="101"/>
      <c r="B19" s="101"/>
      <c r="C19" s="102" t="s">
        <v>143</v>
      </c>
      <c r="D19" s="101" t="s">
        <v>144</v>
      </c>
      <c r="E19" s="103">
        <v>110.52</v>
      </c>
      <c r="F19" s="103">
        <v>104.01</v>
      </c>
      <c r="G19" s="108">
        <v>98.8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5.21</v>
      </c>
      <c r="R19" s="109">
        <v>0</v>
      </c>
      <c r="S19" s="131">
        <v>0</v>
      </c>
      <c r="T19" s="121">
        <v>0</v>
      </c>
      <c r="U19" s="121">
        <v>0</v>
      </c>
      <c r="V19" s="121">
        <v>6.51</v>
      </c>
      <c r="W19" s="109">
        <v>0</v>
      </c>
      <c r="X19" s="103">
        <v>0</v>
      </c>
      <c r="Y19" s="103">
        <v>0</v>
      </c>
      <c r="Z19" s="103">
        <v>0</v>
      </c>
      <c r="AA19" s="108">
        <v>0</v>
      </c>
    </row>
    <row r="20" ht="26.25" customHeight="1" spans="1:27">
      <c r="A20" s="101">
        <v>201</v>
      </c>
      <c r="B20" s="101">
        <v>20111</v>
      </c>
      <c r="C20" s="102" t="s">
        <v>145</v>
      </c>
      <c r="D20" s="101" t="s">
        <v>146</v>
      </c>
      <c r="E20" s="103">
        <v>110.52</v>
      </c>
      <c r="F20" s="103">
        <v>104.01</v>
      </c>
      <c r="G20" s="108">
        <v>98.8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5.21</v>
      </c>
      <c r="R20" s="109">
        <v>0</v>
      </c>
      <c r="S20" s="131">
        <v>0</v>
      </c>
      <c r="T20" s="121">
        <v>0</v>
      </c>
      <c r="U20" s="121">
        <v>0</v>
      </c>
      <c r="V20" s="121">
        <v>6.51</v>
      </c>
      <c r="W20" s="109">
        <v>0</v>
      </c>
      <c r="X20" s="103">
        <v>0</v>
      </c>
      <c r="Y20" s="103">
        <v>0</v>
      </c>
      <c r="Z20" s="103">
        <v>0</v>
      </c>
      <c r="AA20" s="108">
        <v>0</v>
      </c>
    </row>
    <row r="21" ht="26.25" customHeight="1" spans="1:27">
      <c r="A21" s="101"/>
      <c r="B21" s="101"/>
      <c r="C21" s="102" t="s">
        <v>147</v>
      </c>
      <c r="D21" s="101" t="s">
        <v>148</v>
      </c>
      <c r="E21" s="103">
        <v>8.88</v>
      </c>
      <c r="F21" s="103">
        <v>6.48</v>
      </c>
      <c r="G21" s="108">
        <v>0.8</v>
      </c>
      <c r="H21" s="121">
        <v>0.1</v>
      </c>
      <c r="I21" s="121">
        <v>0.11</v>
      </c>
      <c r="J21" s="121">
        <v>0.69</v>
      </c>
      <c r="K21" s="121">
        <v>0.8</v>
      </c>
      <c r="L21" s="121">
        <v>0.88</v>
      </c>
      <c r="M21" s="121">
        <v>0.1</v>
      </c>
      <c r="N21" s="121">
        <v>1</v>
      </c>
      <c r="O21" s="121">
        <v>0.6</v>
      </c>
      <c r="P21" s="121">
        <v>0.12</v>
      </c>
      <c r="Q21" s="121">
        <v>1.28</v>
      </c>
      <c r="R21" s="109">
        <v>0</v>
      </c>
      <c r="S21" s="131">
        <v>0</v>
      </c>
      <c r="T21" s="121">
        <v>0</v>
      </c>
      <c r="U21" s="121">
        <v>0</v>
      </c>
      <c r="V21" s="121">
        <v>1.6</v>
      </c>
      <c r="W21" s="109">
        <v>0.8</v>
      </c>
      <c r="X21" s="103">
        <v>0.8</v>
      </c>
      <c r="Y21" s="103">
        <v>0</v>
      </c>
      <c r="Z21" s="103">
        <v>0</v>
      </c>
      <c r="AA21" s="108">
        <v>0</v>
      </c>
    </row>
    <row r="22" ht="26.25" customHeight="1" spans="1:27">
      <c r="A22" s="101">
        <v>201</v>
      </c>
      <c r="B22" s="101">
        <v>20132</v>
      </c>
      <c r="C22" s="102" t="s">
        <v>149</v>
      </c>
      <c r="D22" s="101" t="s">
        <v>150</v>
      </c>
      <c r="E22" s="103">
        <v>8.88</v>
      </c>
      <c r="F22" s="103">
        <v>6.48</v>
      </c>
      <c r="G22" s="108">
        <v>0.8</v>
      </c>
      <c r="H22" s="121">
        <v>0.1</v>
      </c>
      <c r="I22" s="121">
        <v>0.11</v>
      </c>
      <c r="J22" s="121">
        <v>0.69</v>
      </c>
      <c r="K22" s="121">
        <v>0.8</v>
      </c>
      <c r="L22" s="121">
        <v>0.88</v>
      </c>
      <c r="M22" s="121">
        <v>0.1</v>
      </c>
      <c r="N22" s="121">
        <v>1</v>
      </c>
      <c r="O22" s="121">
        <v>0.6</v>
      </c>
      <c r="P22" s="121">
        <v>0.12</v>
      </c>
      <c r="Q22" s="121">
        <v>1.28</v>
      </c>
      <c r="R22" s="109">
        <v>0</v>
      </c>
      <c r="S22" s="131">
        <v>0</v>
      </c>
      <c r="T22" s="121">
        <v>0</v>
      </c>
      <c r="U22" s="121">
        <v>0</v>
      </c>
      <c r="V22" s="121">
        <v>1.6</v>
      </c>
      <c r="W22" s="109">
        <v>0.8</v>
      </c>
      <c r="X22" s="103">
        <v>0.8</v>
      </c>
      <c r="Y22" s="103">
        <v>0</v>
      </c>
      <c r="Z22" s="103">
        <v>0</v>
      </c>
      <c r="AA22" s="108">
        <v>0</v>
      </c>
    </row>
    <row r="23" ht="26.25" customHeight="1" spans="1:27">
      <c r="A23" s="101"/>
      <c r="B23" s="101"/>
      <c r="C23" s="102" t="s">
        <v>151</v>
      </c>
      <c r="D23" s="101" t="s">
        <v>152</v>
      </c>
      <c r="E23" s="103">
        <v>8.46</v>
      </c>
      <c r="F23" s="103">
        <v>6.04</v>
      </c>
      <c r="G23" s="108">
        <v>0.72</v>
      </c>
      <c r="H23" s="121">
        <v>0.09</v>
      </c>
      <c r="I23" s="121">
        <v>0.1</v>
      </c>
      <c r="J23" s="121">
        <v>0.62</v>
      </c>
      <c r="K23" s="121">
        <v>0.72</v>
      </c>
      <c r="L23" s="121">
        <v>0.79</v>
      </c>
      <c r="M23" s="121">
        <v>0.09</v>
      </c>
      <c r="N23" s="121">
        <v>0.9</v>
      </c>
      <c r="O23" s="121">
        <v>0.54</v>
      </c>
      <c r="P23" s="121">
        <v>0.11</v>
      </c>
      <c r="Q23" s="121">
        <v>1.36</v>
      </c>
      <c r="R23" s="109">
        <v>0</v>
      </c>
      <c r="S23" s="131">
        <v>0</v>
      </c>
      <c r="T23" s="121">
        <v>0</v>
      </c>
      <c r="U23" s="121">
        <v>0</v>
      </c>
      <c r="V23" s="121">
        <v>1.7</v>
      </c>
      <c r="W23" s="109">
        <v>0.72</v>
      </c>
      <c r="X23" s="103">
        <v>0.72</v>
      </c>
      <c r="Y23" s="103">
        <v>0</v>
      </c>
      <c r="Z23" s="103">
        <v>0</v>
      </c>
      <c r="AA23" s="108">
        <v>0</v>
      </c>
    </row>
    <row r="24" ht="26.25" customHeight="1" spans="1:27">
      <c r="A24" s="101">
        <v>201</v>
      </c>
      <c r="B24" s="101">
        <v>20133</v>
      </c>
      <c r="C24" s="102" t="s">
        <v>153</v>
      </c>
      <c r="D24" s="101" t="s">
        <v>154</v>
      </c>
      <c r="E24" s="103">
        <v>8.46</v>
      </c>
      <c r="F24" s="103">
        <v>6.04</v>
      </c>
      <c r="G24" s="108">
        <v>0.72</v>
      </c>
      <c r="H24" s="121">
        <v>0.09</v>
      </c>
      <c r="I24" s="121">
        <v>0.1</v>
      </c>
      <c r="J24" s="121">
        <v>0.62</v>
      </c>
      <c r="K24" s="121">
        <v>0.72</v>
      </c>
      <c r="L24" s="121">
        <v>0.79</v>
      </c>
      <c r="M24" s="121">
        <v>0.09</v>
      </c>
      <c r="N24" s="121">
        <v>0.9</v>
      </c>
      <c r="O24" s="121">
        <v>0.54</v>
      </c>
      <c r="P24" s="121">
        <v>0.11</v>
      </c>
      <c r="Q24" s="121">
        <v>1.36</v>
      </c>
      <c r="R24" s="109">
        <v>0</v>
      </c>
      <c r="S24" s="131">
        <v>0</v>
      </c>
      <c r="T24" s="121">
        <v>0</v>
      </c>
      <c r="U24" s="121">
        <v>0</v>
      </c>
      <c r="V24" s="121">
        <v>1.7</v>
      </c>
      <c r="W24" s="109">
        <v>0.72</v>
      </c>
      <c r="X24" s="103">
        <v>0.72</v>
      </c>
      <c r="Y24" s="103">
        <v>0</v>
      </c>
      <c r="Z24" s="103">
        <v>0</v>
      </c>
      <c r="AA24" s="108">
        <v>0</v>
      </c>
    </row>
    <row r="25" ht="26.25" customHeight="1" spans="1:27">
      <c r="A25" s="101"/>
      <c r="B25" s="101"/>
      <c r="C25" s="102" t="s">
        <v>155</v>
      </c>
      <c r="D25" s="101" t="s">
        <v>156</v>
      </c>
      <c r="E25" s="103">
        <v>10</v>
      </c>
      <c r="F25" s="103">
        <v>7.23</v>
      </c>
      <c r="G25" s="108">
        <v>0.88</v>
      </c>
      <c r="H25" s="121">
        <v>0.11</v>
      </c>
      <c r="I25" s="121">
        <v>0.12</v>
      </c>
      <c r="J25" s="121">
        <v>0.76</v>
      </c>
      <c r="K25" s="121">
        <v>0.88</v>
      </c>
      <c r="L25" s="121">
        <v>0.97</v>
      </c>
      <c r="M25" s="121">
        <v>0.11</v>
      </c>
      <c r="N25" s="121">
        <v>1.1</v>
      </c>
      <c r="O25" s="121">
        <v>0.66</v>
      </c>
      <c r="P25" s="121">
        <v>0.13</v>
      </c>
      <c r="Q25" s="121">
        <v>1.51</v>
      </c>
      <c r="R25" s="109">
        <v>0</v>
      </c>
      <c r="S25" s="131">
        <v>0</v>
      </c>
      <c r="T25" s="121">
        <v>0</v>
      </c>
      <c r="U25" s="121">
        <v>0</v>
      </c>
      <c r="V25" s="121">
        <v>1.89</v>
      </c>
      <c r="W25" s="109">
        <v>0.88</v>
      </c>
      <c r="X25" s="103">
        <v>0.88</v>
      </c>
      <c r="Y25" s="103">
        <v>0</v>
      </c>
      <c r="Z25" s="103">
        <v>0</v>
      </c>
      <c r="AA25" s="108">
        <v>0</v>
      </c>
    </row>
    <row r="26" ht="26.25" customHeight="1" spans="1:27">
      <c r="A26" s="101">
        <v>201</v>
      </c>
      <c r="B26" s="101">
        <v>20136</v>
      </c>
      <c r="C26" s="102" t="s">
        <v>157</v>
      </c>
      <c r="D26" s="101" t="s">
        <v>158</v>
      </c>
      <c r="E26" s="103">
        <v>10</v>
      </c>
      <c r="F26" s="103">
        <v>7.23</v>
      </c>
      <c r="G26" s="108">
        <v>0.88</v>
      </c>
      <c r="H26" s="121">
        <v>0.11</v>
      </c>
      <c r="I26" s="121">
        <v>0.12</v>
      </c>
      <c r="J26" s="121">
        <v>0.76</v>
      </c>
      <c r="K26" s="121">
        <v>0.88</v>
      </c>
      <c r="L26" s="121">
        <v>0.97</v>
      </c>
      <c r="M26" s="121">
        <v>0.11</v>
      </c>
      <c r="N26" s="121">
        <v>1.1</v>
      </c>
      <c r="O26" s="121">
        <v>0.66</v>
      </c>
      <c r="P26" s="121">
        <v>0.13</v>
      </c>
      <c r="Q26" s="121">
        <v>1.51</v>
      </c>
      <c r="R26" s="109">
        <v>0</v>
      </c>
      <c r="S26" s="131">
        <v>0</v>
      </c>
      <c r="T26" s="121">
        <v>0</v>
      </c>
      <c r="U26" s="121">
        <v>0</v>
      </c>
      <c r="V26" s="121">
        <v>1.89</v>
      </c>
      <c r="W26" s="109">
        <v>0.88</v>
      </c>
      <c r="X26" s="103">
        <v>0.88</v>
      </c>
      <c r="Y26" s="103">
        <v>0</v>
      </c>
      <c r="Z26" s="103">
        <v>0</v>
      </c>
      <c r="AA26" s="108">
        <v>0</v>
      </c>
    </row>
    <row r="27" ht="26.25" customHeight="1" spans="1:27">
      <c r="A27" s="101"/>
      <c r="B27" s="101"/>
      <c r="C27" s="102" t="s">
        <v>159</v>
      </c>
      <c r="D27" s="101" t="s">
        <v>160</v>
      </c>
      <c r="E27" s="103">
        <v>6.54</v>
      </c>
      <c r="F27" s="103">
        <v>4.68</v>
      </c>
      <c r="G27" s="108">
        <v>0.56</v>
      </c>
      <c r="H27" s="121">
        <v>0.07</v>
      </c>
      <c r="I27" s="121">
        <v>0.08</v>
      </c>
      <c r="J27" s="121">
        <v>0.48</v>
      </c>
      <c r="K27" s="121">
        <v>0.56</v>
      </c>
      <c r="L27" s="121">
        <v>0.62</v>
      </c>
      <c r="M27" s="121">
        <v>0.07</v>
      </c>
      <c r="N27" s="121">
        <v>0.7</v>
      </c>
      <c r="O27" s="121">
        <v>0.42</v>
      </c>
      <c r="P27" s="121">
        <v>0.08</v>
      </c>
      <c r="Q27" s="121">
        <v>1.04</v>
      </c>
      <c r="R27" s="109">
        <v>0</v>
      </c>
      <c r="S27" s="131">
        <v>0</v>
      </c>
      <c r="T27" s="121">
        <v>0</v>
      </c>
      <c r="U27" s="121">
        <v>0</v>
      </c>
      <c r="V27" s="121">
        <v>1.3</v>
      </c>
      <c r="W27" s="109">
        <v>0.56</v>
      </c>
      <c r="X27" s="103">
        <v>0.56</v>
      </c>
      <c r="Y27" s="103">
        <v>0</v>
      </c>
      <c r="Z27" s="103">
        <v>0</v>
      </c>
      <c r="AA27" s="108">
        <v>0</v>
      </c>
    </row>
    <row r="28" ht="26.25" customHeight="1" spans="1:27">
      <c r="A28" s="101">
        <v>201</v>
      </c>
      <c r="B28" s="101">
        <v>20134</v>
      </c>
      <c r="C28" s="102" t="s">
        <v>161</v>
      </c>
      <c r="D28" s="101" t="s">
        <v>162</v>
      </c>
      <c r="E28" s="103">
        <v>6.54</v>
      </c>
      <c r="F28" s="103">
        <v>4.68</v>
      </c>
      <c r="G28" s="108">
        <v>0.56</v>
      </c>
      <c r="H28" s="121">
        <v>0.07</v>
      </c>
      <c r="I28" s="121">
        <v>0.08</v>
      </c>
      <c r="J28" s="121">
        <v>0.48</v>
      </c>
      <c r="K28" s="121">
        <v>0.56</v>
      </c>
      <c r="L28" s="121">
        <v>0.62</v>
      </c>
      <c r="M28" s="121">
        <v>0.07</v>
      </c>
      <c r="N28" s="121">
        <v>0.7</v>
      </c>
      <c r="O28" s="121">
        <v>0.42</v>
      </c>
      <c r="P28" s="121">
        <v>0.08</v>
      </c>
      <c r="Q28" s="121">
        <v>1.04</v>
      </c>
      <c r="R28" s="109">
        <v>0</v>
      </c>
      <c r="S28" s="131">
        <v>0</v>
      </c>
      <c r="T28" s="121">
        <v>0</v>
      </c>
      <c r="U28" s="121">
        <v>0</v>
      </c>
      <c r="V28" s="121">
        <v>1.3</v>
      </c>
      <c r="W28" s="109">
        <v>0.56</v>
      </c>
      <c r="X28" s="103">
        <v>0.56</v>
      </c>
      <c r="Y28" s="103">
        <v>0</v>
      </c>
      <c r="Z28" s="103">
        <v>0</v>
      </c>
      <c r="AA28" s="108">
        <v>0</v>
      </c>
    </row>
    <row r="29" ht="26.25" customHeight="1" spans="1:27">
      <c r="A29" s="101"/>
      <c r="B29" s="101"/>
      <c r="C29" s="102" t="s">
        <v>163</v>
      </c>
      <c r="D29" s="101" t="s">
        <v>164</v>
      </c>
      <c r="E29" s="103">
        <v>394.52</v>
      </c>
      <c r="F29" s="103">
        <v>363.94</v>
      </c>
      <c r="G29" s="108">
        <v>339.48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24.46</v>
      </c>
      <c r="R29" s="109">
        <v>0</v>
      </c>
      <c r="S29" s="131">
        <v>0</v>
      </c>
      <c r="T29" s="121">
        <v>0</v>
      </c>
      <c r="U29" s="121">
        <v>0</v>
      </c>
      <c r="V29" s="121">
        <v>30.58</v>
      </c>
      <c r="W29" s="109">
        <v>0</v>
      </c>
      <c r="X29" s="103">
        <v>0</v>
      </c>
      <c r="Y29" s="103">
        <v>0</v>
      </c>
      <c r="Z29" s="103">
        <v>0</v>
      </c>
      <c r="AA29" s="108">
        <v>0</v>
      </c>
    </row>
    <row r="30" ht="26.25" customHeight="1" spans="1:27">
      <c r="A30" s="101">
        <v>204</v>
      </c>
      <c r="B30" s="101">
        <v>20402</v>
      </c>
      <c r="C30" s="102" t="s">
        <v>165</v>
      </c>
      <c r="D30" s="101" t="s">
        <v>166</v>
      </c>
      <c r="E30" s="103">
        <v>394.52</v>
      </c>
      <c r="F30" s="103">
        <v>363.94</v>
      </c>
      <c r="G30" s="108">
        <v>339.48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24.46</v>
      </c>
      <c r="R30" s="109">
        <v>0</v>
      </c>
      <c r="S30" s="131">
        <v>0</v>
      </c>
      <c r="T30" s="121">
        <v>0</v>
      </c>
      <c r="U30" s="121">
        <v>0</v>
      </c>
      <c r="V30" s="121">
        <v>30.58</v>
      </c>
      <c r="W30" s="109">
        <v>0</v>
      </c>
      <c r="X30" s="103">
        <v>0</v>
      </c>
      <c r="Y30" s="103">
        <v>0</v>
      </c>
      <c r="Z30" s="103">
        <v>0</v>
      </c>
      <c r="AA30" s="108">
        <v>0</v>
      </c>
    </row>
    <row r="31" ht="26.25" customHeight="1" spans="1:27">
      <c r="A31" s="101"/>
      <c r="B31" s="101"/>
      <c r="C31" s="102" t="s">
        <v>168</v>
      </c>
      <c r="D31" s="101" t="s">
        <v>169</v>
      </c>
      <c r="E31" s="103">
        <v>4.71</v>
      </c>
      <c r="F31" s="103">
        <v>3.37</v>
      </c>
      <c r="G31" s="108">
        <v>0.4</v>
      </c>
      <c r="H31" s="121">
        <v>0.05</v>
      </c>
      <c r="I31" s="121">
        <v>0.06</v>
      </c>
      <c r="J31" s="121">
        <v>0.35</v>
      </c>
      <c r="K31" s="121">
        <v>0.4</v>
      </c>
      <c r="L31" s="121">
        <v>0.44</v>
      </c>
      <c r="M31" s="121">
        <v>0.05</v>
      </c>
      <c r="N31" s="121">
        <v>0.5</v>
      </c>
      <c r="O31" s="121">
        <v>0.3</v>
      </c>
      <c r="P31" s="121">
        <v>0.06</v>
      </c>
      <c r="Q31" s="121">
        <v>0.76</v>
      </c>
      <c r="R31" s="109">
        <v>0</v>
      </c>
      <c r="S31" s="131">
        <v>0</v>
      </c>
      <c r="T31" s="121">
        <v>0</v>
      </c>
      <c r="U31" s="121">
        <v>0</v>
      </c>
      <c r="V31" s="121">
        <v>0.94</v>
      </c>
      <c r="W31" s="109">
        <v>0.4</v>
      </c>
      <c r="X31" s="103">
        <v>0.4</v>
      </c>
      <c r="Y31" s="103">
        <v>0</v>
      </c>
      <c r="Z31" s="103">
        <v>0</v>
      </c>
      <c r="AA31" s="108">
        <v>0</v>
      </c>
    </row>
    <row r="32" ht="26.25" customHeight="1" spans="1:27">
      <c r="A32" s="101">
        <v>201</v>
      </c>
      <c r="B32" s="101">
        <v>20103</v>
      </c>
      <c r="C32" s="102" t="s">
        <v>170</v>
      </c>
      <c r="D32" s="101" t="s">
        <v>138</v>
      </c>
      <c r="E32" s="103">
        <v>4.71</v>
      </c>
      <c r="F32" s="103">
        <v>3.37</v>
      </c>
      <c r="G32" s="108">
        <v>0.4</v>
      </c>
      <c r="H32" s="121">
        <v>0.05</v>
      </c>
      <c r="I32" s="121">
        <v>0.06</v>
      </c>
      <c r="J32" s="121">
        <v>0.35</v>
      </c>
      <c r="K32" s="121">
        <v>0.4</v>
      </c>
      <c r="L32" s="121">
        <v>0.44</v>
      </c>
      <c r="M32" s="121">
        <v>0.05</v>
      </c>
      <c r="N32" s="121">
        <v>0.5</v>
      </c>
      <c r="O32" s="121">
        <v>0.3</v>
      </c>
      <c r="P32" s="121">
        <v>0.06</v>
      </c>
      <c r="Q32" s="121">
        <v>0.76</v>
      </c>
      <c r="R32" s="109">
        <v>0</v>
      </c>
      <c r="S32" s="131">
        <v>0</v>
      </c>
      <c r="T32" s="121">
        <v>0</v>
      </c>
      <c r="U32" s="121">
        <v>0</v>
      </c>
      <c r="V32" s="121">
        <v>0.94</v>
      </c>
      <c r="W32" s="109">
        <v>0.4</v>
      </c>
      <c r="X32" s="103">
        <v>0.4</v>
      </c>
      <c r="Y32" s="103">
        <v>0</v>
      </c>
      <c r="Z32" s="103">
        <v>0</v>
      </c>
      <c r="AA32" s="108">
        <v>0</v>
      </c>
    </row>
    <row r="33" ht="26.25" customHeight="1" spans="1:27">
      <c r="A33" s="101"/>
      <c r="B33" s="101"/>
      <c r="C33" s="102" t="s">
        <v>171</v>
      </c>
      <c r="D33" s="101" t="s">
        <v>172</v>
      </c>
      <c r="E33" s="103">
        <v>17.07</v>
      </c>
      <c r="F33" s="103">
        <v>13.61</v>
      </c>
      <c r="G33" s="108">
        <v>1.2</v>
      </c>
      <c r="H33" s="121">
        <v>0.15</v>
      </c>
      <c r="I33" s="121">
        <v>0.17</v>
      </c>
      <c r="J33" s="121">
        <v>1.04</v>
      </c>
      <c r="K33" s="121">
        <v>1.2</v>
      </c>
      <c r="L33" s="121">
        <v>1.32</v>
      </c>
      <c r="M33" s="121">
        <v>0.15</v>
      </c>
      <c r="N33" s="121">
        <v>1.5</v>
      </c>
      <c r="O33" s="121">
        <v>0.9</v>
      </c>
      <c r="P33" s="121">
        <v>0.18</v>
      </c>
      <c r="Q33" s="121">
        <v>1.8</v>
      </c>
      <c r="R33" s="109">
        <v>4</v>
      </c>
      <c r="S33" s="131">
        <v>0</v>
      </c>
      <c r="T33" s="121">
        <v>0</v>
      </c>
      <c r="U33" s="121">
        <v>0</v>
      </c>
      <c r="V33" s="121">
        <v>2.26</v>
      </c>
      <c r="W33" s="109">
        <v>1.2</v>
      </c>
      <c r="X33" s="103">
        <v>1.2</v>
      </c>
      <c r="Y33" s="103">
        <v>0</v>
      </c>
      <c r="Z33" s="103">
        <v>0</v>
      </c>
      <c r="AA33" s="108">
        <v>0</v>
      </c>
    </row>
    <row r="34" ht="26.25" customHeight="1" spans="1:27">
      <c r="A34" s="101">
        <v>224</v>
      </c>
      <c r="B34" s="101">
        <v>22401</v>
      </c>
      <c r="C34" s="102" t="s">
        <v>173</v>
      </c>
      <c r="D34" s="101" t="s">
        <v>123</v>
      </c>
      <c r="E34" s="103">
        <v>17.07</v>
      </c>
      <c r="F34" s="103">
        <v>13.61</v>
      </c>
      <c r="G34" s="108">
        <v>1.2</v>
      </c>
      <c r="H34" s="121">
        <v>0.15</v>
      </c>
      <c r="I34" s="121">
        <v>0.17</v>
      </c>
      <c r="J34" s="121">
        <v>1.04</v>
      </c>
      <c r="K34" s="121">
        <v>1.2</v>
      </c>
      <c r="L34" s="121">
        <v>1.32</v>
      </c>
      <c r="M34" s="121">
        <v>0.15</v>
      </c>
      <c r="N34" s="121">
        <v>1.5</v>
      </c>
      <c r="O34" s="121">
        <v>0.9</v>
      </c>
      <c r="P34" s="121">
        <v>0.18</v>
      </c>
      <c r="Q34" s="121">
        <v>1.8</v>
      </c>
      <c r="R34" s="109">
        <v>4</v>
      </c>
      <c r="S34" s="131">
        <v>0</v>
      </c>
      <c r="T34" s="121">
        <v>0</v>
      </c>
      <c r="U34" s="121">
        <v>0</v>
      </c>
      <c r="V34" s="121">
        <v>2.26</v>
      </c>
      <c r="W34" s="109">
        <v>1.2</v>
      </c>
      <c r="X34" s="103">
        <v>1.2</v>
      </c>
      <c r="Y34" s="103">
        <v>0</v>
      </c>
      <c r="Z34" s="103">
        <v>0</v>
      </c>
      <c r="AA34" s="108">
        <v>0</v>
      </c>
    </row>
    <row r="35" ht="26.25" customHeight="1" spans="1:27">
      <c r="A35" s="101"/>
      <c r="B35" s="101"/>
      <c r="C35" s="102" t="s">
        <v>174</v>
      </c>
      <c r="D35" s="101" t="s">
        <v>175</v>
      </c>
      <c r="E35" s="103">
        <v>6.34</v>
      </c>
      <c r="F35" s="103">
        <v>4.59</v>
      </c>
      <c r="G35" s="108">
        <v>0.56</v>
      </c>
      <c r="H35" s="121">
        <v>0.07</v>
      </c>
      <c r="I35" s="121">
        <v>0.08</v>
      </c>
      <c r="J35" s="121">
        <v>0.48</v>
      </c>
      <c r="K35" s="121">
        <v>0.56</v>
      </c>
      <c r="L35" s="121">
        <v>0.62</v>
      </c>
      <c r="M35" s="121">
        <v>0.07</v>
      </c>
      <c r="N35" s="121">
        <v>0.7</v>
      </c>
      <c r="O35" s="121">
        <v>0.42</v>
      </c>
      <c r="P35" s="121">
        <v>0.08</v>
      </c>
      <c r="Q35" s="121">
        <v>0.95</v>
      </c>
      <c r="R35" s="109">
        <v>0</v>
      </c>
      <c r="S35" s="131">
        <v>0</v>
      </c>
      <c r="T35" s="121">
        <v>0</v>
      </c>
      <c r="U35" s="121">
        <v>0</v>
      </c>
      <c r="V35" s="121">
        <v>1.19</v>
      </c>
      <c r="W35" s="109">
        <v>0.56</v>
      </c>
      <c r="X35" s="103">
        <v>0.56</v>
      </c>
      <c r="Y35" s="103">
        <v>0</v>
      </c>
      <c r="Z35" s="103">
        <v>0</v>
      </c>
      <c r="AA35" s="108">
        <v>0</v>
      </c>
    </row>
    <row r="36" ht="26.25" customHeight="1" spans="1:27">
      <c r="A36" s="101">
        <v>201</v>
      </c>
      <c r="B36" s="101">
        <v>20105</v>
      </c>
      <c r="C36" s="102" t="s">
        <v>176</v>
      </c>
      <c r="D36" s="101" t="s">
        <v>177</v>
      </c>
      <c r="E36" s="103">
        <v>6.34</v>
      </c>
      <c r="F36" s="103">
        <v>4.59</v>
      </c>
      <c r="G36" s="108">
        <v>0.56</v>
      </c>
      <c r="H36" s="121">
        <v>0.07</v>
      </c>
      <c r="I36" s="121">
        <v>0.08</v>
      </c>
      <c r="J36" s="121">
        <v>0.48</v>
      </c>
      <c r="K36" s="121">
        <v>0.56</v>
      </c>
      <c r="L36" s="121">
        <v>0.62</v>
      </c>
      <c r="M36" s="121">
        <v>0.07</v>
      </c>
      <c r="N36" s="121">
        <v>0.7</v>
      </c>
      <c r="O36" s="121">
        <v>0.42</v>
      </c>
      <c r="P36" s="121">
        <v>0.08</v>
      </c>
      <c r="Q36" s="121">
        <v>0.95</v>
      </c>
      <c r="R36" s="109">
        <v>0</v>
      </c>
      <c r="S36" s="131">
        <v>0</v>
      </c>
      <c r="T36" s="121">
        <v>0</v>
      </c>
      <c r="U36" s="121">
        <v>0</v>
      </c>
      <c r="V36" s="121">
        <v>1.19</v>
      </c>
      <c r="W36" s="109">
        <v>0.56</v>
      </c>
      <c r="X36" s="103">
        <v>0.56</v>
      </c>
      <c r="Y36" s="103">
        <v>0</v>
      </c>
      <c r="Z36" s="103">
        <v>0</v>
      </c>
      <c r="AA36" s="108">
        <v>0</v>
      </c>
    </row>
    <row r="37" ht="26.25" customHeight="1" spans="1:27">
      <c r="A37" s="101"/>
      <c r="B37" s="101"/>
      <c r="C37" s="102" t="s">
        <v>178</v>
      </c>
      <c r="D37" s="101" t="s">
        <v>179</v>
      </c>
      <c r="E37" s="103">
        <v>6.27</v>
      </c>
      <c r="F37" s="103">
        <v>4.56</v>
      </c>
      <c r="G37" s="108">
        <v>0.56</v>
      </c>
      <c r="H37" s="121">
        <v>0.07</v>
      </c>
      <c r="I37" s="121">
        <v>0.08</v>
      </c>
      <c r="J37" s="121">
        <v>0.48</v>
      </c>
      <c r="K37" s="121">
        <v>0.56</v>
      </c>
      <c r="L37" s="121">
        <v>0.62</v>
      </c>
      <c r="M37" s="121">
        <v>0.07</v>
      </c>
      <c r="N37" s="121">
        <v>0.7</v>
      </c>
      <c r="O37" s="121">
        <v>0.42</v>
      </c>
      <c r="P37" s="121">
        <v>0.08</v>
      </c>
      <c r="Q37" s="121">
        <v>0.92</v>
      </c>
      <c r="R37" s="109">
        <v>0</v>
      </c>
      <c r="S37" s="131">
        <v>0</v>
      </c>
      <c r="T37" s="121">
        <v>0</v>
      </c>
      <c r="U37" s="121">
        <v>0</v>
      </c>
      <c r="V37" s="121">
        <v>1.15</v>
      </c>
      <c r="W37" s="109">
        <v>0.56</v>
      </c>
      <c r="X37" s="103">
        <v>0.56</v>
      </c>
      <c r="Y37" s="103">
        <v>0</v>
      </c>
      <c r="Z37" s="103">
        <v>0</v>
      </c>
      <c r="AA37" s="108">
        <v>0</v>
      </c>
    </row>
    <row r="38" ht="26.25" customHeight="1" spans="1:27">
      <c r="A38" s="101">
        <v>201</v>
      </c>
      <c r="B38" s="101">
        <v>20103</v>
      </c>
      <c r="C38" s="102" t="s">
        <v>180</v>
      </c>
      <c r="D38" s="101" t="s">
        <v>138</v>
      </c>
      <c r="E38" s="103">
        <v>6.27</v>
      </c>
      <c r="F38" s="103">
        <v>4.56</v>
      </c>
      <c r="G38" s="108">
        <v>0.56</v>
      </c>
      <c r="H38" s="121">
        <v>0.07</v>
      </c>
      <c r="I38" s="121">
        <v>0.08</v>
      </c>
      <c r="J38" s="121">
        <v>0.48</v>
      </c>
      <c r="K38" s="121">
        <v>0.56</v>
      </c>
      <c r="L38" s="121">
        <v>0.62</v>
      </c>
      <c r="M38" s="121">
        <v>0.07</v>
      </c>
      <c r="N38" s="121">
        <v>0.7</v>
      </c>
      <c r="O38" s="121">
        <v>0.42</v>
      </c>
      <c r="P38" s="121">
        <v>0.08</v>
      </c>
      <c r="Q38" s="121">
        <v>0.92</v>
      </c>
      <c r="R38" s="109">
        <v>0</v>
      </c>
      <c r="S38" s="131">
        <v>0</v>
      </c>
      <c r="T38" s="121">
        <v>0</v>
      </c>
      <c r="U38" s="121">
        <v>0</v>
      </c>
      <c r="V38" s="121">
        <v>1.15</v>
      </c>
      <c r="W38" s="109">
        <v>0.56</v>
      </c>
      <c r="X38" s="103">
        <v>0.56</v>
      </c>
      <c r="Y38" s="103">
        <v>0</v>
      </c>
      <c r="Z38" s="103">
        <v>0</v>
      </c>
      <c r="AA38" s="108">
        <v>0</v>
      </c>
    </row>
    <row r="39" ht="26.25" customHeight="1" spans="1:27">
      <c r="A39" s="101"/>
      <c r="B39" s="101"/>
      <c r="C39" s="102" t="s">
        <v>181</v>
      </c>
      <c r="D39" s="101" t="s">
        <v>182</v>
      </c>
      <c r="E39" s="103">
        <v>169.12</v>
      </c>
      <c r="F39" s="103">
        <v>165.64</v>
      </c>
      <c r="G39" s="108">
        <v>1.2</v>
      </c>
      <c r="H39" s="121">
        <v>0.15</v>
      </c>
      <c r="I39" s="121">
        <v>0.17</v>
      </c>
      <c r="J39" s="121">
        <v>1.04</v>
      </c>
      <c r="K39" s="121">
        <v>1.2</v>
      </c>
      <c r="L39" s="121">
        <v>1.32</v>
      </c>
      <c r="M39" s="121">
        <v>0.15</v>
      </c>
      <c r="N39" s="121">
        <v>1.5</v>
      </c>
      <c r="O39" s="121">
        <v>0.9</v>
      </c>
      <c r="P39" s="121">
        <v>0.18</v>
      </c>
      <c r="Q39" s="121">
        <v>1.83</v>
      </c>
      <c r="R39" s="109">
        <v>156</v>
      </c>
      <c r="S39" s="131">
        <v>0</v>
      </c>
      <c r="T39" s="121">
        <v>0</v>
      </c>
      <c r="U39" s="121">
        <v>0</v>
      </c>
      <c r="V39" s="121">
        <v>2.28</v>
      </c>
      <c r="W39" s="109">
        <v>1.2</v>
      </c>
      <c r="X39" s="103">
        <v>1.2</v>
      </c>
      <c r="Y39" s="103">
        <v>0</v>
      </c>
      <c r="Z39" s="103">
        <v>0</v>
      </c>
      <c r="AA39" s="108">
        <v>0</v>
      </c>
    </row>
    <row r="40" ht="26.25" customHeight="1" spans="1:27">
      <c r="A40" s="101">
        <v>201</v>
      </c>
      <c r="B40" s="101">
        <v>20103</v>
      </c>
      <c r="C40" s="102" t="s">
        <v>183</v>
      </c>
      <c r="D40" s="101" t="s">
        <v>138</v>
      </c>
      <c r="E40" s="103">
        <v>169.12</v>
      </c>
      <c r="F40" s="103">
        <v>165.64</v>
      </c>
      <c r="G40" s="108">
        <v>1.2</v>
      </c>
      <c r="H40" s="121">
        <v>0.15</v>
      </c>
      <c r="I40" s="121">
        <v>0.17</v>
      </c>
      <c r="J40" s="121">
        <v>1.04</v>
      </c>
      <c r="K40" s="121">
        <v>1.2</v>
      </c>
      <c r="L40" s="121">
        <v>1.32</v>
      </c>
      <c r="M40" s="121">
        <v>0.15</v>
      </c>
      <c r="N40" s="121">
        <v>1.5</v>
      </c>
      <c r="O40" s="121">
        <v>0.9</v>
      </c>
      <c r="P40" s="121">
        <v>0.18</v>
      </c>
      <c r="Q40" s="121">
        <v>1.83</v>
      </c>
      <c r="R40" s="109">
        <v>156</v>
      </c>
      <c r="S40" s="131">
        <v>0</v>
      </c>
      <c r="T40" s="121">
        <v>0</v>
      </c>
      <c r="U40" s="121">
        <v>0</v>
      </c>
      <c r="V40" s="121">
        <v>2.28</v>
      </c>
      <c r="W40" s="109">
        <v>1.2</v>
      </c>
      <c r="X40" s="103">
        <v>1.2</v>
      </c>
      <c r="Y40" s="103">
        <v>0</v>
      </c>
      <c r="Z40" s="103">
        <v>0</v>
      </c>
      <c r="AA40" s="108">
        <v>0</v>
      </c>
    </row>
    <row r="41" ht="26.25" customHeight="1" spans="1:27">
      <c r="A41" s="101"/>
      <c r="B41" s="101"/>
      <c r="C41" s="102" t="s">
        <v>184</v>
      </c>
      <c r="D41" s="101" t="s">
        <v>185</v>
      </c>
      <c r="E41" s="103">
        <v>1.79</v>
      </c>
      <c r="F41" s="103">
        <v>1.3</v>
      </c>
      <c r="G41" s="108">
        <v>0.16</v>
      </c>
      <c r="H41" s="121">
        <v>0.02</v>
      </c>
      <c r="I41" s="121">
        <v>0.02</v>
      </c>
      <c r="J41" s="121">
        <v>0.14</v>
      </c>
      <c r="K41" s="121">
        <v>0.16</v>
      </c>
      <c r="L41" s="121">
        <v>0.18</v>
      </c>
      <c r="M41" s="121">
        <v>0.02</v>
      </c>
      <c r="N41" s="121">
        <v>0.2</v>
      </c>
      <c r="O41" s="121">
        <v>0.12</v>
      </c>
      <c r="P41" s="121">
        <v>0.02</v>
      </c>
      <c r="Q41" s="121">
        <v>0.26</v>
      </c>
      <c r="R41" s="109">
        <v>0</v>
      </c>
      <c r="S41" s="131">
        <v>0</v>
      </c>
      <c r="T41" s="121">
        <v>0</v>
      </c>
      <c r="U41" s="121">
        <v>0</v>
      </c>
      <c r="V41" s="121">
        <v>0.33</v>
      </c>
      <c r="W41" s="109">
        <v>0.16</v>
      </c>
      <c r="X41" s="103">
        <v>0.16</v>
      </c>
      <c r="Y41" s="103">
        <v>0</v>
      </c>
      <c r="Z41" s="103">
        <v>0</v>
      </c>
      <c r="AA41" s="108">
        <v>0</v>
      </c>
    </row>
    <row r="42" ht="26.25" customHeight="1" spans="1:27">
      <c r="A42" s="101">
        <v>201</v>
      </c>
      <c r="B42" s="101">
        <v>20129</v>
      </c>
      <c r="C42" s="102" t="s">
        <v>186</v>
      </c>
      <c r="D42" s="101" t="s">
        <v>187</v>
      </c>
      <c r="E42" s="103">
        <v>1.79</v>
      </c>
      <c r="F42" s="103">
        <v>1.3</v>
      </c>
      <c r="G42" s="108">
        <v>0.16</v>
      </c>
      <c r="H42" s="121">
        <v>0.02</v>
      </c>
      <c r="I42" s="121">
        <v>0.02</v>
      </c>
      <c r="J42" s="121">
        <v>0.14</v>
      </c>
      <c r="K42" s="121">
        <v>0.16</v>
      </c>
      <c r="L42" s="121">
        <v>0.18</v>
      </c>
      <c r="M42" s="121">
        <v>0.02</v>
      </c>
      <c r="N42" s="121">
        <v>0.2</v>
      </c>
      <c r="O42" s="121">
        <v>0.12</v>
      </c>
      <c r="P42" s="121">
        <v>0.02</v>
      </c>
      <c r="Q42" s="121">
        <v>0.26</v>
      </c>
      <c r="R42" s="109">
        <v>0</v>
      </c>
      <c r="S42" s="131">
        <v>0</v>
      </c>
      <c r="T42" s="121">
        <v>0</v>
      </c>
      <c r="U42" s="121">
        <v>0</v>
      </c>
      <c r="V42" s="121">
        <v>0.33</v>
      </c>
      <c r="W42" s="109">
        <v>0.16</v>
      </c>
      <c r="X42" s="103">
        <v>0.16</v>
      </c>
      <c r="Y42" s="103">
        <v>0</v>
      </c>
      <c r="Z42" s="103">
        <v>0</v>
      </c>
      <c r="AA42" s="108">
        <v>0</v>
      </c>
    </row>
    <row r="43" ht="26.25" customHeight="1" spans="1:27">
      <c r="A43" s="101"/>
      <c r="B43" s="101"/>
      <c r="C43" s="102" t="s">
        <v>188</v>
      </c>
      <c r="D43" s="101" t="s">
        <v>189</v>
      </c>
      <c r="E43" s="103">
        <v>1.78</v>
      </c>
      <c r="F43" s="103">
        <v>1.3</v>
      </c>
      <c r="G43" s="108">
        <v>0.16</v>
      </c>
      <c r="H43" s="121">
        <v>0.02</v>
      </c>
      <c r="I43" s="121">
        <v>0.02</v>
      </c>
      <c r="J43" s="121">
        <v>0.14</v>
      </c>
      <c r="K43" s="121">
        <v>0.16</v>
      </c>
      <c r="L43" s="121">
        <v>0.18</v>
      </c>
      <c r="M43" s="121">
        <v>0.02</v>
      </c>
      <c r="N43" s="121">
        <v>0.2</v>
      </c>
      <c r="O43" s="121">
        <v>0.12</v>
      </c>
      <c r="P43" s="121">
        <v>0.02</v>
      </c>
      <c r="Q43" s="121">
        <v>0.26</v>
      </c>
      <c r="R43" s="109">
        <v>0</v>
      </c>
      <c r="S43" s="131">
        <v>0</v>
      </c>
      <c r="T43" s="121">
        <v>0</v>
      </c>
      <c r="U43" s="121">
        <v>0</v>
      </c>
      <c r="V43" s="121">
        <v>0.32</v>
      </c>
      <c r="W43" s="109">
        <v>0.16</v>
      </c>
      <c r="X43" s="103">
        <v>0.16</v>
      </c>
      <c r="Y43" s="103">
        <v>0</v>
      </c>
      <c r="Z43" s="103">
        <v>0</v>
      </c>
      <c r="AA43" s="108">
        <v>0</v>
      </c>
    </row>
    <row r="44" ht="26.25" customHeight="1" spans="1:27">
      <c r="A44" s="101">
        <v>201</v>
      </c>
      <c r="B44" s="101">
        <v>20129</v>
      </c>
      <c r="C44" s="102" t="s">
        <v>190</v>
      </c>
      <c r="D44" s="101" t="s">
        <v>187</v>
      </c>
      <c r="E44" s="103">
        <v>1.78</v>
      </c>
      <c r="F44" s="103">
        <v>1.3</v>
      </c>
      <c r="G44" s="108">
        <v>0.16</v>
      </c>
      <c r="H44" s="121">
        <v>0.02</v>
      </c>
      <c r="I44" s="121">
        <v>0.02</v>
      </c>
      <c r="J44" s="121">
        <v>0.14</v>
      </c>
      <c r="K44" s="121">
        <v>0.16</v>
      </c>
      <c r="L44" s="121">
        <v>0.18</v>
      </c>
      <c r="M44" s="121">
        <v>0.02</v>
      </c>
      <c r="N44" s="121">
        <v>0.2</v>
      </c>
      <c r="O44" s="121">
        <v>0.12</v>
      </c>
      <c r="P44" s="121">
        <v>0.02</v>
      </c>
      <c r="Q44" s="121">
        <v>0.26</v>
      </c>
      <c r="R44" s="109">
        <v>0</v>
      </c>
      <c r="S44" s="131">
        <v>0</v>
      </c>
      <c r="T44" s="121">
        <v>0</v>
      </c>
      <c r="U44" s="121">
        <v>0</v>
      </c>
      <c r="V44" s="121">
        <v>0.32</v>
      </c>
      <c r="W44" s="109">
        <v>0.16</v>
      </c>
      <c r="X44" s="103">
        <v>0.16</v>
      </c>
      <c r="Y44" s="103">
        <v>0</v>
      </c>
      <c r="Z44" s="103">
        <v>0</v>
      </c>
      <c r="AA44" s="108">
        <v>0</v>
      </c>
    </row>
    <row r="45" ht="26.25" customHeight="1" spans="1:27">
      <c r="A45" s="101"/>
      <c r="B45" s="101"/>
      <c r="C45" s="102" t="s">
        <v>191</v>
      </c>
      <c r="D45" s="101" t="s">
        <v>192</v>
      </c>
      <c r="E45" s="103">
        <v>0.9</v>
      </c>
      <c r="F45" s="103">
        <v>0.65</v>
      </c>
      <c r="G45" s="108">
        <v>0.08</v>
      </c>
      <c r="H45" s="121">
        <v>0.01</v>
      </c>
      <c r="I45" s="121">
        <v>0.01</v>
      </c>
      <c r="J45" s="121">
        <v>0.07</v>
      </c>
      <c r="K45" s="121">
        <v>0.08</v>
      </c>
      <c r="L45" s="121">
        <v>0.09</v>
      </c>
      <c r="M45" s="121">
        <v>0.01</v>
      </c>
      <c r="N45" s="121">
        <v>0.1</v>
      </c>
      <c r="O45" s="121">
        <v>0.06</v>
      </c>
      <c r="P45" s="121">
        <v>0.01</v>
      </c>
      <c r="Q45" s="121">
        <v>0.13</v>
      </c>
      <c r="R45" s="109">
        <v>0</v>
      </c>
      <c r="S45" s="131">
        <v>0</v>
      </c>
      <c r="T45" s="121">
        <v>0</v>
      </c>
      <c r="U45" s="121">
        <v>0</v>
      </c>
      <c r="V45" s="121">
        <v>0.17</v>
      </c>
      <c r="W45" s="109">
        <v>0.08</v>
      </c>
      <c r="X45" s="103">
        <v>0.08</v>
      </c>
      <c r="Y45" s="103">
        <v>0</v>
      </c>
      <c r="Z45" s="103">
        <v>0</v>
      </c>
      <c r="AA45" s="108">
        <v>0</v>
      </c>
    </row>
    <row r="46" ht="26.25" customHeight="1" spans="1:27">
      <c r="A46" s="101">
        <v>201</v>
      </c>
      <c r="B46" s="101">
        <v>20129</v>
      </c>
      <c r="C46" s="102" t="s">
        <v>193</v>
      </c>
      <c r="D46" s="101" t="s">
        <v>187</v>
      </c>
      <c r="E46" s="103">
        <v>0.9</v>
      </c>
      <c r="F46" s="103">
        <v>0.65</v>
      </c>
      <c r="G46" s="108">
        <v>0.08</v>
      </c>
      <c r="H46" s="121">
        <v>0.01</v>
      </c>
      <c r="I46" s="121">
        <v>0.01</v>
      </c>
      <c r="J46" s="121">
        <v>0.07</v>
      </c>
      <c r="K46" s="121">
        <v>0.08</v>
      </c>
      <c r="L46" s="121">
        <v>0.09</v>
      </c>
      <c r="M46" s="121">
        <v>0.01</v>
      </c>
      <c r="N46" s="121">
        <v>0.1</v>
      </c>
      <c r="O46" s="121">
        <v>0.06</v>
      </c>
      <c r="P46" s="121">
        <v>0.01</v>
      </c>
      <c r="Q46" s="121">
        <v>0.13</v>
      </c>
      <c r="R46" s="109">
        <v>0</v>
      </c>
      <c r="S46" s="131">
        <v>0</v>
      </c>
      <c r="T46" s="121">
        <v>0</v>
      </c>
      <c r="U46" s="121">
        <v>0</v>
      </c>
      <c r="V46" s="121">
        <v>0.17</v>
      </c>
      <c r="W46" s="109">
        <v>0.08</v>
      </c>
      <c r="X46" s="103">
        <v>0.08</v>
      </c>
      <c r="Y46" s="103">
        <v>0</v>
      </c>
      <c r="Z46" s="103">
        <v>0</v>
      </c>
      <c r="AA46" s="108">
        <v>0</v>
      </c>
    </row>
    <row r="47" ht="26.25" customHeight="1" spans="1:27">
      <c r="A47" s="101"/>
      <c r="B47" s="101"/>
      <c r="C47" s="102" t="s">
        <v>194</v>
      </c>
      <c r="D47" s="101" t="s">
        <v>195</v>
      </c>
      <c r="E47" s="103">
        <v>4.88</v>
      </c>
      <c r="F47" s="103">
        <v>3.44</v>
      </c>
      <c r="G47" s="108">
        <v>0.4</v>
      </c>
      <c r="H47" s="121">
        <v>0.05</v>
      </c>
      <c r="I47" s="121">
        <v>0.06</v>
      </c>
      <c r="J47" s="121">
        <v>0.35</v>
      </c>
      <c r="K47" s="121">
        <v>0.4</v>
      </c>
      <c r="L47" s="121">
        <v>0.44</v>
      </c>
      <c r="M47" s="121">
        <v>0.05</v>
      </c>
      <c r="N47" s="121">
        <v>0.5</v>
      </c>
      <c r="O47" s="121">
        <v>0.3</v>
      </c>
      <c r="P47" s="121">
        <v>0.06</v>
      </c>
      <c r="Q47" s="121">
        <v>0.83</v>
      </c>
      <c r="R47" s="109">
        <v>0</v>
      </c>
      <c r="S47" s="131">
        <v>0</v>
      </c>
      <c r="T47" s="121">
        <v>0</v>
      </c>
      <c r="U47" s="121">
        <v>0</v>
      </c>
      <c r="V47" s="121">
        <v>1.04</v>
      </c>
      <c r="W47" s="109">
        <v>0.4</v>
      </c>
      <c r="X47" s="103">
        <v>0.4</v>
      </c>
      <c r="Y47" s="103">
        <v>0</v>
      </c>
      <c r="Z47" s="103">
        <v>0</v>
      </c>
      <c r="AA47" s="108">
        <v>0</v>
      </c>
    </row>
    <row r="48" ht="26.25" customHeight="1" spans="1:27">
      <c r="A48" s="101">
        <v>201</v>
      </c>
      <c r="B48" s="101">
        <v>20128</v>
      </c>
      <c r="C48" s="102" t="s">
        <v>196</v>
      </c>
      <c r="D48" s="101" t="s">
        <v>197</v>
      </c>
      <c r="E48" s="103">
        <v>4.88</v>
      </c>
      <c r="F48" s="103">
        <v>3.44</v>
      </c>
      <c r="G48" s="108">
        <v>0.4</v>
      </c>
      <c r="H48" s="121">
        <v>0.05</v>
      </c>
      <c r="I48" s="121">
        <v>0.06</v>
      </c>
      <c r="J48" s="121">
        <v>0.35</v>
      </c>
      <c r="K48" s="121">
        <v>0.4</v>
      </c>
      <c r="L48" s="121">
        <v>0.44</v>
      </c>
      <c r="M48" s="121">
        <v>0.05</v>
      </c>
      <c r="N48" s="121">
        <v>0.5</v>
      </c>
      <c r="O48" s="121">
        <v>0.3</v>
      </c>
      <c r="P48" s="121">
        <v>0.06</v>
      </c>
      <c r="Q48" s="121">
        <v>0.83</v>
      </c>
      <c r="R48" s="109">
        <v>0</v>
      </c>
      <c r="S48" s="131">
        <v>0</v>
      </c>
      <c r="T48" s="121">
        <v>0</v>
      </c>
      <c r="U48" s="121">
        <v>0</v>
      </c>
      <c r="V48" s="121">
        <v>1.04</v>
      </c>
      <c r="W48" s="109">
        <v>0.4</v>
      </c>
      <c r="X48" s="103">
        <v>0.4</v>
      </c>
      <c r="Y48" s="103">
        <v>0</v>
      </c>
      <c r="Z48" s="103">
        <v>0</v>
      </c>
      <c r="AA48" s="108">
        <v>0</v>
      </c>
    </row>
    <row r="49" ht="26.25" customHeight="1" spans="1:27">
      <c r="A49" s="101"/>
      <c r="B49" s="101"/>
      <c r="C49" s="102" t="s">
        <v>198</v>
      </c>
      <c r="D49" s="101" t="s">
        <v>199</v>
      </c>
      <c r="E49" s="103">
        <v>2.57</v>
      </c>
      <c r="F49" s="103">
        <v>1.9</v>
      </c>
      <c r="G49" s="108">
        <v>0.24</v>
      </c>
      <c r="H49" s="121">
        <v>0.03</v>
      </c>
      <c r="I49" s="121">
        <v>0.03</v>
      </c>
      <c r="J49" s="121">
        <v>0.21</v>
      </c>
      <c r="K49" s="121">
        <v>0.24</v>
      </c>
      <c r="L49" s="121">
        <v>0.26</v>
      </c>
      <c r="M49" s="121">
        <v>0.03</v>
      </c>
      <c r="N49" s="121">
        <v>0.3</v>
      </c>
      <c r="O49" s="121">
        <v>0.18</v>
      </c>
      <c r="P49" s="121">
        <v>0.04</v>
      </c>
      <c r="Q49" s="121">
        <v>0.34</v>
      </c>
      <c r="R49" s="109">
        <v>0</v>
      </c>
      <c r="S49" s="131">
        <v>0</v>
      </c>
      <c r="T49" s="121">
        <v>0</v>
      </c>
      <c r="U49" s="121">
        <v>0</v>
      </c>
      <c r="V49" s="121">
        <v>0.43</v>
      </c>
      <c r="W49" s="109">
        <v>0.24</v>
      </c>
      <c r="X49" s="103">
        <v>0.24</v>
      </c>
      <c r="Y49" s="103">
        <v>0</v>
      </c>
      <c r="Z49" s="103">
        <v>0</v>
      </c>
      <c r="AA49" s="108">
        <v>0</v>
      </c>
    </row>
    <row r="50" ht="26.25" customHeight="1" spans="1:27">
      <c r="A50" s="101">
        <v>201</v>
      </c>
      <c r="B50" s="101">
        <v>20101</v>
      </c>
      <c r="C50" s="102" t="s">
        <v>200</v>
      </c>
      <c r="D50" s="101" t="s">
        <v>133</v>
      </c>
      <c r="E50" s="103">
        <v>2.57</v>
      </c>
      <c r="F50" s="103">
        <v>1.9</v>
      </c>
      <c r="G50" s="108">
        <v>0.24</v>
      </c>
      <c r="H50" s="121">
        <v>0.03</v>
      </c>
      <c r="I50" s="121">
        <v>0.03</v>
      </c>
      <c r="J50" s="121">
        <v>0.21</v>
      </c>
      <c r="K50" s="121">
        <v>0.24</v>
      </c>
      <c r="L50" s="121">
        <v>0.26</v>
      </c>
      <c r="M50" s="121">
        <v>0.03</v>
      </c>
      <c r="N50" s="121">
        <v>0.3</v>
      </c>
      <c r="O50" s="121">
        <v>0.18</v>
      </c>
      <c r="P50" s="121">
        <v>0.04</v>
      </c>
      <c r="Q50" s="121">
        <v>0.34</v>
      </c>
      <c r="R50" s="109">
        <v>0</v>
      </c>
      <c r="S50" s="131">
        <v>0</v>
      </c>
      <c r="T50" s="121">
        <v>0</v>
      </c>
      <c r="U50" s="121">
        <v>0</v>
      </c>
      <c r="V50" s="121">
        <v>0.43</v>
      </c>
      <c r="W50" s="109">
        <v>0.24</v>
      </c>
      <c r="X50" s="103">
        <v>0.24</v>
      </c>
      <c r="Y50" s="103">
        <v>0</v>
      </c>
      <c r="Z50" s="103">
        <v>0</v>
      </c>
      <c r="AA50" s="108">
        <v>0</v>
      </c>
    </row>
    <row r="51" ht="26.25" customHeight="1" spans="1:27">
      <c r="A51" s="101"/>
      <c r="B51" s="101"/>
      <c r="C51" s="102" t="s">
        <v>201</v>
      </c>
      <c r="D51" s="101" t="s">
        <v>202</v>
      </c>
      <c r="E51" s="103">
        <v>9.39</v>
      </c>
      <c r="F51" s="103">
        <v>6.71</v>
      </c>
      <c r="G51" s="108">
        <v>0.8</v>
      </c>
      <c r="H51" s="121">
        <v>0.1</v>
      </c>
      <c r="I51" s="121">
        <v>0.11</v>
      </c>
      <c r="J51" s="121">
        <v>0.69</v>
      </c>
      <c r="K51" s="121">
        <v>0.8</v>
      </c>
      <c r="L51" s="121">
        <v>0.88</v>
      </c>
      <c r="M51" s="121">
        <v>0.1</v>
      </c>
      <c r="N51" s="121">
        <v>1</v>
      </c>
      <c r="O51" s="121">
        <v>0.6</v>
      </c>
      <c r="P51" s="121">
        <v>0.12</v>
      </c>
      <c r="Q51" s="121">
        <v>1.51</v>
      </c>
      <c r="R51" s="109">
        <v>0</v>
      </c>
      <c r="S51" s="131">
        <v>0</v>
      </c>
      <c r="T51" s="121">
        <v>0</v>
      </c>
      <c r="U51" s="121">
        <v>0</v>
      </c>
      <c r="V51" s="121">
        <v>1.88</v>
      </c>
      <c r="W51" s="109">
        <v>0.8</v>
      </c>
      <c r="X51" s="103">
        <v>0.8</v>
      </c>
      <c r="Y51" s="103">
        <v>0</v>
      </c>
      <c r="Z51" s="103">
        <v>0</v>
      </c>
      <c r="AA51" s="108">
        <v>0</v>
      </c>
    </row>
    <row r="52" ht="26.25" customHeight="1" spans="1:27">
      <c r="A52" s="101">
        <v>201</v>
      </c>
      <c r="B52" s="101">
        <v>20108</v>
      </c>
      <c r="C52" s="102" t="s">
        <v>203</v>
      </c>
      <c r="D52" s="101" t="s">
        <v>204</v>
      </c>
      <c r="E52" s="103">
        <v>9.39</v>
      </c>
      <c r="F52" s="103">
        <v>6.71</v>
      </c>
      <c r="G52" s="108">
        <v>0.8</v>
      </c>
      <c r="H52" s="121">
        <v>0.1</v>
      </c>
      <c r="I52" s="121">
        <v>0.11</v>
      </c>
      <c r="J52" s="121">
        <v>0.69</v>
      </c>
      <c r="K52" s="121">
        <v>0.8</v>
      </c>
      <c r="L52" s="121">
        <v>0.88</v>
      </c>
      <c r="M52" s="121">
        <v>0.1</v>
      </c>
      <c r="N52" s="121">
        <v>1</v>
      </c>
      <c r="O52" s="121">
        <v>0.6</v>
      </c>
      <c r="P52" s="121">
        <v>0.12</v>
      </c>
      <c r="Q52" s="121">
        <v>1.51</v>
      </c>
      <c r="R52" s="109">
        <v>0</v>
      </c>
      <c r="S52" s="131">
        <v>0</v>
      </c>
      <c r="T52" s="121">
        <v>0</v>
      </c>
      <c r="U52" s="121">
        <v>0</v>
      </c>
      <c r="V52" s="121">
        <v>1.88</v>
      </c>
      <c r="W52" s="109">
        <v>0.8</v>
      </c>
      <c r="X52" s="103">
        <v>0.8</v>
      </c>
      <c r="Y52" s="103">
        <v>0</v>
      </c>
      <c r="Z52" s="103">
        <v>0</v>
      </c>
      <c r="AA52" s="108">
        <v>0</v>
      </c>
    </row>
    <row r="53" ht="26.25" customHeight="1" spans="1:27">
      <c r="A53" s="101"/>
      <c r="B53" s="101"/>
      <c r="C53" s="102" t="s">
        <v>205</v>
      </c>
      <c r="D53" s="101" t="s">
        <v>206</v>
      </c>
      <c r="E53" s="103">
        <v>40.66</v>
      </c>
      <c r="F53" s="103">
        <v>29.48</v>
      </c>
      <c r="G53" s="108">
        <v>3.6</v>
      </c>
      <c r="H53" s="121">
        <v>0.45</v>
      </c>
      <c r="I53" s="121">
        <v>0.5</v>
      </c>
      <c r="J53" s="121">
        <v>3.11</v>
      </c>
      <c r="K53" s="121">
        <v>3.6</v>
      </c>
      <c r="L53" s="121">
        <v>3.96</v>
      </c>
      <c r="M53" s="121">
        <v>0.45</v>
      </c>
      <c r="N53" s="121">
        <v>4.5</v>
      </c>
      <c r="O53" s="121">
        <v>2.7</v>
      </c>
      <c r="P53" s="121">
        <v>0.54</v>
      </c>
      <c r="Q53" s="121">
        <v>6.07</v>
      </c>
      <c r="R53" s="109">
        <v>0</v>
      </c>
      <c r="S53" s="131">
        <v>0</v>
      </c>
      <c r="T53" s="121">
        <v>0</v>
      </c>
      <c r="U53" s="121">
        <v>0</v>
      </c>
      <c r="V53" s="121">
        <v>7.58</v>
      </c>
      <c r="W53" s="109">
        <v>3.6</v>
      </c>
      <c r="X53" s="103">
        <v>3.6</v>
      </c>
      <c r="Y53" s="103">
        <v>0</v>
      </c>
      <c r="Z53" s="103">
        <v>0</v>
      </c>
      <c r="AA53" s="108">
        <v>0</v>
      </c>
    </row>
    <row r="54" ht="26.25" customHeight="1" spans="1:27">
      <c r="A54" s="101">
        <v>201</v>
      </c>
      <c r="B54" s="101">
        <v>20106</v>
      </c>
      <c r="C54" s="102" t="s">
        <v>207</v>
      </c>
      <c r="D54" s="101" t="s">
        <v>208</v>
      </c>
      <c r="E54" s="103">
        <v>40.66</v>
      </c>
      <c r="F54" s="103">
        <v>29.48</v>
      </c>
      <c r="G54" s="108">
        <v>3.6</v>
      </c>
      <c r="H54" s="121">
        <v>0.45</v>
      </c>
      <c r="I54" s="121">
        <v>0.5</v>
      </c>
      <c r="J54" s="121">
        <v>3.11</v>
      </c>
      <c r="K54" s="121">
        <v>3.6</v>
      </c>
      <c r="L54" s="121">
        <v>3.96</v>
      </c>
      <c r="M54" s="121">
        <v>0.45</v>
      </c>
      <c r="N54" s="121">
        <v>4.5</v>
      </c>
      <c r="O54" s="121">
        <v>2.7</v>
      </c>
      <c r="P54" s="121">
        <v>0.54</v>
      </c>
      <c r="Q54" s="121">
        <v>6.07</v>
      </c>
      <c r="R54" s="109">
        <v>0</v>
      </c>
      <c r="S54" s="131">
        <v>0</v>
      </c>
      <c r="T54" s="121">
        <v>0</v>
      </c>
      <c r="U54" s="121">
        <v>0</v>
      </c>
      <c r="V54" s="121">
        <v>7.58</v>
      </c>
      <c r="W54" s="109">
        <v>3.6</v>
      </c>
      <c r="X54" s="103">
        <v>3.6</v>
      </c>
      <c r="Y54" s="103">
        <v>0</v>
      </c>
      <c r="Z54" s="103">
        <v>0</v>
      </c>
      <c r="AA54" s="108">
        <v>0</v>
      </c>
    </row>
    <row r="55" ht="26.25" customHeight="1" spans="1:27">
      <c r="A55" s="101"/>
      <c r="B55" s="101"/>
      <c r="C55" s="102" t="s">
        <v>209</v>
      </c>
      <c r="D55" s="101" t="s">
        <v>210</v>
      </c>
      <c r="E55" s="103">
        <v>62</v>
      </c>
      <c r="F55" s="103">
        <v>57.89</v>
      </c>
      <c r="G55" s="108">
        <v>54.6</v>
      </c>
      <c r="H55" s="121">
        <v>0</v>
      </c>
      <c r="I55" s="121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0</v>
      </c>
      <c r="Q55" s="121">
        <v>3.29</v>
      </c>
      <c r="R55" s="109">
        <v>0</v>
      </c>
      <c r="S55" s="131">
        <v>0</v>
      </c>
      <c r="T55" s="121">
        <v>0</v>
      </c>
      <c r="U55" s="121">
        <v>0</v>
      </c>
      <c r="V55" s="121">
        <v>4.11</v>
      </c>
      <c r="W55" s="109">
        <v>0</v>
      </c>
      <c r="X55" s="103">
        <v>0</v>
      </c>
      <c r="Y55" s="103">
        <v>0</v>
      </c>
      <c r="Z55" s="103">
        <v>0</v>
      </c>
      <c r="AA55" s="108">
        <v>0</v>
      </c>
    </row>
    <row r="56" ht="26.25" customHeight="1" spans="1:27">
      <c r="A56" s="101">
        <v>204</v>
      </c>
      <c r="B56" s="101">
        <v>20406</v>
      </c>
      <c r="C56" s="102" t="s">
        <v>211</v>
      </c>
      <c r="D56" s="101" t="s">
        <v>212</v>
      </c>
      <c r="E56" s="103">
        <v>62</v>
      </c>
      <c r="F56" s="103">
        <v>57.89</v>
      </c>
      <c r="G56" s="108">
        <v>54.6</v>
      </c>
      <c r="H56" s="121">
        <v>0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P56" s="121">
        <v>0</v>
      </c>
      <c r="Q56" s="121">
        <v>3.29</v>
      </c>
      <c r="R56" s="109">
        <v>0</v>
      </c>
      <c r="S56" s="131">
        <v>0</v>
      </c>
      <c r="T56" s="121">
        <v>0</v>
      </c>
      <c r="U56" s="121">
        <v>0</v>
      </c>
      <c r="V56" s="121">
        <v>4.11</v>
      </c>
      <c r="W56" s="109">
        <v>0</v>
      </c>
      <c r="X56" s="103">
        <v>0</v>
      </c>
      <c r="Y56" s="103">
        <v>0</v>
      </c>
      <c r="Z56" s="103">
        <v>0</v>
      </c>
      <c r="AA56" s="108">
        <v>0</v>
      </c>
    </row>
    <row r="57" ht="26.25" customHeight="1" spans="1:27">
      <c r="A57" s="101"/>
      <c r="B57" s="101"/>
      <c r="C57" s="102" t="s">
        <v>222</v>
      </c>
      <c r="D57" s="101" t="s">
        <v>223</v>
      </c>
      <c r="E57" s="103">
        <v>2.75</v>
      </c>
      <c r="F57" s="103">
        <v>1.98</v>
      </c>
      <c r="G57" s="108">
        <v>0.24</v>
      </c>
      <c r="H57" s="121">
        <v>0.03</v>
      </c>
      <c r="I57" s="121">
        <v>0.03</v>
      </c>
      <c r="J57" s="121">
        <v>0.21</v>
      </c>
      <c r="K57" s="121">
        <v>0.24</v>
      </c>
      <c r="L57" s="121">
        <v>0.26</v>
      </c>
      <c r="M57" s="121">
        <v>0.03</v>
      </c>
      <c r="N57" s="121">
        <v>0.3</v>
      </c>
      <c r="O57" s="121">
        <v>0.18</v>
      </c>
      <c r="P57" s="121">
        <v>0.04</v>
      </c>
      <c r="Q57" s="121">
        <v>0.42</v>
      </c>
      <c r="R57" s="109">
        <v>0</v>
      </c>
      <c r="S57" s="131">
        <v>0</v>
      </c>
      <c r="T57" s="121">
        <v>0</v>
      </c>
      <c r="U57" s="121">
        <v>0</v>
      </c>
      <c r="V57" s="121">
        <v>0.53</v>
      </c>
      <c r="W57" s="109">
        <v>0.24</v>
      </c>
      <c r="X57" s="103">
        <v>0.24</v>
      </c>
      <c r="Y57" s="103">
        <v>0</v>
      </c>
      <c r="Z57" s="103">
        <v>0</v>
      </c>
      <c r="AA57" s="108">
        <v>0</v>
      </c>
    </row>
    <row r="58" ht="26.25" customHeight="1" spans="1:27">
      <c r="A58" s="101">
        <v>201</v>
      </c>
      <c r="B58" s="101">
        <v>20101</v>
      </c>
      <c r="C58" s="102" t="s">
        <v>224</v>
      </c>
      <c r="D58" s="101" t="s">
        <v>133</v>
      </c>
      <c r="E58" s="103">
        <v>2.75</v>
      </c>
      <c r="F58" s="103">
        <v>1.98</v>
      </c>
      <c r="G58" s="108">
        <v>0.24</v>
      </c>
      <c r="H58" s="121">
        <v>0.03</v>
      </c>
      <c r="I58" s="121">
        <v>0.03</v>
      </c>
      <c r="J58" s="121">
        <v>0.21</v>
      </c>
      <c r="K58" s="121">
        <v>0.24</v>
      </c>
      <c r="L58" s="121">
        <v>0.26</v>
      </c>
      <c r="M58" s="121">
        <v>0.03</v>
      </c>
      <c r="N58" s="121">
        <v>0.3</v>
      </c>
      <c r="O58" s="121">
        <v>0.18</v>
      </c>
      <c r="P58" s="121">
        <v>0.04</v>
      </c>
      <c r="Q58" s="121">
        <v>0.42</v>
      </c>
      <c r="R58" s="109">
        <v>0</v>
      </c>
      <c r="S58" s="131">
        <v>0</v>
      </c>
      <c r="T58" s="121">
        <v>0</v>
      </c>
      <c r="U58" s="121">
        <v>0</v>
      </c>
      <c r="V58" s="121">
        <v>0.53</v>
      </c>
      <c r="W58" s="109">
        <v>0.24</v>
      </c>
      <c r="X58" s="103">
        <v>0.24</v>
      </c>
      <c r="Y58" s="103">
        <v>0</v>
      </c>
      <c r="Z58" s="103">
        <v>0</v>
      </c>
      <c r="AA58" s="108">
        <v>0</v>
      </c>
    </row>
    <row r="59" ht="26.25" customHeight="1" spans="1:27">
      <c r="A59" s="101"/>
      <c r="B59" s="101"/>
      <c r="C59" s="102" t="s">
        <v>225</v>
      </c>
      <c r="D59" s="101" t="s">
        <v>226</v>
      </c>
      <c r="E59" s="103">
        <v>1.72</v>
      </c>
      <c r="F59" s="103">
        <v>1.27</v>
      </c>
      <c r="G59" s="108">
        <v>0.16</v>
      </c>
      <c r="H59" s="121">
        <v>0.02</v>
      </c>
      <c r="I59" s="121">
        <v>0.02</v>
      </c>
      <c r="J59" s="121">
        <v>0.14</v>
      </c>
      <c r="K59" s="121">
        <v>0.16</v>
      </c>
      <c r="L59" s="121">
        <v>0.18</v>
      </c>
      <c r="M59" s="121">
        <v>0.02</v>
      </c>
      <c r="N59" s="121">
        <v>0.2</v>
      </c>
      <c r="O59" s="121">
        <v>0.12</v>
      </c>
      <c r="P59" s="121">
        <v>0.02</v>
      </c>
      <c r="Q59" s="121">
        <v>0.23</v>
      </c>
      <c r="R59" s="109">
        <v>0</v>
      </c>
      <c r="S59" s="131">
        <v>0</v>
      </c>
      <c r="T59" s="121">
        <v>0</v>
      </c>
      <c r="U59" s="121">
        <v>0</v>
      </c>
      <c r="V59" s="121">
        <v>0.29</v>
      </c>
      <c r="W59" s="109">
        <v>0.16</v>
      </c>
      <c r="X59" s="103">
        <v>0.16</v>
      </c>
      <c r="Y59" s="103">
        <v>0</v>
      </c>
      <c r="Z59" s="103">
        <v>0</v>
      </c>
      <c r="AA59" s="108">
        <v>0</v>
      </c>
    </row>
    <row r="60" ht="26.25" customHeight="1" spans="1:27">
      <c r="A60" s="101">
        <v>201</v>
      </c>
      <c r="B60" s="101">
        <v>20101</v>
      </c>
      <c r="C60" s="102" t="s">
        <v>227</v>
      </c>
      <c r="D60" s="101" t="s">
        <v>133</v>
      </c>
      <c r="E60" s="103">
        <v>1.72</v>
      </c>
      <c r="F60" s="103">
        <v>1.27</v>
      </c>
      <c r="G60" s="108">
        <v>0.16</v>
      </c>
      <c r="H60" s="121">
        <v>0.02</v>
      </c>
      <c r="I60" s="121">
        <v>0.02</v>
      </c>
      <c r="J60" s="121">
        <v>0.14</v>
      </c>
      <c r="K60" s="121">
        <v>0.16</v>
      </c>
      <c r="L60" s="121">
        <v>0.18</v>
      </c>
      <c r="M60" s="121">
        <v>0.02</v>
      </c>
      <c r="N60" s="121">
        <v>0.2</v>
      </c>
      <c r="O60" s="121">
        <v>0.12</v>
      </c>
      <c r="P60" s="121">
        <v>0.02</v>
      </c>
      <c r="Q60" s="121">
        <v>0.23</v>
      </c>
      <c r="R60" s="109">
        <v>0</v>
      </c>
      <c r="S60" s="131">
        <v>0</v>
      </c>
      <c r="T60" s="121">
        <v>0</v>
      </c>
      <c r="U60" s="121">
        <v>0</v>
      </c>
      <c r="V60" s="121">
        <v>0.29</v>
      </c>
      <c r="W60" s="109">
        <v>0.16</v>
      </c>
      <c r="X60" s="103">
        <v>0.16</v>
      </c>
      <c r="Y60" s="103">
        <v>0</v>
      </c>
      <c r="Z60" s="103">
        <v>0</v>
      </c>
      <c r="AA60" s="108">
        <v>0</v>
      </c>
    </row>
    <row r="61" ht="26.25" customHeight="1" spans="1:27">
      <c r="A61" s="101"/>
      <c r="B61" s="101"/>
      <c r="C61" s="102" t="s">
        <v>229</v>
      </c>
      <c r="D61" s="101" t="s">
        <v>230</v>
      </c>
      <c r="E61" s="103">
        <v>0.83</v>
      </c>
      <c r="F61" s="103">
        <v>0.62</v>
      </c>
      <c r="G61" s="108">
        <v>0.08</v>
      </c>
      <c r="H61" s="121">
        <v>0.01</v>
      </c>
      <c r="I61" s="121">
        <v>0.01</v>
      </c>
      <c r="J61" s="121">
        <v>0.07</v>
      </c>
      <c r="K61" s="121">
        <v>0.08</v>
      </c>
      <c r="L61" s="121">
        <v>0.09</v>
      </c>
      <c r="M61" s="121">
        <v>0.01</v>
      </c>
      <c r="N61" s="121">
        <v>0.1</v>
      </c>
      <c r="O61" s="121">
        <v>0.06</v>
      </c>
      <c r="P61" s="121">
        <v>0.01</v>
      </c>
      <c r="Q61" s="121">
        <v>0.1</v>
      </c>
      <c r="R61" s="109">
        <v>0</v>
      </c>
      <c r="S61" s="131">
        <v>0</v>
      </c>
      <c r="T61" s="121">
        <v>0</v>
      </c>
      <c r="U61" s="121">
        <v>0</v>
      </c>
      <c r="V61" s="121">
        <v>0.13</v>
      </c>
      <c r="W61" s="109">
        <v>0.08</v>
      </c>
      <c r="X61" s="103">
        <v>0.08</v>
      </c>
      <c r="Y61" s="103">
        <v>0</v>
      </c>
      <c r="Z61" s="103">
        <v>0</v>
      </c>
      <c r="AA61" s="108">
        <v>0</v>
      </c>
    </row>
    <row r="62" ht="26.25" customHeight="1" spans="1:27">
      <c r="A62" s="101">
        <v>201</v>
      </c>
      <c r="B62" s="101">
        <v>20101</v>
      </c>
      <c r="C62" s="102" t="s">
        <v>231</v>
      </c>
      <c r="D62" s="101" t="s">
        <v>133</v>
      </c>
      <c r="E62" s="103">
        <v>0.83</v>
      </c>
      <c r="F62" s="103">
        <v>0.62</v>
      </c>
      <c r="G62" s="108">
        <v>0.08</v>
      </c>
      <c r="H62" s="121">
        <v>0.01</v>
      </c>
      <c r="I62" s="121">
        <v>0.01</v>
      </c>
      <c r="J62" s="121">
        <v>0.07</v>
      </c>
      <c r="K62" s="121">
        <v>0.08</v>
      </c>
      <c r="L62" s="121">
        <v>0.09</v>
      </c>
      <c r="M62" s="121">
        <v>0.01</v>
      </c>
      <c r="N62" s="121">
        <v>0.1</v>
      </c>
      <c r="O62" s="121">
        <v>0.06</v>
      </c>
      <c r="P62" s="121">
        <v>0.01</v>
      </c>
      <c r="Q62" s="121">
        <v>0.1</v>
      </c>
      <c r="R62" s="109">
        <v>0</v>
      </c>
      <c r="S62" s="131">
        <v>0</v>
      </c>
      <c r="T62" s="121">
        <v>0</v>
      </c>
      <c r="U62" s="121">
        <v>0</v>
      </c>
      <c r="V62" s="121">
        <v>0.13</v>
      </c>
      <c r="W62" s="109">
        <v>0.08</v>
      </c>
      <c r="X62" s="103">
        <v>0.08</v>
      </c>
      <c r="Y62" s="103">
        <v>0</v>
      </c>
      <c r="Z62" s="103">
        <v>0</v>
      </c>
      <c r="AA62" s="108">
        <v>0</v>
      </c>
    </row>
    <row r="63" ht="26.25" customHeight="1" spans="1:27">
      <c r="A63" s="101"/>
      <c r="B63" s="101"/>
      <c r="C63" s="102" t="s">
        <v>232</v>
      </c>
      <c r="D63" s="101" t="s">
        <v>233</v>
      </c>
      <c r="E63" s="103">
        <v>29.2</v>
      </c>
      <c r="F63" s="103">
        <v>20.58</v>
      </c>
      <c r="G63" s="108">
        <v>2.4</v>
      </c>
      <c r="H63" s="121">
        <v>0.3</v>
      </c>
      <c r="I63" s="121">
        <v>0.33</v>
      </c>
      <c r="J63" s="121">
        <v>2.07</v>
      </c>
      <c r="K63" s="121">
        <v>2.4</v>
      </c>
      <c r="L63" s="121">
        <v>2.64</v>
      </c>
      <c r="M63" s="121">
        <v>0.3</v>
      </c>
      <c r="N63" s="121">
        <v>3</v>
      </c>
      <c r="O63" s="121">
        <v>1.8</v>
      </c>
      <c r="P63" s="121">
        <v>0.36</v>
      </c>
      <c r="Q63" s="121">
        <v>4.98</v>
      </c>
      <c r="R63" s="109">
        <v>0</v>
      </c>
      <c r="S63" s="131">
        <v>0</v>
      </c>
      <c r="T63" s="121">
        <v>0</v>
      </c>
      <c r="U63" s="121">
        <v>0</v>
      </c>
      <c r="V63" s="121">
        <v>6.22</v>
      </c>
      <c r="W63" s="109">
        <v>2.4</v>
      </c>
      <c r="X63" s="103">
        <v>2.4</v>
      </c>
      <c r="Y63" s="103">
        <v>0</v>
      </c>
      <c r="Z63" s="103">
        <v>0</v>
      </c>
      <c r="AA63" s="108">
        <v>0</v>
      </c>
    </row>
    <row r="64" ht="26.25" customHeight="1" spans="1:27">
      <c r="A64" s="101">
        <v>205</v>
      </c>
      <c r="B64" s="101">
        <v>20501</v>
      </c>
      <c r="C64" s="102" t="s">
        <v>234</v>
      </c>
      <c r="D64" s="101" t="s">
        <v>235</v>
      </c>
      <c r="E64" s="103">
        <v>29.2</v>
      </c>
      <c r="F64" s="103">
        <v>20.58</v>
      </c>
      <c r="G64" s="108">
        <v>2.4</v>
      </c>
      <c r="H64" s="121">
        <v>0.3</v>
      </c>
      <c r="I64" s="121">
        <v>0.33</v>
      </c>
      <c r="J64" s="121">
        <v>2.07</v>
      </c>
      <c r="K64" s="121">
        <v>2.4</v>
      </c>
      <c r="L64" s="121">
        <v>2.64</v>
      </c>
      <c r="M64" s="121">
        <v>0.3</v>
      </c>
      <c r="N64" s="121">
        <v>3</v>
      </c>
      <c r="O64" s="121">
        <v>1.8</v>
      </c>
      <c r="P64" s="121">
        <v>0.36</v>
      </c>
      <c r="Q64" s="121">
        <v>4.98</v>
      </c>
      <c r="R64" s="109">
        <v>0</v>
      </c>
      <c r="S64" s="131">
        <v>0</v>
      </c>
      <c r="T64" s="121">
        <v>0</v>
      </c>
      <c r="U64" s="121">
        <v>0</v>
      </c>
      <c r="V64" s="121">
        <v>6.22</v>
      </c>
      <c r="W64" s="109">
        <v>2.4</v>
      </c>
      <c r="X64" s="103">
        <v>2.4</v>
      </c>
      <c r="Y64" s="103">
        <v>0</v>
      </c>
      <c r="Z64" s="103">
        <v>0</v>
      </c>
      <c r="AA64" s="108">
        <v>0</v>
      </c>
    </row>
    <row r="65" ht="26.25" customHeight="1" spans="1:27">
      <c r="A65" s="101"/>
      <c r="B65" s="101"/>
      <c r="C65" s="102" t="s">
        <v>236</v>
      </c>
      <c r="D65" s="101" t="s">
        <v>237</v>
      </c>
      <c r="E65" s="103">
        <v>200.21</v>
      </c>
      <c r="F65" s="103">
        <v>200.21</v>
      </c>
      <c r="G65" s="108">
        <v>178</v>
      </c>
      <c r="H65" s="121">
        <v>0</v>
      </c>
      <c r="I65" s="121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0</v>
      </c>
      <c r="O65" s="121">
        <v>0</v>
      </c>
      <c r="P65" s="121">
        <v>0</v>
      </c>
      <c r="Q65" s="121">
        <v>22.21</v>
      </c>
      <c r="R65" s="109">
        <v>0</v>
      </c>
      <c r="S65" s="131">
        <v>0</v>
      </c>
      <c r="T65" s="121">
        <v>0</v>
      </c>
      <c r="U65" s="121">
        <v>0</v>
      </c>
      <c r="V65" s="121">
        <v>0</v>
      </c>
      <c r="W65" s="109">
        <v>0</v>
      </c>
      <c r="X65" s="103">
        <v>0</v>
      </c>
      <c r="Y65" s="103">
        <v>0</v>
      </c>
      <c r="Z65" s="103">
        <v>0</v>
      </c>
      <c r="AA65" s="108">
        <v>0</v>
      </c>
    </row>
    <row r="66" ht="26.25" customHeight="1" spans="1:27">
      <c r="A66" s="101">
        <v>205</v>
      </c>
      <c r="B66" s="101">
        <v>20502</v>
      </c>
      <c r="C66" s="102" t="s">
        <v>238</v>
      </c>
      <c r="D66" s="101" t="s">
        <v>239</v>
      </c>
      <c r="E66" s="103">
        <v>200.21</v>
      </c>
      <c r="F66" s="103">
        <v>200.21</v>
      </c>
      <c r="G66" s="108">
        <v>178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v>0</v>
      </c>
      <c r="O66" s="121">
        <v>0</v>
      </c>
      <c r="P66" s="121">
        <v>0</v>
      </c>
      <c r="Q66" s="121">
        <v>22.21</v>
      </c>
      <c r="R66" s="109">
        <v>0</v>
      </c>
      <c r="S66" s="131">
        <v>0</v>
      </c>
      <c r="T66" s="121">
        <v>0</v>
      </c>
      <c r="U66" s="121">
        <v>0</v>
      </c>
      <c r="V66" s="121">
        <v>0</v>
      </c>
      <c r="W66" s="109">
        <v>0</v>
      </c>
      <c r="X66" s="103">
        <v>0</v>
      </c>
      <c r="Y66" s="103">
        <v>0</v>
      </c>
      <c r="Z66" s="103">
        <v>0</v>
      </c>
      <c r="AA66" s="108">
        <v>0</v>
      </c>
    </row>
    <row r="67" ht="26.25" customHeight="1" spans="1:27">
      <c r="A67" s="101"/>
      <c r="B67" s="101"/>
      <c r="C67" s="102" t="s">
        <v>241</v>
      </c>
      <c r="D67" s="101" t="s">
        <v>242</v>
      </c>
      <c r="E67" s="103">
        <v>6.61</v>
      </c>
      <c r="F67" s="103">
        <v>4.71</v>
      </c>
      <c r="G67" s="108">
        <v>0.56</v>
      </c>
      <c r="H67" s="121">
        <v>0.07</v>
      </c>
      <c r="I67" s="121">
        <v>0.08</v>
      </c>
      <c r="J67" s="121">
        <v>0.48</v>
      </c>
      <c r="K67" s="121">
        <v>0.56</v>
      </c>
      <c r="L67" s="121">
        <v>0.62</v>
      </c>
      <c r="M67" s="121">
        <v>0.07</v>
      </c>
      <c r="N67" s="121">
        <v>0.7</v>
      </c>
      <c r="O67" s="121">
        <v>0.42</v>
      </c>
      <c r="P67" s="121">
        <v>0.08</v>
      </c>
      <c r="Q67" s="121">
        <v>1.07</v>
      </c>
      <c r="R67" s="109">
        <v>0</v>
      </c>
      <c r="S67" s="131">
        <v>0</v>
      </c>
      <c r="T67" s="121">
        <v>0</v>
      </c>
      <c r="U67" s="121">
        <v>0</v>
      </c>
      <c r="V67" s="121">
        <v>1.34</v>
      </c>
      <c r="W67" s="109">
        <v>0.56</v>
      </c>
      <c r="X67" s="103">
        <v>0.56</v>
      </c>
      <c r="Y67" s="103">
        <v>0</v>
      </c>
      <c r="Z67" s="103">
        <v>0</v>
      </c>
      <c r="AA67" s="108">
        <v>0</v>
      </c>
    </row>
    <row r="68" ht="26.25" customHeight="1" spans="1:27">
      <c r="A68" s="101">
        <v>207</v>
      </c>
      <c r="B68" s="101">
        <v>20701</v>
      </c>
      <c r="C68" s="102" t="s">
        <v>243</v>
      </c>
      <c r="D68" s="101" t="s">
        <v>244</v>
      </c>
      <c r="E68" s="103">
        <v>6.61</v>
      </c>
      <c r="F68" s="103">
        <v>4.71</v>
      </c>
      <c r="G68" s="108">
        <v>0.56</v>
      </c>
      <c r="H68" s="121">
        <v>0.07</v>
      </c>
      <c r="I68" s="121">
        <v>0.08</v>
      </c>
      <c r="J68" s="121">
        <v>0.48</v>
      </c>
      <c r="K68" s="121">
        <v>0.56</v>
      </c>
      <c r="L68" s="121">
        <v>0.62</v>
      </c>
      <c r="M68" s="121">
        <v>0.07</v>
      </c>
      <c r="N68" s="121">
        <v>0.7</v>
      </c>
      <c r="O68" s="121">
        <v>0.42</v>
      </c>
      <c r="P68" s="121">
        <v>0.08</v>
      </c>
      <c r="Q68" s="121">
        <v>1.07</v>
      </c>
      <c r="R68" s="109">
        <v>0</v>
      </c>
      <c r="S68" s="131">
        <v>0</v>
      </c>
      <c r="T68" s="121">
        <v>0</v>
      </c>
      <c r="U68" s="121">
        <v>0</v>
      </c>
      <c r="V68" s="121">
        <v>1.34</v>
      </c>
      <c r="W68" s="109">
        <v>0.56</v>
      </c>
      <c r="X68" s="103">
        <v>0.56</v>
      </c>
      <c r="Y68" s="103">
        <v>0</v>
      </c>
      <c r="Z68" s="103">
        <v>0</v>
      </c>
      <c r="AA68" s="108">
        <v>0</v>
      </c>
    </row>
    <row r="69" ht="26.25" customHeight="1" spans="1:27">
      <c r="A69" s="101"/>
      <c r="B69" s="101"/>
      <c r="C69" s="102" t="s">
        <v>246</v>
      </c>
      <c r="D69" s="101" t="s">
        <v>247</v>
      </c>
      <c r="E69" s="103">
        <v>1</v>
      </c>
      <c r="F69" s="103">
        <v>0.7</v>
      </c>
      <c r="G69" s="108">
        <v>0.08</v>
      </c>
      <c r="H69" s="121">
        <v>0.01</v>
      </c>
      <c r="I69" s="121">
        <v>0.01</v>
      </c>
      <c r="J69" s="121">
        <v>0.07</v>
      </c>
      <c r="K69" s="121">
        <v>0.08</v>
      </c>
      <c r="L69" s="121">
        <v>0.09</v>
      </c>
      <c r="M69" s="121">
        <v>0.01</v>
      </c>
      <c r="N69" s="121">
        <v>0.1</v>
      </c>
      <c r="O69" s="121">
        <v>0.06</v>
      </c>
      <c r="P69" s="121">
        <v>0.01</v>
      </c>
      <c r="Q69" s="121">
        <v>0.18</v>
      </c>
      <c r="R69" s="109">
        <v>0</v>
      </c>
      <c r="S69" s="131">
        <v>0</v>
      </c>
      <c r="T69" s="121">
        <v>0</v>
      </c>
      <c r="U69" s="121">
        <v>0</v>
      </c>
      <c r="V69" s="121">
        <v>0.22</v>
      </c>
      <c r="W69" s="109">
        <v>0.08</v>
      </c>
      <c r="X69" s="103">
        <v>0.08</v>
      </c>
      <c r="Y69" s="103">
        <v>0</v>
      </c>
      <c r="Z69" s="103">
        <v>0</v>
      </c>
      <c r="AA69" s="108">
        <v>0</v>
      </c>
    </row>
    <row r="70" ht="26.25" customHeight="1" spans="1:27">
      <c r="A70" s="101">
        <v>201</v>
      </c>
      <c r="B70" s="101">
        <v>20129</v>
      </c>
      <c r="C70" s="102" t="s">
        <v>248</v>
      </c>
      <c r="D70" s="101" t="s">
        <v>187</v>
      </c>
      <c r="E70" s="103">
        <v>1</v>
      </c>
      <c r="F70" s="103">
        <v>0.7</v>
      </c>
      <c r="G70" s="108">
        <v>0.08</v>
      </c>
      <c r="H70" s="121">
        <v>0.01</v>
      </c>
      <c r="I70" s="121">
        <v>0.01</v>
      </c>
      <c r="J70" s="121">
        <v>0.07</v>
      </c>
      <c r="K70" s="121">
        <v>0.08</v>
      </c>
      <c r="L70" s="121">
        <v>0.09</v>
      </c>
      <c r="M70" s="121">
        <v>0.01</v>
      </c>
      <c r="N70" s="121">
        <v>0.1</v>
      </c>
      <c r="O70" s="121">
        <v>0.06</v>
      </c>
      <c r="P70" s="121">
        <v>0.01</v>
      </c>
      <c r="Q70" s="121">
        <v>0.18</v>
      </c>
      <c r="R70" s="109">
        <v>0</v>
      </c>
      <c r="S70" s="131">
        <v>0</v>
      </c>
      <c r="T70" s="121">
        <v>0</v>
      </c>
      <c r="U70" s="121">
        <v>0</v>
      </c>
      <c r="V70" s="121">
        <v>0.22</v>
      </c>
      <c r="W70" s="109">
        <v>0.08</v>
      </c>
      <c r="X70" s="103">
        <v>0.08</v>
      </c>
      <c r="Y70" s="103">
        <v>0</v>
      </c>
      <c r="Z70" s="103">
        <v>0</v>
      </c>
      <c r="AA70" s="108">
        <v>0</v>
      </c>
    </row>
    <row r="71" ht="26.25" customHeight="1" spans="1:27">
      <c r="A71" s="101"/>
      <c r="B71" s="101"/>
      <c r="C71" s="102" t="s">
        <v>250</v>
      </c>
      <c r="D71" s="101" t="s">
        <v>251</v>
      </c>
      <c r="E71" s="103">
        <v>131.91</v>
      </c>
      <c r="F71" s="103">
        <v>131.91</v>
      </c>
      <c r="G71" s="108">
        <v>120</v>
      </c>
      <c r="H71" s="121">
        <v>0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</v>
      </c>
      <c r="O71" s="121">
        <v>0</v>
      </c>
      <c r="P71" s="121">
        <v>0</v>
      </c>
      <c r="Q71" s="121">
        <v>11.91</v>
      </c>
      <c r="R71" s="109">
        <v>0</v>
      </c>
      <c r="S71" s="131">
        <v>0</v>
      </c>
      <c r="T71" s="121">
        <v>0</v>
      </c>
      <c r="U71" s="121">
        <v>0</v>
      </c>
      <c r="V71" s="121">
        <v>0</v>
      </c>
      <c r="W71" s="109">
        <v>0</v>
      </c>
      <c r="X71" s="103">
        <v>0</v>
      </c>
      <c r="Y71" s="103">
        <v>0</v>
      </c>
      <c r="Z71" s="103">
        <v>0</v>
      </c>
      <c r="AA71" s="108">
        <v>0</v>
      </c>
    </row>
    <row r="72" ht="26.25" customHeight="1" spans="1:27">
      <c r="A72" s="101">
        <v>205</v>
      </c>
      <c r="B72" s="101">
        <v>20502</v>
      </c>
      <c r="C72" s="102" t="s">
        <v>252</v>
      </c>
      <c r="D72" s="101" t="s">
        <v>239</v>
      </c>
      <c r="E72" s="103">
        <v>131.91</v>
      </c>
      <c r="F72" s="103">
        <v>131.91</v>
      </c>
      <c r="G72" s="108">
        <v>120</v>
      </c>
      <c r="H72" s="121">
        <v>0</v>
      </c>
      <c r="I72" s="121">
        <v>0</v>
      </c>
      <c r="J72" s="121">
        <v>0</v>
      </c>
      <c r="K72" s="121">
        <v>0</v>
      </c>
      <c r="L72" s="121">
        <v>0</v>
      </c>
      <c r="M72" s="121">
        <v>0</v>
      </c>
      <c r="N72" s="121">
        <v>0</v>
      </c>
      <c r="O72" s="121">
        <v>0</v>
      </c>
      <c r="P72" s="121">
        <v>0</v>
      </c>
      <c r="Q72" s="121">
        <v>11.91</v>
      </c>
      <c r="R72" s="109">
        <v>0</v>
      </c>
      <c r="S72" s="131">
        <v>0</v>
      </c>
      <c r="T72" s="121">
        <v>0</v>
      </c>
      <c r="U72" s="121">
        <v>0</v>
      </c>
      <c r="V72" s="121">
        <v>0</v>
      </c>
      <c r="W72" s="109">
        <v>0</v>
      </c>
      <c r="X72" s="103">
        <v>0</v>
      </c>
      <c r="Y72" s="103">
        <v>0</v>
      </c>
      <c r="Z72" s="103">
        <v>0</v>
      </c>
      <c r="AA72" s="108">
        <v>0</v>
      </c>
    </row>
    <row r="73" ht="26.25" customHeight="1" spans="1:27">
      <c r="A73" s="101"/>
      <c r="B73" s="101"/>
      <c r="C73" s="102" t="s">
        <v>254</v>
      </c>
      <c r="D73" s="101" t="s">
        <v>255</v>
      </c>
      <c r="E73" s="103">
        <v>13.34</v>
      </c>
      <c r="F73" s="103">
        <v>9.73</v>
      </c>
      <c r="G73" s="108">
        <v>1.2</v>
      </c>
      <c r="H73" s="121">
        <v>0.15</v>
      </c>
      <c r="I73" s="121">
        <v>0.17</v>
      </c>
      <c r="J73" s="121">
        <v>1.04</v>
      </c>
      <c r="K73" s="121">
        <v>1.2</v>
      </c>
      <c r="L73" s="121">
        <v>1.32</v>
      </c>
      <c r="M73" s="121">
        <v>0.15</v>
      </c>
      <c r="N73" s="121">
        <v>1.5</v>
      </c>
      <c r="O73" s="121">
        <v>0.9</v>
      </c>
      <c r="P73" s="121">
        <v>0.18</v>
      </c>
      <c r="Q73" s="121">
        <v>1.92</v>
      </c>
      <c r="R73" s="109">
        <v>0</v>
      </c>
      <c r="S73" s="131">
        <v>0</v>
      </c>
      <c r="T73" s="121">
        <v>0</v>
      </c>
      <c r="U73" s="121">
        <v>0</v>
      </c>
      <c r="V73" s="121">
        <v>2.41</v>
      </c>
      <c r="W73" s="109">
        <v>1.2</v>
      </c>
      <c r="X73" s="103">
        <v>1.2</v>
      </c>
      <c r="Y73" s="103">
        <v>0</v>
      </c>
      <c r="Z73" s="103">
        <v>0</v>
      </c>
      <c r="AA73" s="108">
        <v>0</v>
      </c>
    </row>
    <row r="74" ht="26.25" customHeight="1" spans="1:27">
      <c r="A74" s="101">
        <v>208</v>
      </c>
      <c r="B74" s="101">
        <v>20802</v>
      </c>
      <c r="C74" s="102" t="s">
        <v>256</v>
      </c>
      <c r="D74" s="101" t="s">
        <v>257</v>
      </c>
      <c r="E74" s="103">
        <v>13.34</v>
      </c>
      <c r="F74" s="103">
        <v>9.73</v>
      </c>
      <c r="G74" s="108">
        <v>1.2</v>
      </c>
      <c r="H74" s="121">
        <v>0.15</v>
      </c>
      <c r="I74" s="121">
        <v>0.17</v>
      </c>
      <c r="J74" s="121">
        <v>1.04</v>
      </c>
      <c r="K74" s="121">
        <v>1.2</v>
      </c>
      <c r="L74" s="121">
        <v>1.32</v>
      </c>
      <c r="M74" s="121">
        <v>0.15</v>
      </c>
      <c r="N74" s="121">
        <v>1.5</v>
      </c>
      <c r="O74" s="121">
        <v>0.9</v>
      </c>
      <c r="P74" s="121">
        <v>0.18</v>
      </c>
      <c r="Q74" s="121">
        <v>1.92</v>
      </c>
      <c r="R74" s="109">
        <v>0</v>
      </c>
      <c r="S74" s="131">
        <v>0</v>
      </c>
      <c r="T74" s="121">
        <v>0</v>
      </c>
      <c r="U74" s="121">
        <v>0</v>
      </c>
      <c r="V74" s="121">
        <v>2.41</v>
      </c>
      <c r="W74" s="109">
        <v>1.2</v>
      </c>
      <c r="X74" s="103">
        <v>1.2</v>
      </c>
      <c r="Y74" s="103">
        <v>0</v>
      </c>
      <c r="Z74" s="103">
        <v>0</v>
      </c>
      <c r="AA74" s="108">
        <v>0</v>
      </c>
    </row>
    <row r="75" ht="26.25" customHeight="1" spans="1:27">
      <c r="A75" s="101"/>
      <c r="B75" s="101"/>
      <c r="C75" s="102" t="s">
        <v>261</v>
      </c>
      <c r="D75" s="101" t="s">
        <v>262</v>
      </c>
      <c r="E75" s="103">
        <v>9.21</v>
      </c>
      <c r="F75" s="103">
        <v>6.63</v>
      </c>
      <c r="G75" s="108">
        <v>0.8</v>
      </c>
      <c r="H75" s="121">
        <v>0.1</v>
      </c>
      <c r="I75" s="121">
        <v>0.11</v>
      </c>
      <c r="J75" s="121">
        <v>0.69</v>
      </c>
      <c r="K75" s="121">
        <v>0.8</v>
      </c>
      <c r="L75" s="121">
        <v>0.88</v>
      </c>
      <c r="M75" s="121">
        <v>0.1</v>
      </c>
      <c r="N75" s="121">
        <v>1</v>
      </c>
      <c r="O75" s="121">
        <v>0.6</v>
      </c>
      <c r="P75" s="121">
        <v>0.12</v>
      </c>
      <c r="Q75" s="121">
        <v>1.43</v>
      </c>
      <c r="R75" s="109">
        <v>0</v>
      </c>
      <c r="S75" s="131">
        <v>0</v>
      </c>
      <c r="T75" s="121">
        <v>0</v>
      </c>
      <c r="U75" s="121">
        <v>0</v>
      </c>
      <c r="V75" s="121">
        <v>1.78</v>
      </c>
      <c r="W75" s="109">
        <v>0.8</v>
      </c>
      <c r="X75" s="103">
        <v>0.8</v>
      </c>
      <c r="Y75" s="103">
        <v>0</v>
      </c>
      <c r="Z75" s="103">
        <v>0</v>
      </c>
      <c r="AA75" s="108">
        <v>0</v>
      </c>
    </row>
    <row r="76" ht="26.25" customHeight="1" spans="1:27">
      <c r="A76" s="101">
        <v>210</v>
      </c>
      <c r="B76" s="101">
        <v>21001</v>
      </c>
      <c r="C76" s="102" t="s">
        <v>263</v>
      </c>
      <c r="D76" s="101" t="s">
        <v>264</v>
      </c>
      <c r="E76" s="103">
        <v>9.21</v>
      </c>
      <c r="F76" s="103">
        <v>6.63</v>
      </c>
      <c r="G76" s="108">
        <v>0.8</v>
      </c>
      <c r="H76" s="121">
        <v>0.1</v>
      </c>
      <c r="I76" s="121">
        <v>0.11</v>
      </c>
      <c r="J76" s="121">
        <v>0.69</v>
      </c>
      <c r="K76" s="121">
        <v>0.8</v>
      </c>
      <c r="L76" s="121">
        <v>0.88</v>
      </c>
      <c r="M76" s="121">
        <v>0.1</v>
      </c>
      <c r="N76" s="121">
        <v>1</v>
      </c>
      <c r="O76" s="121">
        <v>0.6</v>
      </c>
      <c r="P76" s="121">
        <v>0.12</v>
      </c>
      <c r="Q76" s="121">
        <v>1.43</v>
      </c>
      <c r="R76" s="109">
        <v>0</v>
      </c>
      <c r="S76" s="131">
        <v>0</v>
      </c>
      <c r="T76" s="121">
        <v>0</v>
      </c>
      <c r="U76" s="121">
        <v>0</v>
      </c>
      <c r="V76" s="121">
        <v>1.78</v>
      </c>
      <c r="W76" s="109">
        <v>0.8</v>
      </c>
      <c r="X76" s="103">
        <v>0.8</v>
      </c>
      <c r="Y76" s="103">
        <v>0</v>
      </c>
      <c r="Z76" s="103">
        <v>0</v>
      </c>
      <c r="AA76" s="108">
        <v>0</v>
      </c>
    </row>
    <row r="77" ht="26.25" customHeight="1" spans="1:27">
      <c r="A77" s="101"/>
      <c r="B77" s="101"/>
      <c r="C77" s="102" t="s">
        <v>265</v>
      </c>
      <c r="D77" s="101" t="s">
        <v>266</v>
      </c>
      <c r="E77" s="103">
        <v>14.59</v>
      </c>
      <c r="F77" s="103">
        <v>10.54</v>
      </c>
      <c r="G77" s="108">
        <v>1.28</v>
      </c>
      <c r="H77" s="121">
        <v>0.16</v>
      </c>
      <c r="I77" s="121">
        <v>0.18</v>
      </c>
      <c r="J77" s="121">
        <v>1.1</v>
      </c>
      <c r="K77" s="121">
        <v>1.28</v>
      </c>
      <c r="L77" s="121">
        <v>1.41</v>
      </c>
      <c r="M77" s="121">
        <v>0.16</v>
      </c>
      <c r="N77" s="121">
        <v>1.6</v>
      </c>
      <c r="O77" s="121">
        <v>0.96</v>
      </c>
      <c r="P77" s="121">
        <v>0.19</v>
      </c>
      <c r="Q77" s="121">
        <v>2.22</v>
      </c>
      <c r="R77" s="109">
        <v>0</v>
      </c>
      <c r="S77" s="131">
        <v>0</v>
      </c>
      <c r="T77" s="121">
        <v>0</v>
      </c>
      <c r="U77" s="121">
        <v>0</v>
      </c>
      <c r="V77" s="121">
        <v>2.77</v>
      </c>
      <c r="W77" s="109">
        <v>1.28</v>
      </c>
      <c r="X77" s="103">
        <v>1.28</v>
      </c>
      <c r="Y77" s="103">
        <v>0</v>
      </c>
      <c r="Z77" s="103">
        <v>0</v>
      </c>
      <c r="AA77" s="108">
        <v>0</v>
      </c>
    </row>
    <row r="78" ht="26.25" customHeight="1" spans="1:27">
      <c r="A78" s="101">
        <v>210</v>
      </c>
      <c r="B78" s="101">
        <v>21004</v>
      </c>
      <c r="C78" s="102" t="s">
        <v>267</v>
      </c>
      <c r="D78" s="101" t="s">
        <v>268</v>
      </c>
      <c r="E78" s="103">
        <v>14.59</v>
      </c>
      <c r="F78" s="103">
        <v>10.54</v>
      </c>
      <c r="G78" s="108">
        <v>1.28</v>
      </c>
      <c r="H78" s="121">
        <v>0.16</v>
      </c>
      <c r="I78" s="121">
        <v>0.18</v>
      </c>
      <c r="J78" s="121">
        <v>1.1</v>
      </c>
      <c r="K78" s="121">
        <v>1.28</v>
      </c>
      <c r="L78" s="121">
        <v>1.41</v>
      </c>
      <c r="M78" s="121">
        <v>0.16</v>
      </c>
      <c r="N78" s="121">
        <v>1.6</v>
      </c>
      <c r="O78" s="121">
        <v>0.96</v>
      </c>
      <c r="P78" s="121">
        <v>0.19</v>
      </c>
      <c r="Q78" s="121">
        <v>2.22</v>
      </c>
      <c r="R78" s="109">
        <v>0</v>
      </c>
      <c r="S78" s="131">
        <v>0</v>
      </c>
      <c r="T78" s="121">
        <v>0</v>
      </c>
      <c r="U78" s="121">
        <v>0</v>
      </c>
      <c r="V78" s="121">
        <v>2.77</v>
      </c>
      <c r="W78" s="109">
        <v>1.28</v>
      </c>
      <c r="X78" s="103">
        <v>1.28</v>
      </c>
      <c r="Y78" s="103">
        <v>0</v>
      </c>
      <c r="Z78" s="103">
        <v>0</v>
      </c>
      <c r="AA78" s="108">
        <v>0</v>
      </c>
    </row>
    <row r="79" ht="26.25" customHeight="1" spans="1:27">
      <c r="A79" s="101"/>
      <c r="B79" s="101"/>
      <c r="C79" s="102" t="s">
        <v>273</v>
      </c>
      <c r="D79" s="101" t="s">
        <v>274</v>
      </c>
      <c r="E79" s="103">
        <v>0.93</v>
      </c>
      <c r="F79" s="103">
        <v>0.67</v>
      </c>
      <c r="G79" s="108">
        <v>0.08</v>
      </c>
      <c r="H79" s="121">
        <v>0.01</v>
      </c>
      <c r="I79" s="121">
        <v>0.01</v>
      </c>
      <c r="J79" s="121">
        <v>0.07</v>
      </c>
      <c r="K79" s="121">
        <v>0.08</v>
      </c>
      <c r="L79" s="121">
        <v>0.09</v>
      </c>
      <c r="M79" s="121">
        <v>0.01</v>
      </c>
      <c r="N79" s="121">
        <v>0.1</v>
      </c>
      <c r="O79" s="121">
        <v>0.06</v>
      </c>
      <c r="P79" s="121">
        <v>0.01</v>
      </c>
      <c r="Q79" s="121">
        <v>0.15</v>
      </c>
      <c r="R79" s="109">
        <v>0</v>
      </c>
      <c r="S79" s="131">
        <v>0</v>
      </c>
      <c r="T79" s="121">
        <v>0</v>
      </c>
      <c r="U79" s="121">
        <v>0</v>
      </c>
      <c r="V79" s="121">
        <v>0.18</v>
      </c>
      <c r="W79" s="109">
        <v>0.08</v>
      </c>
      <c r="X79" s="103">
        <v>0.08</v>
      </c>
      <c r="Y79" s="103">
        <v>0</v>
      </c>
      <c r="Z79" s="103">
        <v>0</v>
      </c>
      <c r="AA79" s="108">
        <v>0</v>
      </c>
    </row>
    <row r="80" ht="26.25" customHeight="1" spans="1:27">
      <c r="A80" s="101">
        <v>210</v>
      </c>
      <c r="B80" s="101">
        <v>21004</v>
      </c>
      <c r="C80" s="102" t="s">
        <v>275</v>
      </c>
      <c r="D80" s="101" t="s">
        <v>268</v>
      </c>
      <c r="E80" s="103">
        <v>0.93</v>
      </c>
      <c r="F80" s="103">
        <v>0.67</v>
      </c>
      <c r="G80" s="108">
        <v>0.08</v>
      </c>
      <c r="H80" s="121">
        <v>0.01</v>
      </c>
      <c r="I80" s="121">
        <v>0.01</v>
      </c>
      <c r="J80" s="121">
        <v>0.07</v>
      </c>
      <c r="K80" s="121">
        <v>0.08</v>
      </c>
      <c r="L80" s="121">
        <v>0.09</v>
      </c>
      <c r="M80" s="121">
        <v>0.01</v>
      </c>
      <c r="N80" s="121">
        <v>0.1</v>
      </c>
      <c r="O80" s="121">
        <v>0.06</v>
      </c>
      <c r="P80" s="121">
        <v>0.01</v>
      </c>
      <c r="Q80" s="121">
        <v>0.15</v>
      </c>
      <c r="R80" s="109">
        <v>0</v>
      </c>
      <c r="S80" s="131">
        <v>0</v>
      </c>
      <c r="T80" s="121">
        <v>0</v>
      </c>
      <c r="U80" s="121">
        <v>0</v>
      </c>
      <c r="V80" s="121">
        <v>0.18</v>
      </c>
      <c r="W80" s="109">
        <v>0.08</v>
      </c>
      <c r="X80" s="103">
        <v>0.08</v>
      </c>
      <c r="Y80" s="103">
        <v>0</v>
      </c>
      <c r="Z80" s="103">
        <v>0</v>
      </c>
      <c r="AA80" s="108">
        <v>0</v>
      </c>
    </row>
    <row r="81" ht="26.25" customHeight="1" spans="1:27">
      <c r="A81" s="101"/>
      <c r="B81" s="101"/>
      <c r="C81" s="102" t="s">
        <v>276</v>
      </c>
      <c r="D81" s="101" t="s">
        <v>277</v>
      </c>
      <c r="E81" s="103">
        <v>7.11</v>
      </c>
      <c r="F81" s="103">
        <v>5.19</v>
      </c>
      <c r="G81" s="108">
        <v>0.64</v>
      </c>
      <c r="H81" s="121">
        <v>0.08</v>
      </c>
      <c r="I81" s="121">
        <v>0.09</v>
      </c>
      <c r="J81" s="121">
        <v>0.55</v>
      </c>
      <c r="K81" s="121">
        <v>0.64</v>
      </c>
      <c r="L81" s="121">
        <v>0.7</v>
      </c>
      <c r="M81" s="121">
        <v>0.08</v>
      </c>
      <c r="N81" s="121">
        <v>0.8</v>
      </c>
      <c r="O81" s="121">
        <v>0.48</v>
      </c>
      <c r="P81" s="121">
        <v>0.1</v>
      </c>
      <c r="Q81" s="121">
        <v>1.03</v>
      </c>
      <c r="R81" s="109">
        <v>0</v>
      </c>
      <c r="S81" s="131">
        <v>0</v>
      </c>
      <c r="T81" s="121">
        <v>0</v>
      </c>
      <c r="U81" s="121">
        <v>0</v>
      </c>
      <c r="V81" s="121">
        <v>1.28</v>
      </c>
      <c r="W81" s="109">
        <v>0.64</v>
      </c>
      <c r="X81" s="103">
        <v>0.64</v>
      </c>
      <c r="Y81" s="103">
        <v>0</v>
      </c>
      <c r="Z81" s="103">
        <v>0</v>
      </c>
      <c r="AA81" s="108">
        <v>0</v>
      </c>
    </row>
    <row r="82" ht="26.25" customHeight="1" spans="1:27">
      <c r="A82" s="101">
        <v>210</v>
      </c>
      <c r="B82" s="101">
        <v>21007</v>
      </c>
      <c r="C82" s="102" t="s">
        <v>278</v>
      </c>
      <c r="D82" s="101" t="s">
        <v>279</v>
      </c>
      <c r="E82" s="103">
        <v>7.11</v>
      </c>
      <c r="F82" s="103">
        <v>5.19</v>
      </c>
      <c r="G82" s="108">
        <v>0.64</v>
      </c>
      <c r="H82" s="121">
        <v>0.08</v>
      </c>
      <c r="I82" s="121">
        <v>0.09</v>
      </c>
      <c r="J82" s="121">
        <v>0.55</v>
      </c>
      <c r="K82" s="121">
        <v>0.64</v>
      </c>
      <c r="L82" s="121">
        <v>0.7</v>
      </c>
      <c r="M82" s="121">
        <v>0.08</v>
      </c>
      <c r="N82" s="121">
        <v>0.8</v>
      </c>
      <c r="O82" s="121">
        <v>0.48</v>
      </c>
      <c r="P82" s="121">
        <v>0.1</v>
      </c>
      <c r="Q82" s="121">
        <v>1.03</v>
      </c>
      <c r="R82" s="109">
        <v>0</v>
      </c>
      <c r="S82" s="131">
        <v>0</v>
      </c>
      <c r="T82" s="121">
        <v>0</v>
      </c>
      <c r="U82" s="121">
        <v>0</v>
      </c>
      <c r="V82" s="121">
        <v>1.28</v>
      </c>
      <c r="W82" s="109">
        <v>0.64</v>
      </c>
      <c r="X82" s="103">
        <v>0.64</v>
      </c>
      <c r="Y82" s="103">
        <v>0</v>
      </c>
      <c r="Z82" s="103">
        <v>0</v>
      </c>
      <c r="AA82" s="108">
        <v>0</v>
      </c>
    </row>
    <row r="83" ht="26.25" customHeight="1" spans="1:27">
      <c r="A83" s="101"/>
      <c r="B83" s="101"/>
      <c r="C83" s="102" t="s">
        <v>280</v>
      </c>
      <c r="D83" s="101" t="s">
        <v>281</v>
      </c>
      <c r="E83" s="103">
        <v>55.2</v>
      </c>
      <c r="F83" s="103">
        <v>45.78</v>
      </c>
      <c r="G83" s="108">
        <v>3.2</v>
      </c>
      <c r="H83" s="121">
        <v>0.4</v>
      </c>
      <c r="I83" s="121">
        <v>0.44</v>
      </c>
      <c r="J83" s="121">
        <v>2.76</v>
      </c>
      <c r="K83" s="121">
        <v>3.2</v>
      </c>
      <c r="L83" s="121">
        <v>3.52</v>
      </c>
      <c r="M83" s="121">
        <v>0.4</v>
      </c>
      <c r="N83" s="121">
        <v>4</v>
      </c>
      <c r="O83" s="121">
        <v>2.4</v>
      </c>
      <c r="P83" s="121">
        <v>0.48</v>
      </c>
      <c r="Q83" s="121">
        <v>4.98</v>
      </c>
      <c r="R83" s="109">
        <v>20</v>
      </c>
      <c r="S83" s="131">
        <v>0</v>
      </c>
      <c r="T83" s="121">
        <v>0</v>
      </c>
      <c r="U83" s="121">
        <v>0</v>
      </c>
      <c r="V83" s="121">
        <v>6.22</v>
      </c>
      <c r="W83" s="109">
        <v>3.2</v>
      </c>
      <c r="X83" s="103">
        <v>3.2</v>
      </c>
      <c r="Y83" s="103">
        <v>0</v>
      </c>
      <c r="Z83" s="103">
        <v>0</v>
      </c>
      <c r="AA83" s="108">
        <v>0</v>
      </c>
    </row>
    <row r="84" ht="26.25" customHeight="1" spans="1:27">
      <c r="A84" s="101">
        <v>201</v>
      </c>
      <c r="B84" s="101">
        <v>20138</v>
      </c>
      <c r="C84" s="102" t="s">
        <v>282</v>
      </c>
      <c r="D84" s="101" t="s">
        <v>123</v>
      </c>
      <c r="E84" s="103">
        <v>55.2</v>
      </c>
      <c r="F84" s="103">
        <v>45.78</v>
      </c>
      <c r="G84" s="108">
        <v>3.2</v>
      </c>
      <c r="H84" s="121">
        <v>0.4</v>
      </c>
      <c r="I84" s="121">
        <v>0.44</v>
      </c>
      <c r="J84" s="121">
        <v>2.76</v>
      </c>
      <c r="K84" s="121">
        <v>3.2</v>
      </c>
      <c r="L84" s="121">
        <v>3.52</v>
      </c>
      <c r="M84" s="121">
        <v>0.4</v>
      </c>
      <c r="N84" s="121">
        <v>4</v>
      </c>
      <c r="O84" s="121">
        <v>2.4</v>
      </c>
      <c r="P84" s="121">
        <v>0.48</v>
      </c>
      <c r="Q84" s="121">
        <v>4.98</v>
      </c>
      <c r="R84" s="109">
        <v>20</v>
      </c>
      <c r="S84" s="131">
        <v>0</v>
      </c>
      <c r="T84" s="121">
        <v>0</v>
      </c>
      <c r="U84" s="121">
        <v>0</v>
      </c>
      <c r="V84" s="121">
        <v>6.22</v>
      </c>
      <c r="W84" s="109">
        <v>3.2</v>
      </c>
      <c r="X84" s="103">
        <v>3.2</v>
      </c>
      <c r="Y84" s="103">
        <v>0</v>
      </c>
      <c r="Z84" s="103">
        <v>0</v>
      </c>
      <c r="AA84" s="108">
        <v>0</v>
      </c>
    </row>
    <row r="85" ht="26.25" customHeight="1" spans="1:27">
      <c r="A85" s="101"/>
      <c r="B85" s="101"/>
      <c r="C85" s="102" t="s">
        <v>283</v>
      </c>
      <c r="D85" s="101" t="s">
        <v>284</v>
      </c>
      <c r="E85" s="103">
        <v>2.67</v>
      </c>
      <c r="F85" s="103">
        <v>1.95</v>
      </c>
      <c r="G85" s="108">
        <v>0.24</v>
      </c>
      <c r="H85" s="121">
        <v>0.03</v>
      </c>
      <c r="I85" s="121">
        <v>0.03</v>
      </c>
      <c r="J85" s="121">
        <v>0.21</v>
      </c>
      <c r="K85" s="121">
        <v>0.24</v>
      </c>
      <c r="L85" s="121">
        <v>0.26</v>
      </c>
      <c r="M85" s="121">
        <v>0.03</v>
      </c>
      <c r="N85" s="121">
        <v>0.3</v>
      </c>
      <c r="O85" s="121">
        <v>0.18</v>
      </c>
      <c r="P85" s="121">
        <v>0.04</v>
      </c>
      <c r="Q85" s="121">
        <v>0.39</v>
      </c>
      <c r="R85" s="109">
        <v>0</v>
      </c>
      <c r="S85" s="131">
        <v>0</v>
      </c>
      <c r="T85" s="121">
        <v>0</v>
      </c>
      <c r="U85" s="121">
        <v>0</v>
      </c>
      <c r="V85" s="121">
        <v>0.48</v>
      </c>
      <c r="W85" s="109">
        <v>0.24</v>
      </c>
      <c r="X85" s="103">
        <v>0.24</v>
      </c>
      <c r="Y85" s="103">
        <v>0</v>
      </c>
      <c r="Z85" s="103">
        <v>0</v>
      </c>
      <c r="AA85" s="108">
        <v>0</v>
      </c>
    </row>
    <row r="86" ht="26.25" customHeight="1" spans="1:27">
      <c r="A86" s="101">
        <v>208</v>
      </c>
      <c r="B86" s="101">
        <v>20801</v>
      </c>
      <c r="C86" s="102" t="s">
        <v>285</v>
      </c>
      <c r="D86" s="101" t="s">
        <v>286</v>
      </c>
      <c r="E86" s="103">
        <v>2.67</v>
      </c>
      <c r="F86" s="103">
        <v>1.95</v>
      </c>
      <c r="G86" s="108">
        <v>0.24</v>
      </c>
      <c r="H86" s="121">
        <v>0.03</v>
      </c>
      <c r="I86" s="121">
        <v>0.03</v>
      </c>
      <c r="J86" s="121">
        <v>0.21</v>
      </c>
      <c r="K86" s="121">
        <v>0.24</v>
      </c>
      <c r="L86" s="121">
        <v>0.26</v>
      </c>
      <c r="M86" s="121">
        <v>0.03</v>
      </c>
      <c r="N86" s="121">
        <v>0.3</v>
      </c>
      <c r="O86" s="121">
        <v>0.18</v>
      </c>
      <c r="P86" s="121">
        <v>0.04</v>
      </c>
      <c r="Q86" s="121">
        <v>0.39</v>
      </c>
      <c r="R86" s="109">
        <v>0</v>
      </c>
      <c r="S86" s="131">
        <v>0</v>
      </c>
      <c r="T86" s="121">
        <v>0</v>
      </c>
      <c r="U86" s="121">
        <v>0</v>
      </c>
      <c r="V86" s="121">
        <v>0.48</v>
      </c>
      <c r="W86" s="109">
        <v>0.24</v>
      </c>
      <c r="X86" s="103">
        <v>0.24</v>
      </c>
      <c r="Y86" s="103">
        <v>0</v>
      </c>
      <c r="Z86" s="103">
        <v>0</v>
      </c>
      <c r="AA86" s="108">
        <v>0</v>
      </c>
    </row>
    <row r="87" ht="26.25" customHeight="1" spans="1:27">
      <c r="A87" s="101"/>
      <c r="B87" s="101"/>
      <c r="C87" s="102" t="s">
        <v>287</v>
      </c>
      <c r="D87" s="101" t="s">
        <v>288</v>
      </c>
      <c r="E87" s="103">
        <v>4.29</v>
      </c>
      <c r="F87" s="103">
        <v>3.18</v>
      </c>
      <c r="G87" s="108">
        <v>0.4</v>
      </c>
      <c r="H87" s="121">
        <v>0.05</v>
      </c>
      <c r="I87" s="121">
        <v>0.06</v>
      </c>
      <c r="J87" s="121">
        <v>0.35</v>
      </c>
      <c r="K87" s="121">
        <v>0.4</v>
      </c>
      <c r="L87" s="121">
        <v>0.44</v>
      </c>
      <c r="M87" s="121">
        <v>0.05</v>
      </c>
      <c r="N87" s="121">
        <v>0.5</v>
      </c>
      <c r="O87" s="121">
        <v>0.3</v>
      </c>
      <c r="P87" s="121">
        <v>0.06</v>
      </c>
      <c r="Q87" s="121">
        <v>0.57</v>
      </c>
      <c r="R87" s="109">
        <v>0</v>
      </c>
      <c r="S87" s="131">
        <v>0</v>
      </c>
      <c r="T87" s="121">
        <v>0</v>
      </c>
      <c r="U87" s="121">
        <v>0</v>
      </c>
      <c r="V87" s="121">
        <v>0.71</v>
      </c>
      <c r="W87" s="109">
        <v>0.4</v>
      </c>
      <c r="X87" s="103">
        <v>0.4</v>
      </c>
      <c r="Y87" s="103">
        <v>0</v>
      </c>
      <c r="Z87" s="103">
        <v>0</v>
      </c>
      <c r="AA87" s="108">
        <v>0</v>
      </c>
    </row>
    <row r="88" ht="26.25" customHeight="1" spans="1:27">
      <c r="A88" s="101">
        <v>208</v>
      </c>
      <c r="B88" s="101">
        <v>20801</v>
      </c>
      <c r="C88" s="102" t="s">
        <v>289</v>
      </c>
      <c r="D88" s="101" t="s">
        <v>286</v>
      </c>
      <c r="E88" s="103">
        <v>4.29</v>
      </c>
      <c r="F88" s="103">
        <v>3.18</v>
      </c>
      <c r="G88" s="108">
        <v>0.4</v>
      </c>
      <c r="H88" s="121">
        <v>0.05</v>
      </c>
      <c r="I88" s="121">
        <v>0.06</v>
      </c>
      <c r="J88" s="121">
        <v>0.35</v>
      </c>
      <c r="K88" s="121">
        <v>0.4</v>
      </c>
      <c r="L88" s="121">
        <v>0.44</v>
      </c>
      <c r="M88" s="121">
        <v>0.05</v>
      </c>
      <c r="N88" s="121">
        <v>0.5</v>
      </c>
      <c r="O88" s="121">
        <v>0.3</v>
      </c>
      <c r="P88" s="121">
        <v>0.06</v>
      </c>
      <c r="Q88" s="121">
        <v>0.57</v>
      </c>
      <c r="R88" s="109">
        <v>0</v>
      </c>
      <c r="S88" s="131">
        <v>0</v>
      </c>
      <c r="T88" s="121">
        <v>0</v>
      </c>
      <c r="U88" s="121">
        <v>0</v>
      </c>
      <c r="V88" s="121">
        <v>0.71</v>
      </c>
      <c r="W88" s="109">
        <v>0.4</v>
      </c>
      <c r="X88" s="103">
        <v>0.4</v>
      </c>
      <c r="Y88" s="103">
        <v>0</v>
      </c>
      <c r="Z88" s="103">
        <v>0</v>
      </c>
      <c r="AA88" s="108">
        <v>0</v>
      </c>
    </row>
    <row r="89" ht="26.25" customHeight="1" spans="1:27">
      <c r="A89" s="101"/>
      <c r="B89" s="101"/>
      <c r="C89" s="102" t="s">
        <v>291</v>
      </c>
      <c r="D89" s="101" t="s">
        <v>292</v>
      </c>
      <c r="E89" s="103">
        <v>9.09</v>
      </c>
      <c r="F89" s="103">
        <v>6.57</v>
      </c>
      <c r="G89" s="108">
        <v>0.8</v>
      </c>
      <c r="H89" s="121">
        <v>0.1</v>
      </c>
      <c r="I89" s="121">
        <v>0.11</v>
      </c>
      <c r="J89" s="121">
        <v>0.69</v>
      </c>
      <c r="K89" s="121">
        <v>0.8</v>
      </c>
      <c r="L89" s="121">
        <v>0.88</v>
      </c>
      <c r="M89" s="121">
        <v>0.1</v>
      </c>
      <c r="N89" s="121">
        <v>1</v>
      </c>
      <c r="O89" s="121">
        <v>0.6</v>
      </c>
      <c r="P89" s="121">
        <v>0.12</v>
      </c>
      <c r="Q89" s="121">
        <v>1.37</v>
      </c>
      <c r="R89" s="109">
        <v>0</v>
      </c>
      <c r="S89" s="131">
        <v>0</v>
      </c>
      <c r="T89" s="121">
        <v>0</v>
      </c>
      <c r="U89" s="121">
        <v>0</v>
      </c>
      <c r="V89" s="121">
        <v>1.72</v>
      </c>
      <c r="W89" s="109">
        <v>0.8</v>
      </c>
      <c r="X89" s="103">
        <v>0.8</v>
      </c>
      <c r="Y89" s="103">
        <v>0</v>
      </c>
      <c r="Z89" s="103">
        <v>0</v>
      </c>
      <c r="AA89" s="108">
        <v>0</v>
      </c>
    </row>
    <row r="90" ht="26.25" customHeight="1" spans="1:27">
      <c r="A90" s="101">
        <v>201</v>
      </c>
      <c r="B90" s="101">
        <v>20110</v>
      </c>
      <c r="C90" s="102" t="s">
        <v>293</v>
      </c>
      <c r="D90" s="101" t="s">
        <v>294</v>
      </c>
      <c r="E90" s="103">
        <v>9.09</v>
      </c>
      <c r="F90" s="103">
        <v>6.57</v>
      </c>
      <c r="G90" s="108">
        <v>0.8</v>
      </c>
      <c r="H90" s="121">
        <v>0.1</v>
      </c>
      <c r="I90" s="121">
        <v>0.11</v>
      </c>
      <c r="J90" s="121">
        <v>0.69</v>
      </c>
      <c r="K90" s="121">
        <v>0.8</v>
      </c>
      <c r="L90" s="121">
        <v>0.88</v>
      </c>
      <c r="M90" s="121">
        <v>0.1</v>
      </c>
      <c r="N90" s="121">
        <v>1</v>
      </c>
      <c r="O90" s="121">
        <v>0.6</v>
      </c>
      <c r="P90" s="121">
        <v>0.12</v>
      </c>
      <c r="Q90" s="121">
        <v>1.37</v>
      </c>
      <c r="R90" s="109">
        <v>0</v>
      </c>
      <c r="S90" s="131">
        <v>0</v>
      </c>
      <c r="T90" s="121">
        <v>0</v>
      </c>
      <c r="U90" s="121">
        <v>0</v>
      </c>
      <c r="V90" s="121">
        <v>1.72</v>
      </c>
      <c r="W90" s="109">
        <v>0.8</v>
      </c>
      <c r="X90" s="103">
        <v>0.8</v>
      </c>
      <c r="Y90" s="103">
        <v>0</v>
      </c>
      <c r="Z90" s="103">
        <v>0</v>
      </c>
      <c r="AA90" s="108">
        <v>0</v>
      </c>
    </row>
    <row r="91" ht="26.25" customHeight="1" spans="1:27">
      <c r="A91" s="101"/>
      <c r="B91" s="101"/>
      <c r="C91" s="102" t="s">
        <v>295</v>
      </c>
      <c r="D91" s="101" t="s">
        <v>296</v>
      </c>
      <c r="E91" s="103">
        <v>5.74</v>
      </c>
      <c r="F91" s="103">
        <v>5.28</v>
      </c>
      <c r="G91" s="108">
        <v>0.16</v>
      </c>
      <c r="H91" s="121">
        <v>0.02</v>
      </c>
      <c r="I91" s="121">
        <v>0.02</v>
      </c>
      <c r="J91" s="121">
        <v>0.14</v>
      </c>
      <c r="K91" s="121">
        <v>0.16</v>
      </c>
      <c r="L91" s="121">
        <v>0.18</v>
      </c>
      <c r="M91" s="121">
        <v>0.02</v>
      </c>
      <c r="N91" s="121">
        <v>0.2</v>
      </c>
      <c r="O91" s="121">
        <v>0.12</v>
      </c>
      <c r="P91" s="121">
        <v>0.02</v>
      </c>
      <c r="Q91" s="121">
        <v>0.24</v>
      </c>
      <c r="R91" s="109">
        <v>4</v>
      </c>
      <c r="S91" s="131">
        <v>0</v>
      </c>
      <c r="T91" s="121">
        <v>0</v>
      </c>
      <c r="U91" s="121">
        <v>0</v>
      </c>
      <c r="V91" s="121">
        <v>0.3</v>
      </c>
      <c r="W91" s="109">
        <v>0.16</v>
      </c>
      <c r="X91" s="103">
        <v>0.16</v>
      </c>
      <c r="Y91" s="103">
        <v>0</v>
      </c>
      <c r="Z91" s="103">
        <v>0</v>
      </c>
      <c r="AA91" s="108">
        <v>0</v>
      </c>
    </row>
    <row r="92" ht="26.25" customHeight="1" spans="1:27">
      <c r="A92" s="101">
        <v>208</v>
      </c>
      <c r="B92" s="101">
        <v>20801</v>
      </c>
      <c r="C92" s="102" t="s">
        <v>297</v>
      </c>
      <c r="D92" s="101" t="s">
        <v>286</v>
      </c>
      <c r="E92" s="103">
        <v>5.74</v>
      </c>
      <c r="F92" s="103">
        <v>5.28</v>
      </c>
      <c r="G92" s="108">
        <v>0.16</v>
      </c>
      <c r="H92" s="121">
        <v>0.02</v>
      </c>
      <c r="I92" s="121">
        <v>0.02</v>
      </c>
      <c r="J92" s="121">
        <v>0.14</v>
      </c>
      <c r="K92" s="121">
        <v>0.16</v>
      </c>
      <c r="L92" s="121">
        <v>0.18</v>
      </c>
      <c r="M92" s="121">
        <v>0.02</v>
      </c>
      <c r="N92" s="121">
        <v>0.2</v>
      </c>
      <c r="O92" s="121">
        <v>0.12</v>
      </c>
      <c r="P92" s="121">
        <v>0.02</v>
      </c>
      <c r="Q92" s="121">
        <v>0.24</v>
      </c>
      <c r="R92" s="109">
        <v>4</v>
      </c>
      <c r="S92" s="131">
        <v>0</v>
      </c>
      <c r="T92" s="121">
        <v>0</v>
      </c>
      <c r="U92" s="121">
        <v>0</v>
      </c>
      <c r="V92" s="121">
        <v>0.3</v>
      </c>
      <c r="W92" s="109">
        <v>0.16</v>
      </c>
      <c r="X92" s="103">
        <v>0.16</v>
      </c>
      <c r="Y92" s="103">
        <v>0</v>
      </c>
      <c r="Z92" s="103">
        <v>0</v>
      </c>
      <c r="AA92" s="108">
        <v>0</v>
      </c>
    </row>
    <row r="93" ht="26.25" customHeight="1" spans="1:27">
      <c r="A93" s="101"/>
      <c r="B93" s="101"/>
      <c r="C93" s="102" t="s">
        <v>299</v>
      </c>
      <c r="D93" s="101" t="s">
        <v>300</v>
      </c>
      <c r="E93" s="103">
        <v>0.85</v>
      </c>
      <c r="F93" s="103">
        <v>0.63</v>
      </c>
      <c r="G93" s="108">
        <v>0.08</v>
      </c>
      <c r="H93" s="121">
        <v>0.01</v>
      </c>
      <c r="I93" s="121">
        <v>0.01</v>
      </c>
      <c r="J93" s="121">
        <v>0.07</v>
      </c>
      <c r="K93" s="121">
        <v>0.08</v>
      </c>
      <c r="L93" s="121">
        <v>0.09</v>
      </c>
      <c r="M93" s="121">
        <v>0.01</v>
      </c>
      <c r="N93" s="121">
        <v>0.1</v>
      </c>
      <c r="O93" s="121">
        <v>0.06</v>
      </c>
      <c r="P93" s="121">
        <v>0.01</v>
      </c>
      <c r="Q93" s="121">
        <v>0.11</v>
      </c>
      <c r="R93" s="109">
        <v>0</v>
      </c>
      <c r="S93" s="131">
        <v>0</v>
      </c>
      <c r="T93" s="121">
        <v>0</v>
      </c>
      <c r="U93" s="121">
        <v>0</v>
      </c>
      <c r="V93" s="121">
        <v>0.14</v>
      </c>
      <c r="W93" s="109">
        <v>0.08</v>
      </c>
      <c r="X93" s="103">
        <v>0.08</v>
      </c>
      <c r="Y93" s="103">
        <v>0</v>
      </c>
      <c r="Z93" s="103">
        <v>0</v>
      </c>
      <c r="AA93" s="108">
        <v>0</v>
      </c>
    </row>
    <row r="94" ht="26.25" customHeight="1" spans="1:27">
      <c r="A94" s="101">
        <v>208</v>
      </c>
      <c r="B94" s="101">
        <v>20801</v>
      </c>
      <c r="C94" s="102" t="s">
        <v>301</v>
      </c>
      <c r="D94" s="101" t="s">
        <v>286</v>
      </c>
      <c r="E94" s="103">
        <v>0.85</v>
      </c>
      <c r="F94" s="103">
        <v>0.63</v>
      </c>
      <c r="G94" s="108">
        <v>0.08</v>
      </c>
      <c r="H94" s="121">
        <v>0.01</v>
      </c>
      <c r="I94" s="121">
        <v>0.01</v>
      </c>
      <c r="J94" s="121">
        <v>0.07</v>
      </c>
      <c r="K94" s="121">
        <v>0.08</v>
      </c>
      <c r="L94" s="121">
        <v>0.09</v>
      </c>
      <c r="M94" s="121">
        <v>0.01</v>
      </c>
      <c r="N94" s="121">
        <v>0.1</v>
      </c>
      <c r="O94" s="121">
        <v>0.06</v>
      </c>
      <c r="P94" s="121">
        <v>0.01</v>
      </c>
      <c r="Q94" s="121">
        <v>0.11</v>
      </c>
      <c r="R94" s="109">
        <v>0</v>
      </c>
      <c r="S94" s="131">
        <v>0</v>
      </c>
      <c r="T94" s="121">
        <v>0</v>
      </c>
      <c r="U94" s="121">
        <v>0</v>
      </c>
      <c r="V94" s="121">
        <v>0.14</v>
      </c>
      <c r="W94" s="109">
        <v>0.08</v>
      </c>
      <c r="X94" s="103">
        <v>0.08</v>
      </c>
      <c r="Y94" s="103">
        <v>0</v>
      </c>
      <c r="Z94" s="103">
        <v>0</v>
      </c>
      <c r="AA94" s="108">
        <v>0</v>
      </c>
    </row>
    <row r="95" ht="26.25" customHeight="1" spans="1:27">
      <c r="A95" s="101"/>
      <c r="B95" s="101"/>
      <c r="C95" s="102" t="s">
        <v>302</v>
      </c>
      <c r="D95" s="101" t="s">
        <v>303</v>
      </c>
      <c r="E95" s="103">
        <v>1.8</v>
      </c>
      <c r="F95" s="103">
        <v>1.31</v>
      </c>
      <c r="G95" s="108">
        <v>0.16</v>
      </c>
      <c r="H95" s="121">
        <v>0.02</v>
      </c>
      <c r="I95" s="121">
        <v>0.02</v>
      </c>
      <c r="J95" s="121">
        <v>0.14</v>
      </c>
      <c r="K95" s="121">
        <v>0.16</v>
      </c>
      <c r="L95" s="121">
        <v>0.18</v>
      </c>
      <c r="M95" s="121">
        <v>0.02</v>
      </c>
      <c r="N95" s="121">
        <v>0.2</v>
      </c>
      <c r="O95" s="121">
        <v>0.12</v>
      </c>
      <c r="P95" s="121">
        <v>0.02</v>
      </c>
      <c r="Q95" s="121">
        <v>0.27</v>
      </c>
      <c r="R95" s="109">
        <v>0</v>
      </c>
      <c r="S95" s="131">
        <v>0</v>
      </c>
      <c r="T95" s="121">
        <v>0</v>
      </c>
      <c r="U95" s="121">
        <v>0</v>
      </c>
      <c r="V95" s="121">
        <v>0.33</v>
      </c>
      <c r="W95" s="109">
        <v>0.16</v>
      </c>
      <c r="X95" s="103">
        <v>0.16</v>
      </c>
      <c r="Y95" s="103">
        <v>0</v>
      </c>
      <c r="Z95" s="103">
        <v>0</v>
      </c>
      <c r="AA95" s="108">
        <v>0</v>
      </c>
    </row>
    <row r="96" ht="26.25" customHeight="1" spans="1:27">
      <c r="A96" s="101">
        <v>201</v>
      </c>
      <c r="B96" s="101">
        <v>20101</v>
      </c>
      <c r="C96" s="102" t="s">
        <v>304</v>
      </c>
      <c r="D96" s="101" t="s">
        <v>133</v>
      </c>
      <c r="E96" s="103">
        <v>1.8</v>
      </c>
      <c r="F96" s="103">
        <v>1.31</v>
      </c>
      <c r="G96" s="108">
        <v>0.16</v>
      </c>
      <c r="H96" s="121">
        <v>0.02</v>
      </c>
      <c r="I96" s="121">
        <v>0.02</v>
      </c>
      <c r="J96" s="121">
        <v>0.14</v>
      </c>
      <c r="K96" s="121">
        <v>0.16</v>
      </c>
      <c r="L96" s="121">
        <v>0.18</v>
      </c>
      <c r="M96" s="121">
        <v>0.02</v>
      </c>
      <c r="N96" s="121">
        <v>0.2</v>
      </c>
      <c r="O96" s="121">
        <v>0.12</v>
      </c>
      <c r="P96" s="121">
        <v>0.02</v>
      </c>
      <c r="Q96" s="121">
        <v>0.27</v>
      </c>
      <c r="R96" s="109">
        <v>0</v>
      </c>
      <c r="S96" s="131">
        <v>0</v>
      </c>
      <c r="T96" s="121">
        <v>0</v>
      </c>
      <c r="U96" s="121">
        <v>0</v>
      </c>
      <c r="V96" s="121">
        <v>0.33</v>
      </c>
      <c r="W96" s="109">
        <v>0.16</v>
      </c>
      <c r="X96" s="103">
        <v>0.16</v>
      </c>
      <c r="Y96" s="103">
        <v>0</v>
      </c>
      <c r="Z96" s="103">
        <v>0</v>
      </c>
      <c r="AA96" s="108">
        <v>0</v>
      </c>
    </row>
    <row r="97" ht="26.25" customHeight="1" spans="1:27">
      <c r="A97" s="101"/>
      <c r="B97" s="101"/>
      <c r="C97" s="102" t="s">
        <v>305</v>
      </c>
      <c r="D97" s="101" t="s">
        <v>306</v>
      </c>
      <c r="E97" s="103">
        <v>34.34</v>
      </c>
      <c r="F97" s="103">
        <v>27.05</v>
      </c>
      <c r="G97" s="108">
        <v>2.32</v>
      </c>
      <c r="H97" s="121">
        <v>0.29</v>
      </c>
      <c r="I97" s="121">
        <v>0.32</v>
      </c>
      <c r="J97" s="121">
        <v>2</v>
      </c>
      <c r="K97" s="121">
        <v>2.32</v>
      </c>
      <c r="L97" s="121">
        <v>2.55</v>
      </c>
      <c r="M97" s="121">
        <v>0.29</v>
      </c>
      <c r="N97" s="121">
        <v>2.9</v>
      </c>
      <c r="O97" s="121">
        <v>1.74</v>
      </c>
      <c r="P97" s="121">
        <v>0.35</v>
      </c>
      <c r="Q97" s="121">
        <v>3.97</v>
      </c>
      <c r="R97" s="109">
        <v>8</v>
      </c>
      <c r="S97" s="131">
        <v>0</v>
      </c>
      <c r="T97" s="121">
        <v>0</v>
      </c>
      <c r="U97" s="121">
        <v>0</v>
      </c>
      <c r="V97" s="121">
        <v>4.97</v>
      </c>
      <c r="W97" s="109">
        <v>2.32</v>
      </c>
      <c r="X97" s="103">
        <v>2.32</v>
      </c>
      <c r="Y97" s="103">
        <v>0</v>
      </c>
      <c r="Z97" s="103">
        <v>0</v>
      </c>
      <c r="AA97" s="108">
        <v>0</v>
      </c>
    </row>
    <row r="98" ht="26.25" customHeight="1" spans="1:27">
      <c r="A98" s="101">
        <v>213</v>
      </c>
      <c r="B98" s="101">
        <v>21301</v>
      </c>
      <c r="C98" s="102" t="s">
        <v>307</v>
      </c>
      <c r="D98" s="101" t="s">
        <v>308</v>
      </c>
      <c r="E98" s="103">
        <v>34.34</v>
      </c>
      <c r="F98" s="103">
        <v>27.05</v>
      </c>
      <c r="G98" s="108">
        <v>2.32</v>
      </c>
      <c r="H98" s="121">
        <v>0.29</v>
      </c>
      <c r="I98" s="121">
        <v>0.32</v>
      </c>
      <c r="J98" s="121">
        <v>2</v>
      </c>
      <c r="K98" s="121">
        <v>2.32</v>
      </c>
      <c r="L98" s="121">
        <v>2.55</v>
      </c>
      <c r="M98" s="121">
        <v>0.29</v>
      </c>
      <c r="N98" s="121">
        <v>2.9</v>
      </c>
      <c r="O98" s="121">
        <v>1.74</v>
      </c>
      <c r="P98" s="121">
        <v>0.35</v>
      </c>
      <c r="Q98" s="121">
        <v>3.97</v>
      </c>
      <c r="R98" s="109">
        <v>8</v>
      </c>
      <c r="S98" s="131">
        <v>0</v>
      </c>
      <c r="T98" s="121">
        <v>0</v>
      </c>
      <c r="U98" s="121">
        <v>0</v>
      </c>
      <c r="V98" s="121">
        <v>4.97</v>
      </c>
      <c r="W98" s="109">
        <v>2.32</v>
      </c>
      <c r="X98" s="103">
        <v>2.32</v>
      </c>
      <c r="Y98" s="103">
        <v>0</v>
      </c>
      <c r="Z98" s="103">
        <v>0</v>
      </c>
      <c r="AA98" s="108">
        <v>0</v>
      </c>
    </row>
    <row r="99" ht="26.25" customHeight="1" spans="1:27">
      <c r="A99" s="101"/>
      <c r="B99" s="101"/>
      <c r="C99" s="102" t="s">
        <v>310</v>
      </c>
      <c r="D99" s="101" t="s">
        <v>311</v>
      </c>
      <c r="E99" s="103">
        <v>5.36</v>
      </c>
      <c r="F99" s="103">
        <v>4.21</v>
      </c>
      <c r="G99" s="108">
        <v>0.4</v>
      </c>
      <c r="H99" s="121">
        <v>0.05</v>
      </c>
      <c r="I99" s="121">
        <v>0.06</v>
      </c>
      <c r="J99" s="121">
        <v>0.35</v>
      </c>
      <c r="K99" s="121">
        <v>0.4</v>
      </c>
      <c r="L99" s="121">
        <v>0.44</v>
      </c>
      <c r="M99" s="121">
        <v>0.05</v>
      </c>
      <c r="N99" s="121">
        <v>0.5</v>
      </c>
      <c r="O99" s="121">
        <v>0.3</v>
      </c>
      <c r="P99" s="121">
        <v>0.06</v>
      </c>
      <c r="Q99" s="121">
        <v>0.6</v>
      </c>
      <c r="R99" s="109">
        <v>1</v>
      </c>
      <c r="S99" s="131">
        <v>0</v>
      </c>
      <c r="T99" s="121">
        <v>0</v>
      </c>
      <c r="U99" s="121">
        <v>0</v>
      </c>
      <c r="V99" s="121">
        <v>0.75</v>
      </c>
      <c r="W99" s="109">
        <v>0.4</v>
      </c>
      <c r="X99" s="103">
        <v>0.4</v>
      </c>
      <c r="Y99" s="103">
        <v>0</v>
      </c>
      <c r="Z99" s="103">
        <v>0</v>
      </c>
      <c r="AA99" s="108">
        <v>0</v>
      </c>
    </row>
    <row r="100" ht="26.25" customHeight="1" spans="1:27">
      <c r="A100" s="101">
        <v>213</v>
      </c>
      <c r="B100" s="101">
        <v>21303</v>
      </c>
      <c r="C100" s="102" t="s">
        <v>312</v>
      </c>
      <c r="D100" s="101" t="s">
        <v>313</v>
      </c>
      <c r="E100" s="103">
        <v>5.36</v>
      </c>
      <c r="F100" s="103">
        <v>4.21</v>
      </c>
      <c r="G100" s="108">
        <v>0.4</v>
      </c>
      <c r="H100" s="121">
        <v>0.05</v>
      </c>
      <c r="I100" s="121">
        <v>0.06</v>
      </c>
      <c r="J100" s="121">
        <v>0.35</v>
      </c>
      <c r="K100" s="121">
        <v>0.4</v>
      </c>
      <c r="L100" s="121">
        <v>0.44</v>
      </c>
      <c r="M100" s="121">
        <v>0.05</v>
      </c>
      <c r="N100" s="121">
        <v>0.5</v>
      </c>
      <c r="O100" s="121">
        <v>0.3</v>
      </c>
      <c r="P100" s="121">
        <v>0.06</v>
      </c>
      <c r="Q100" s="121">
        <v>0.6</v>
      </c>
      <c r="R100" s="109">
        <v>1</v>
      </c>
      <c r="S100" s="131">
        <v>0</v>
      </c>
      <c r="T100" s="121">
        <v>0</v>
      </c>
      <c r="U100" s="121">
        <v>0</v>
      </c>
      <c r="V100" s="121">
        <v>0.75</v>
      </c>
      <c r="W100" s="109">
        <v>0.4</v>
      </c>
      <c r="X100" s="103">
        <v>0.4</v>
      </c>
      <c r="Y100" s="103">
        <v>0</v>
      </c>
      <c r="Z100" s="103">
        <v>0</v>
      </c>
      <c r="AA100" s="108">
        <v>0</v>
      </c>
    </row>
    <row r="101" ht="26.25" customHeight="1" spans="1:27">
      <c r="A101" s="101"/>
      <c r="B101" s="101"/>
      <c r="C101" s="102" t="s">
        <v>316</v>
      </c>
      <c r="D101" s="101" t="s">
        <v>317</v>
      </c>
      <c r="E101" s="103">
        <v>5.29</v>
      </c>
      <c r="F101" s="103">
        <v>3.87</v>
      </c>
      <c r="G101" s="108">
        <v>0.48</v>
      </c>
      <c r="H101" s="121">
        <v>0.06</v>
      </c>
      <c r="I101" s="121">
        <v>0.07</v>
      </c>
      <c r="J101" s="121">
        <v>0.41</v>
      </c>
      <c r="K101" s="121">
        <v>0.48</v>
      </c>
      <c r="L101" s="121">
        <v>0.53</v>
      </c>
      <c r="M101" s="121">
        <v>0.06</v>
      </c>
      <c r="N101" s="121">
        <v>0.6</v>
      </c>
      <c r="O101" s="121">
        <v>0.36</v>
      </c>
      <c r="P101" s="121">
        <v>0.07</v>
      </c>
      <c r="Q101" s="121">
        <v>0.75</v>
      </c>
      <c r="R101" s="109">
        <v>0</v>
      </c>
      <c r="S101" s="131">
        <v>0</v>
      </c>
      <c r="T101" s="121">
        <v>0</v>
      </c>
      <c r="U101" s="121">
        <v>0</v>
      </c>
      <c r="V101" s="121">
        <v>0.94</v>
      </c>
      <c r="W101" s="109">
        <v>0.48</v>
      </c>
      <c r="X101" s="103">
        <v>0.48</v>
      </c>
      <c r="Y101" s="103">
        <v>0</v>
      </c>
      <c r="Z101" s="103">
        <v>0</v>
      </c>
      <c r="AA101" s="108">
        <v>0</v>
      </c>
    </row>
    <row r="102" ht="26.25" customHeight="1" spans="1:27">
      <c r="A102" s="101">
        <v>201</v>
      </c>
      <c r="B102" s="101">
        <v>20103</v>
      </c>
      <c r="C102" s="102" t="s">
        <v>318</v>
      </c>
      <c r="D102" s="101" t="s">
        <v>138</v>
      </c>
      <c r="E102" s="103">
        <v>5.29</v>
      </c>
      <c r="F102" s="103">
        <v>3.87</v>
      </c>
      <c r="G102" s="108">
        <v>0.48</v>
      </c>
      <c r="H102" s="121">
        <v>0.06</v>
      </c>
      <c r="I102" s="121">
        <v>0.07</v>
      </c>
      <c r="J102" s="121">
        <v>0.41</v>
      </c>
      <c r="K102" s="121">
        <v>0.48</v>
      </c>
      <c r="L102" s="121">
        <v>0.53</v>
      </c>
      <c r="M102" s="121">
        <v>0.06</v>
      </c>
      <c r="N102" s="121">
        <v>0.6</v>
      </c>
      <c r="O102" s="121">
        <v>0.36</v>
      </c>
      <c r="P102" s="121">
        <v>0.07</v>
      </c>
      <c r="Q102" s="121">
        <v>0.75</v>
      </c>
      <c r="R102" s="109">
        <v>0</v>
      </c>
      <c r="S102" s="131">
        <v>0</v>
      </c>
      <c r="T102" s="121">
        <v>0</v>
      </c>
      <c r="U102" s="121">
        <v>0</v>
      </c>
      <c r="V102" s="121">
        <v>0.94</v>
      </c>
      <c r="W102" s="109">
        <v>0.48</v>
      </c>
      <c r="X102" s="103">
        <v>0.48</v>
      </c>
      <c r="Y102" s="103">
        <v>0</v>
      </c>
      <c r="Z102" s="103">
        <v>0</v>
      </c>
      <c r="AA102" s="108">
        <v>0</v>
      </c>
    </row>
    <row r="103" ht="26.25" customHeight="1" spans="1:27">
      <c r="A103" s="101"/>
      <c r="B103" s="101"/>
      <c r="C103" s="102" t="s">
        <v>319</v>
      </c>
      <c r="D103" s="101" t="s">
        <v>320</v>
      </c>
      <c r="E103" s="103">
        <v>17.94</v>
      </c>
      <c r="F103" s="103">
        <v>14</v>
      </c>
      <c r="G103" s="108">
        <v>1.2</v>
      </c>
      <c r="H103" s="121">
        <v>0.15</v>
      </c>
      <c r="I103" s="121">
        <v>0.17</v>
      </c>
      <c r="J103" s="121">
        <v>1.04</v>
      </c>
      <c r="K103" s="121">
        <v>1.2</v>
      </c>
      <c r="L103" s="121">
        <v>1.32</v>
      </c>
      <c r="M103" s="121">
        <v>0.15</v>
      </c>
      <c r="N103" s="121">
        <v>1.5</v>
      </c>
      <c r="O103" s="121">
        <v>0.9</v>
      </c>
      <c r="P103" s="121">
        <v>0.18</v>
      </c>
      <c r="Q103" s="121">
        <v>2.19</v>
      </c>
      <c r="R103" s="109">
        <v>4</v>
      </c>
      <c r="S103" s="131">
        <v>0</v>
      </c>
      <c r="T103" s="121">
        <v>0</v>
      </c>
      <c r="U103" s="121">
        <v>0</v>
      </c>
      <c r="V103" s="121">
        <v>2.74</v>
      </c>
      <c r="W103" s="109">
        <v>1.2</v>
      </c>
      <c r="X103" s="103">
        <v>1.2</v>
      </c>
      <c r="Y103" s="103">
        <v>0</v>
      </c>
      <c r="Z103" s="103">
        <v>0</v>
      </c>
      <c r="AA103" s="108">
        <v>0</v>
      </c>
    </row>
    <row r="104" ht="26.25" customHeight="1" spans="1:27">
      <c r="A104" s="101">
        <v>212</v>
      </c>
      <c r="B104" s="101">
        <v>21201</v>
      </c>
      <c r="C104" s="102" t="s">
        <v>321</v>
      </c>
      <c r="D104" s="101" t="s">
        <v>322</v>
      </c>
      <c r="E104" s="103">
        <v>17.94</v>
      </c>
      <c r="F104" s="103">
        <v>14</v>
      </c>
      <c r="G104" s="108">
        <v>1.2</v>
      </c>
      <c r="H104" s="121">
        <v>0.15</v>
      </c>
      <c r="I104" s="121">
        <v>0.17</v>
      </c>
      <c r="J104" s="121">
        <v>1.04</v>
      </c>
      <c r="K104" s="121">
        <v>1.2</v>
      </c>
      <c r="L104" s="121">
        <v>1.32</v>
      </c>
      <c r="M104" s="121">
        <v>0.15</v>
      </c>
      <c r="N104" s="121">
        <v>1.5</v>
      </c>
      <c r="O104" s="121">
        <v>0.9</v>
      </c>
      <c r="P104" s="121">
        <v>0.18</v>
      </c>
      <c r="Q104" s="121">
        <v>2.19</v>
      </c>
      <c r="R104" s="109">
        <v>4</v>
      </c>
      <c r="S104" s="131">
        <v>0</v>
      </c>
      <c r="T104" s="121">
        <v>0</v>
      </c>
      <c r="U104" s="121">
        <v>0</v>
      </c>
      <c r="V104" s="121">
        <v>2.74</v>
      </c>
      <c r="W104" s="109">
        <v>1.2</v>
      </c>
      <c r="X104" s="103">
        <v>1.2</v>
      </c>
      <c r="Y104" s="103">
        <v>0</v>
      </c>
      <c r="Z104" s="103">
        <v>0</v>
      </c>
      <c r="AA104" s="108">
        <v>0</v>
      </c>
    </row>
    <row r="105" ht="26.25" customHeight="1" spans="1:27">
      <c r="A105" s="101"/>
      <c r="B105" s="101"/>
      <c r="C105" s="102" t="s">
        <v>324</v>
      </c>
      <c r="D105" s="101" t="s">
        <v>325</v>
      </c>
      <c r="E105" s="103">
        <v>3.39</v>
      </c>
      <c r="F105" s="103">
        <v>2.52</v>
      </c>
      <c r="G105" s="108">
        <v>0.32</v>
      </c>
      <c r="H105" s="121">
        <v>0.04</v>
      </c>
      <c r="I105" s="121">
        <v>0.04</v>
      </c>
      <c r="J105" s="121">
        <v>0.28</v>
      </c>
      <c r="K105" s="121">
        <v>0.32</v>
      </c>
      <c r="L105" s="121">
        <v>0.35</v>
      </c>
      <c r="M105" s="121">
        <v>0.04</v>
      </c>
      <c r="N105" s="121">
        <v>0.4</v>
      </c>
      <c r="O105" s="121">
        <v>0.24</v>
      </c>
      <c r="P105" s="121">
        <v>0.05</v>
      </c>
      <c r="Q105" s="121">
        <v>0.44</v>
      </c>
      <c r="R105" s="109">
        <v>0</v>
      </c>
      <c r="S105" s="131">
        <v>0</v>
      </c>
      <c r="T105" s="121">
        <v>0</v>
      </c>
      <c r="U105" s="121">
        <v>0</v>
      </c>
      <c r="V105" s="121">
        <v>0.55</v>
      </c>
      <c r="W105" s="109">
        <v>0.32</v>
      </c>
      <c r="X105" s="103">
        <v>0.32</v>
      </c>
      <c r="Y105" s="103">
        <v>0</v>
      </c>
      <c r="Z105" s="103">
        <v>0</v>
      </c>
      <c r="AA105" s="108">
        <v>0</v>
      </c>
    </row>
    <row r="106" ht="26.25" customHeight="1" spans="1:27">
      <c r="A106" s="101">
        <v>212</v>
      </c>
      <c r="B106" s="101">
        <v>21201</v>
      </c>
      <c r="C106" s="102" t="s">
        <v>326</v>
      </c>
      <c r="D106" s="101" t="s">
        <v>322</v>
      </c>
      <c r="E106" s="103">
        <v>3.39</v>
      </c>
      <c r="F106" s="103">
        <v>2.52</v>
      </c>
      <c r="G106" s="108">
        <v>0.32</v>
      </c>
      <c r="H106" s="121">
        <v>0.04</v>
      </c>
      <c r="I106" s="121">
        <v>0.04</v>
      </c>
      <c r="J106" s="121">
        <v>0.28</v>
      </c>
      <c r="K106" s="121">
        <v>0.32</v>
      </c>
      <c r="L106" s="121">
        <v>0.35</v>
      </c>
      <c r="M106" s="121">
        <v>0.04</v>
      </c>
      <c r="N106" s="121">
        <v>0.4</v>
      </c>
      <c r="O106" s="121">
        <v>0.24</v>
      </c>
      <c r="P106" s="121">
        <v>0.05</v>
      </c>
      <c r="Q106" s="121">
        <v>0.44</v>
      </c>
      <c r="R106" s="109">
        <v>0</v>
      </c>
      <c r="S106" s="131">
        <v>0</v>
      </c>
      <c r="T106" s="121">
        <v>0</v>
      </c>
      <c r="U106" s="121">
        <v>0</v>
      </c>
      <c r="V106" s="121">
        <v>0.55</v>
      </c>
      <c r="W106" s="109">
        <v>0.32</v>
      </c>
      <c r="X106" s="103">
        <v>0.32</v>
      </c>
      <c r="Y106" s="103">
        <v>0</v>
      </c>
      <c r="Z106" s="103">
        <v>0</v>
      </c>
      <c r="AA106" s="108">
        <v>0</v>
      </c>
    </row>
    <row r="107" ht="26.25" customHeight="1" spans="1:27">
      <c r="A107" s="101"/>
      <c r="B107" s="101"/>
      <c r="C107" s="102" t="s">
        <v>327</v>
      </c>
      <c r="D107" s="101" t="s">
        <v>328</v>
      </c>
      <c r="E107" s="103">
        <v>5.38</v>
      </c>
      <c r="F107" s="103">
        <v>3.91</v>
      </c>
      <c r="G107" s="108">
        <v>0.48</v>
      </c>
      <c r="H107" s="121">
        <v>0.06</v>
      </c>
      <c r="I107" s="121">
        <v>0.07</v>
      </c>
      <c r="J107" s="121">
        <v>0.41</v>
      </c>
      <c r="K107" s="121">
        <v>0.48</v>
      </c>
      <c r="L107" s="121">
        <v>0.53</v>
      </c>
      <c r="M107" s="121">
        <v>0.06</v>
      </c>
      <c r="N107" s="121">
        <v>0.6</v>
      </c>
      <c r="O107" s="121">
        <v>0.36</v>
      </c>
      <c r="P107" s="121">
        <v>0.07</v>
      </c>
      <c r="Q107" s="121">
        <v>0.79</v>
      </c>
      <c r="R107" s="109">
        <v>0</v>
      </c>
      <c r="S107" s="131">
        <v>0</v>
      </c>
      <c r="T107" s="121">
        <v>0</v>
      </c>
      <c r="U107" s="121">
        <v>0</v>
      </c>
      <c r="V107" s="121">
        <v>0.99</v>
      </c>
      <c r="W107" s="109">
        <v>0.48</v>
      </c>
      <c r="X107" s="103">
        <v>0.48</v>
      </c>
      <c r="Y107" s="103">
        <v>0</v>
      </c>
      <c r="Z107" s="103">
        <v>0</v>
      </c>
      <c r="AA107" s="108">
        <v>0</v>
      </c>
    </row>
    <row r="108" ht="26.25" customHeight="1" spans="1:27">
      <c r="A108" s="101">
        <v>212</v>
      </c>
      <c r="B108" s="101">
        <v>21201</v>
      </c>
      <c r="C108" s="102" t="s">
        <v>329</v>
      </c>
      <c r="D108" s="101" t="s">
        <v>322</v>
      </c>
      <c r="E108" s="103">
        <v>5.38</v>
      </c>
      <c r="F108" s="103">
        <v>3.91</v>
      </c>
      <c r="G108" s="108">
        <v>0.48</v>
      </c>
      <c r="H108" s="121">
        <v>0.06</v>
      </c>
      <c r="I108" s="121">
        <v>0.07</v>
      </c>
      <c r="J108" s="121">
        <v>0.41</v>
      </c>
      <c r="K108" s="121">
        <v>0.48</v>
      </c>
      <c r="L108" s="121">
        <v>0.53</v>
      </c>
      <c r="M108" s="121">
        <v>0.06</v>
      </c>
      <c r="N108" s="121">
        <v>0.6</v>
      </c>
      <c r="O108" s="121">
        <v>0.36</v>
      </c>
      <c r="P108" s="121">
        <v>0.07</v>
      </c>
      <c r="Q108" s="121">
        <v>0.79</v>
      </c>
      <c r="R108" s="109">
        <v>0</v>
      </c>
      <c r="S108" s="131">
        <v>0</v>
      </c>
      <c r="T108" s="121">
        <v>0</v>
      </c>
      <c r="U108" s="121">
        <v>0</v>
      </c>
      <c r="V108" s="121">
        <v>0.99</v>
      </c>
      <c r="W108" s="109">
        <v>0.48</v>
      </c>
      <c r="X108" s="103">
        <v>0.48</v>
      </c>
      <c r="Y108" s="103">
        <v>0</v>
      </c>
      <c r="Z108" s="103">
        <v>0</v>
      </c>
      <c r="AA108" s="108">
        <v>0</v>
      </c>
    </row>
    <row r="109" ht="26.25" customHeight="1" spans="1:27">
      <c r="A109" s="101"/>
      <c r="B109" s="101"/>
      <c r="C109" s="102" t="s">
        <v>330</v>
      </c>
      <c r="D109" s="101" t="s">
        <v>331</v>
      </c>
      <c r="E109" s="103">
        <v>6.96</v>
      </c>
      <c r="F109" s="103">
        <v>5.12</v>
      </c>
      <c r="G109" s="108">
        <v>0.64</v>
      </c>
      <c r="H109" s="121">
        <v>0.08</v>
      </c>
      <c r="I109" s="121">
        <v>0.09</v>
      </c>
      <c r="J109" s="121">
        <v>0.55</v>
      </c>
      <c r="K109" s="121">
        <v>0.64</v>
      </c>
      <c r="L109" s="121">
        <v>0.7</v>
      </c>
      <c r="M109" s="121">
        <v>0.08</v>
      </c>
      <c r="N109" s="121">
        <v>0.8</v>
      </c>
      <c r="O109" s="121">
        <v>0.48</v>
      </c>
      <c r="P109" s="121">
        <v>0.1</v>
      </c>
      <c r="Q109" s="121">
        <v>0.96</v>
      </c>
      <c r="R109" s="109">
        <v>0</v>
      </c>
      <c r="S109" s="131">
        <v>0</v>
      </c>
      <c r="T109" s="121">
        <v>0</v>
      </c>
      <c r="U109" s="121">
        <v>0</v>
      </c>
      <c r="V109" s="121">
        <v>1.2</v>
      </c>
      <c r="W109" s="109">
        <v>0.64</v>
      </c>
      <c r="X109" s="103">
        <v>0.64</v>
      </c>
      <c r="Y109" s="103">
        <v>0</v>
      </c>
      <c r="Z109" s="103">
        <v>0</v>
      </c>
      <c r="AA109" s="108">
        <v>0</v>
      </c>
    </row>
    <row r="110" ht="26.25" customHeight="1" spans="1:27">
      <c r="A110" s="101">
        <v>212</v>
      </c>
      <c r="B110" s="101">
        <v>21202</v>
      </c>
      <c r="C110" s="102" t="s">
        <v>332</v>
      </c>
      <c r="D110" s="101" t="s">
        <v>333</v>
      </c>
      <c r="E110" s="103">
        <v>6.96</v>
      </c>
      <c r="F110" s="103">
        <v>5.12</v>
      </c>
      <c r="G110" s="108">
        <v>0.64</v>
      </c>
      <c r="H110" s="121">
        <v>0.08</v>
      </c>
      <c r="I110" s="121">
        <v>0.09</v>
      </c>
      <c r="J110" s="121">
        <v>0.55</v>
      </c>
      <c r="K110" s="121">
        <v>0.64</v>
      </c>
      <c r="L110" s="121">
        <v>0.7</v>
      </c>
      <c r="M110" s="121">
        <v>0.08</v>
      </c>
      <c r="N110" s="121">
        <v>0.8</v>
      </c>
      <c r="O110" s="121">
        <v>0.48</v>
      </c>
      <c r="P110" s="121">
        <v>0.1</v>
      </c>
      <c r="Q110" s="121">
        <v>0.96</v>
      </c>
      <c r="R110" s="109">
        <v>0</v>
      </c>
      <c r="S110" s="131">
        <v>0</v>
      </c>
      <c r="T110" s="121">
        <v>0</v>
      </c>
      <c r="U110" s="121">
        <v>0</v>
      </c>
      <c r="V110" s="121">
        <v>1.2</v>
      </c>
      <c r="W110" s="109">
        <v>0.64</v>
      </c>
      <c r="X110" s="103">
        <v>0.64</v>
      </c>
      <c r="Y110" s="103">
        <v>0</v>
      </c>
      <c r="Z110" s="103">
        <v>0</v>
      </c>
      <c r="AA110" s="108">
        <v>0</v>
      </c>
    </row>
    <row r="111" ht="26.25" customHeight="1" spans="1:27">
      <c r="A111" s="101"/>
      <c r="B111" s="101"/>
      <c r="C111" s="102" t="s">
        <v>334</v>
      </c>
      <c r="D111" s="101" t="s">
        <v>335</v>
      </c>
      <c r="E111" s="103">
        <v>11.65</v>
      </c>
      <c r="F111" s="103">
        <v>8.47</v>
      </c>
      <c r="G111" s="108">
        <v>1.04</v>
      </c>
      <c r="H111" s="121">
        <v>0.13</v>
      </c>
      <c r="I111" s="121">
        <v>0.14</v>
      </c>
      <c r="J111" s="121">
        <v>0.9</v>
      </c>
      <c r="K111" s="121">
        <v>1.04</v>
      </c>
      <c r="L111" s="121">
        <v>1.14</v>
      </c>
      <c r="M111" s="121">
        <v>0.13</v>
      </c>
      <c r="N111" s="121">
        <v>1.3</v>
      </c>
      <c r="O111" s="121">
        <v>0.78</v>
      </c>
      <c r="P111" s="121">
        <v>0.16</v>
      </c>
      <c r="Q111" s="121">
        <v>1.71</v>
      </c>
      <c r="R111" s="109">
        <v>0</v>
      </c>
      <c r="S111" s="131">
        <v>0</v>
      </c>
      <c r="T111" s="121">
        <v>0</v>
      </c>
      <c r="U111" s="121">
        <v>0</v>
      </c>
      <c r="V111" s="121">
        <v>2.14</v>
      </c>
      <c r="W111" s="109">
        <v>1.04</v>
      </c>
      <c r="X111" s="103">
        <v>1.04</v>
      </c>
      <c r="Y111" s="103">
        <v>0</v>
      </c>
      <c r="Z111" s="103">
        <v>0</v>
      </c>
      <c r="AA111" s="108">
        <v>0</v>
      </c>
    </row>
    <row r="112" ht="26.25" customHeight="1" spans="1:27">
      <c r="A112" s="101">
        <v>201</v>
      </c>
      <c r="B112" s="101">
        <v>20104</v>
      </c>
      <c r="C112" s="102" t="s">
        <v>336</v>
      </c>
      <c r="D112" s="101" t="s">
        <v>337</v>
      </c>
      <c r="E112" s="103">
        <v>11.65</v>
      </c>
      <c r="F112" s="103">
        <v>8.47</v>
      </c>
      <c r="G112" s="108">
        <v>1.04</v>
      </c>
      <c r="H112" s="121">
        <v>0.13</v>
      </c>
      <c r="I112" s="121">
        <v>0.14</v>
      </c>
      <c r="J112" s="121">
        <v>0.9</v>
      </c>
      <c r="K112" s="121">
        <v>1.04</v>
      </c>
      <c r="L112" s="121">
        <v>1.14</v>
      </c>
      <c r="M112" s="121">
        <v>0.13</v>
      </c>
      <c r="N112" s="121">
        <v>1.3</v>
      </c>
      <c r="O112" s="121">
        <v>0.78</v>
      </c>
      <c r="P112" s="121">
        <v>0.16</v>
      </c>
      <c r="Q112" s="121">
        <v>1.71</v>
      </c>
      <c r="R112" s="109">
        <v>0</v>
      </c>
      <c r="S112" s="131">
        <v>0</v>
      </c>
      <c r="T112" s="121">
        <v>0</v>
      </c>
      <c r="U112" s="121">
        <v>0</v>
      </c>
      <c r="V112" s="121">
        <v>2.14</v>
      </c>
      <c r="W112" s="109">
        <v>1.04</v>
      </c>
      <c r="X112" s="103">
        <v>1.04</v>
      </c>
      <c r="Y112" s="103">
        <v>0</v>
      </c>
      <c r="Z112" s="103">
        <v>0</v>
      </c>
      <c r="AA112" s="108">
        <v>0</v>
      </c>
    </row>
    <row r="113" ht="26.25" customHeight="1" spans="1:27">
      <c r="A113" s="101"/>
      <c r="B113" s="101"/>
      <c r="C113" s="102" t="s">
        <v>340</v>
      </c>
      <c r="D113" s="101" t="s">
        <v>341</v>
      </c>
      <c r="E113" s="103">
        <v>7.31</v>
      </c>
      <c r="F113" s="103">
        <v>5.28</v>
      </c>
      <c r="G113" s="108">
        <v>0.64</v>
      </c>
      <c r="H113" s="121">
        <v>0.08</v>
      </c>
      <c r="I113" s="121">
        <v>0.09</v>
      </c>
      <c r="J113" s="121">
        <v>0.55</v>
      </c>
      <c r="K113" s="121">
        <v>0.64</v>
      </c>
      <c r="L113" s="121">
        <v>0.7</v>
      </c>
      <c r="M113" s="121">
        <v>0.08</v>
      </c>
      <c r="N113" s="121">
        <v>0.8</v>
      </c>
      <c r="O113" s="121">
        <v>0.48</v>
      </c>
      <c r="P113" s="121">
        <v>0.1</v>
      </c>
      <c r="Q113" s="121">
        <v>1.12</v>
      </c>
      <c r="R113" s="109">
        <v>0</v>
      </c>
      <c r="S113" s="131">
        <v>0</v>
      </c>
      <c r="T113" s="121">
        <v>0</v>
      </c>
      <c r="U113" s="121">
        <v>0</v>
      </c>
      <c r="V113" s="121">
        <v>1.39</v>
      </c>
      <c r="W113" s="109">
        <v>0.64</v>
      </c>
      <c r="X113" s="103">
        <v>0.64</v>
      </c>
      <c r="Y113" s="103">
        <v>0</v>
      </c>
      <c r="Z113" s="103">
        <v>0</v>
      </c>
      <c r="AA113" s="108">
        <v>0</v>
      </c>
    </row>
    <row r="114" ht="26.25" customHeight="1" spans="1:27">
      <c r="A114" s="101">
        <v>220</v>
      </c>
      <c r="B114" s="101">
        <v>22001</v>
      </c>
      <c r="C114" s="102" t="s">
        <v>342</v>
      </c>
      <c r="D114" s="101" t="s">
        <v>343</v>
      </c>
      <c r="E114" s="103">
        <v>7.31</v>
      </c>
      <c r="F114" s="103">
        <v>5.28</v>
      </c>
      <c r="G114" s="108">
        <v>0.64</v>
      </c>
      <c r="H114" s="121">
        <v>0.08</v>
      </c>
      <c r="I114" s="121">
        <v>0.09</v>
      </c>
      <c r="J114" s="121">
        <v>0.55</v>
      </c>
      <c r="K114" s="121">
        <v>0.64</v>
      </c>
      <c r="L114" s="121">
        <v>0.7</v>
      </c>
      <c r="M114" s="121">
        <v>0.08</v>
      </c>
      <c r="N114" s="121">
        <v>0.8</v>
      </c>
      <c r="O114" s="121">
        <v>0.48</v>
      </c>
      <c r="P114" s="121">
        <v>0.1</v>
      </c>
      <c r="Q114" s="121">
        <v>1.12</v>
      </c>
      <c r="R114" s="109">
        <v>0</v>
      </c>
      <c r="S114" s="131">
        <v>0</v>
      </c>
      <c r="T114" s="121">
        <v>0</v>
      </c>
      <c r="U114" s="121">
        <v>0</v>
      </c>
      <c r="V114" s="121">
        <v>1.39</v>
      </c>
      <c r="W114" s="109">
        <v>0.64</v>
      </c>
      <c r="X114" s="103">
        <v>0.64</v>
      </c>
      <c r="Y114" s="103">
        <v>0</v>
      </c>
      <c r="Z114" s="103">
        <v>0</v>
      </c>
      <c r="AA114" s="108">
        <v>0</v>
      </c>
    </row>
    <row r="115" ht="26.25" customHeight="1" spans="1:27">
      <c r="A115" s="101"/>
      <c r="B115" s="101"/>
      <c r="C115" s="102" t="s">
        <v>345</v>
      </c>
      <c r="D115" s="101" t="s">
        <v>346</v>
      </c>
      <c r="E115" s="103">
        <v>24.36</v>
      </c>
      <c r="F115" s="103">
        <v>17.92</v>
      </c>
      <c r="G115" s="108">
        <v>2.24</v>
      </c>
      <c r="H115" s="121">
        <v>0.28</v>
      </c>
      <c r="I115" s="121">
        <v>0.31</v>
      </c>
      <c r="J115" s="121">
        <v>1.93</v>
      </c>
      <c r="K115" s="121">
        <v>2.24</v>
      </c>
      <c r="L115" s="121">
        <v>2.46</v>
      </c>
      <c r="M115" s="121">
        <v>0.28</v>
      </c>
      <c r="N115" s="121">
        <v>2.8</v>
      </c>
      <c r="O115" s="121">
        <v>1.68</v>
      </c>
      <c r="P115" s="121">
        <v>0.34</v>
      </c>
      <c r="Q115" s="121">
        <v>3.36</v>
      </c>
      <c r="R115" s="109">
        <v>0</v>
      </c>
      <c r="S115" s="131">
        <v>0</v>
      </c>
      <c r="T115" s="121">
        <v>0</v>
      </c>
      <c r="U115" s="121">
        <v>0</v>
      </c>
      <c r="V115" s="121">
        <v>4.2</v>
      </c>
      <c r="W115" s="109">
        <v>2.24</v>
      </c>
      <c r="X115" s="103">
        <v>2.24</v>
      </c>
      <c r="Y115" s="103">
        <v>0</v>
      </c>
      <c r="Z115" s="103">
        <v>0</v>
      </c>
      <c r="AA115" s="108">
        <v>0</v>
      </c>
    </row>
    <row r="116" ht="26.25" customHeight="1" spans="1:27">
      <c r="A116" s="101">
        <v>220</v>
      </c>
      <c r="B116" s="101">
        <v>22001</v>
      </c>
      <c r="C116" s="102" t="s">
        <v>347</v>
      </c>
      <c r="D116" s="101" t="s">
        <v>343</v>
      </c>
      <c r="E116" s="103">
        <v>24.36</v>
      </c>
      <c r="F116" s="103">
        <v>17.92</v>
      </c>
      <c r="G116" s="108">
        <v>2.24</v>
      </c>
      <c r="H116" s="121">
        <v>0.28</v>
      </c>
      <c r="I116" s="121">
        <v>0.31</v>
      </c>
      <c r="J116" s="121">
        <v>1.93</v>
      </c>
      <c r="K116" s="121">
        <v>2.24</v>
      </c>
      <c r="L116" s="121">
        <v>2.46</v>
      </c>
      <c r="M116" s="121">
        <v>0.28</v>
      </c>
      <c r="N116" s="121">
        <v>2.8</v>
      </c>
      <c r="O116" s="121">
        <v>1.68</v>
      </c>
      <c r="P116" s="121">
        <v>0.34</v>
      </c>
      <c r="Q116" s="121">
        <v>3.36</v>
      </c>
      <c r="R116" s="109">
        <v>0</v>
      </c>
      <c r="S116" s="131">
        <v>0</v>
      </c>
      <c r="T116" s="121">
        <v>0</v>
      </c>
      <c r="U116" s="121">
        <v>0</v>
      </c>
      <c r="V116" s="121">
        <v>4.2</v>
      </c>
      <c r="W116" s="109">
        <v>2.24</v>
      </c>
      <c r="X116" s="103">
        <v>2.24</v>
      </c>
      <c r="Y116" s="103">
        <v>0</v>
      </c>
      <c r="Z116" s="103">
        <v>0</v>
      </c>
      <c r="AA116" s="108">
        <v>0</v>
      </c>
    </row>
    <row r="117" ht="26.25" customHeight="1" spans="1:27">
      <c r="A117" s="101"/>
      <c r="B117" s="101"/>
      <c r="C117" s="102" t="s">
        <v>348</v>
      </c>
      <c r="D117" s="101" t="s">
        <v>349</v>
      </c>
      <c r="E117" s="103">
        <v>1.78</v>
      </c>
      <c r="F117" s="103">
        <v>1.3</v>
      </c>
      <c r="G117" s="108">
        <v>0.16</v>
      </c>
      <c r="H117" s="121">
        <v>0.02</v>
      </c>
      <c r="I117" s="121">
        <v>0.02</v>
      </c>
      <c r="J117" s="121">
        <v>0.14</v>
      </c>
      <c r="K117" s="121">
        <v>0.16</v>
      </c>
      <c r="L117" s="121">
        <v>0.18</v>
      </c>
      <c r="M117" s="121">
        <v>0.02</v>
      </c>
      <c r="N117" s="121">
        <v>0.2</v>
      </c>
      <c r="O117" s="121">
        <v>0.12</v>
      </c>
      <c r="P117" s="121">
        <v>0.02</v>
      </c>
      <c r="Q117" s="121">
        <v>0.26</v>
      </c>
      <c r="R117" s="109">
        <v>0</v>
      </c>
      <c r="S117" s="131">
        <v>0</v>
      </c>
      <c r="T117" s="121">
        <v>0</v>
      </c>
      <c r="U117" s="121">
        <v>0</v>
      </c>
      <c r="V117" s="121">
        <v>0.32</v>
      </c>
      <c r="W117" s="109">
        <v>0.16</v>
      </c>
      <c r="X117" s="103">
        <v>0.16</v>
      </c>
      <c r="Y117" s="103">
        <v>0</v>
      </c>
      <c r="Z117" s="103">
        <v>0</v>
      </c>
      <c r="AA117" s="108">
        <v>0</v>
      </c>
    </row>
    <row r="118" ht="26.25" customHeight="1" spans="1:27">
      <c r="A118" s="101">
        <v>220</v>
      </c>
      <c r="B118" s="101">
        <v>22001</v>
      </c>
      <c r="C118" s="102" t="s">
        <v>350</v>
      </c>
      <c r="D118" s="101" t="s">
        <v>343</v>
      </c>
      <c r="E118" s="103">
        <v>1.78</v>
      </c>
      <c r="F118" s="103">
        <v>1.3</v>
      </c>
      <c r="G118" s="108">
        <v>0.16</v>
      </c>
      <c r="H118" s="121">
        <v>0.02</v>
      </c>
      <c r="I118" s="121">
        <v>0.02</v>
      </c>
      <c r="J118" s="121">
        <v>0.14</v>
      </c>
      <c r="K118" s="121">
        <v>0.16</v>
      </c>
      <c r="L118" s="121">
        <v>0.18</v>
      </c>
      <c r="M118" s="121">
        <v>0.02</v>
      </c>
      <c r="N118" s="121">
        <v>0.2</v>
      </c>
      <c r="O118" s="121">
        <v>0.12</v>
      </c>
      <c r="P118" s="121">
        <v>0.02</v>
      </c>
      <c r="Q118" s="121">
        <v>0.26</v>
      </c>
      <c r="R118" s="109">
        <v>0</v>
      </c>
      <c r="S118" s="131">
        <v>0</v>
      </c>
      <c r="T118" s="121">
        <v>0</v>
      </c>
      <c r="U118" s="121">
        <v>0</v>
      </c>
      <c r="V118" s="121">
        <v>0.32</v>
      </c>
      <c r="W118" s="109">
        <v>0.16</v>
      </c>
      <c r="X118" s="103">
        <v>0.16</v>
      </c>
      <c r="Y118" s="103">
        <v>0</v>
      </c>
      <c r="Z118" s="103">
        <v>0</v>
      </c>
      <c r="AA118" s="108">
        <v>0</v>
      </c>
    </row>
    <row r="119" ht="26.25" customHeight="1" spans="1:27">
      <c r="A119" s="101"/>
      <c r="B119" s="101"/>
      <c r="C119" s="102" t="s">
        <v>351</v>
      </c>
      <c r="D119" s="101" t="s">
        <v>352</v>
      </c>
      <c r="E119" s="103">
        <v>2.59</v>
      </c>
      <c r="F119" s="103">
        <v>1.91</v>
      </c>
      <c r="G119" s="108">
        <v>0.24</v>
      </c>
      <c r="H119" s="121">
        <v>0.03</v>
      </c>
      <c r="I119" s="121">
        <v>0.03</v>
      </c>
      <c r="J119" s="121">
        <v>0.21</v>
      </c>
      <c r="K119" s="121">
        <v>0.24</v>
      </c>
      <c r="L119" s="121">
        <v>0.26</v>
      </c>
      <c r="M119" s="121">
        <v>0.03</v>
      </c>
      <c r="N119" s="121">
        <v>0.3</v>
      </c>
      <c r="O119" s="121">
        <v>0.18</v>
      </c>
      <c r="P119" s="121">
        <v>0.04</v>
      </c>
      <c r="Q119" s="121">
        <v>0.35</v>
      </c>
      <c r="R119" s="109">
        <v>0</v>
      </c>
      <c r="S119" s="131">
        <v>0</v>
      </c>
      <c r="T119" s="121">
        <v>0</v>
      </c>
      <c r="U119" s="121">
        <v>0</v>
      </c>
      <c r="V119" s="121">
        <v>0.44</v>
      </c>
      <c r="W119" s="109">
        <v>0.24</v>
      </c>
      <c r="X119" s="103">
        <v>0.24</v>
      </c>
      <c r="Y119" s="103">
        <v>0</v>
      </c>
      <c r="Z119" s="103">
        <v>0</v>
      </c>
      <c r="AA119" s="108">
        <v>0</v>
      </c>
    </row>
    <row r="120" ht="26.25" customHeight="1" spans="1:27">
      <c r="A120" s="101">
        <v>220</v>
      </c>
      <c r="B120" s="101">
        <v>22001</v>
      </c>
      <c r="C120" s="102" t="s">
        <v>353</v>
      </c>
      <c r="D120" s="101" t="s">
        <v>343</v>
      </c>
      <c r="E120" s="103">
        <v>2.59</v>
      </c>
      <c r="F120" s="103">
        <v>1.91</v>
      </c>
      <c r="G120" s="108">
        <v>0.24</v>
      </c>
      <c r="H120" s="121">
        <v>0.03</v>
      </c>
      <c r="I120" s="121">
        <v>0.03</v>
      </c>
      <c r="J120" s="121">
        <v>0.21</v>
      </c>
      <c r="K120" s="121">
        <v>0.24</v>
      </c>
      <c r="L120" s="121">
        <v>0.26</v>
      </c>
      <c r="M120" s="121">
        <v>0.03</v>
      </c>
      <c r="N120" s="121">
        <v>0.3</v>
      </c>
      <c r="O120" s="121">
        <v>0.18</v>
      </c>
      <c r="P120" s="121">
        <v>0.04</v>
      </c>
      <c r="Q120" s="121">
        <v>0.35</v>
      </c>
      <c r="R120" s="109">
        <v>0</v>
      </c>
      <c r="S120" s="131">
        <v>0</v>
      </c>
      <c r="T120" s="121">
        <v>0</v>
      </c>
      <c r="U120" s="121">
        <v>0</v>
      </c>
      <c r="V120" s="121">
        <v>0.44</v>
      </c>
      <c r="W120" s="109">
        <v>0.24</v>
      </c>
      <c r="X120" s="103">
        <v>0.24</v>
      </c>
      <c r="Y120" s="103">
        <v>0</v>
      </c>
      <c r="Z120" s="103">
        <v>0</v>
      </c>
      <c r="AA120" s="108">
        <v>0</v>
      </c>
    </row>
    <row r="121" ht="26.25" customHeight="1" spans="1:27">
      <c r="A121" s="101"/>
      <c r="B121" s="101"/>
      <c r="C121" s="102" t="s">
        <v>354</v>
      </c>
      <c r="D121" s="101" t="s">
        <v>355</v>
      </c>
      <c r="E121" s="103">
        <v>0.84</v>
      </c>
      <c r="F121" s="103">
        <v>0.63</v>
      </c>
      <c r="G121" s="108">
        <v>0.08</v>
      </c>
      <c r="H121" s="121">
        <v>0.01</v>
      </c>
      <c r="I121" s="121">
        <v>0.01</v>
      </c>
      <c r="J121" s="121">
        <v>0.07</v>
      </c>
      <c r="K121" s="121">
        <v>0.08</v>
      </c>
      <c r="L121" s="121">
        <v>0.09</v>
      </c>
      <c r="M121" s="121">
        <v>0.01</v>
      </c>
      <c r="N121" s="121">
        <v>0.1</v>
      </c>
      <c r="O121" s="121">
        <v>0.06</v>
      </c>
      <c r="P121" s="121">
        <v>0.01</v>
      </c>
      <c r="Q121" s="121">
        <v>0.11</v>
      </c>
      <c r="R121" s="109">
        <v>0</v>
      </c>
      <c r="S121" s="131">
        <v>0</v>
      </c>
      <c r="T121" s="121">
        <v>0</v>
      </c>
      <c r="U121" s="121">
        <v>0</v>
      </c>
      <c r="V121" s="121">
        <v>0.13</v>
      </c>
      <c r="W121" s="109">
        <v>0.08</v>
      </c>
      <c r="X121" s="103">
        <v>0.08</v>
      </c>
      <c r="Y121" s="103">
        <v>0</v>
      </c>
      <c r="Z121" s="103">
        <v>0</v>
      </c>
      <c r="AA121" s="108">
        <v>0</v>
      </c>
    </row>
    <row r="122" ht="26.25" customHeight="1" spans="1:27">
      <c r="A122" s="101">
        <v>220</v>
      </c>
      <c r="B122" s="101">
        <v>22001</v>
      </c>
      <c r="C122" s="102" t="s">
        <v>356</v>
      </c>
      <c r="D122" s="101" t="s">
        <v>343</v>
      </c>
      <c r="E122" s="103">
        <v>0.84</v>
      </c>
      <c r="F122" s="103">
        <v>0.63</v>
      </c>
      <c r="G122" s="108">
        <v>0.08</v>
      </c>
      <c r="H122" s="121">
        <v>0.01</v>
      </c>
      <c r="I122" s="121">
        <v>0.01</v>
      </c>
      <c r="J122" s="121">
        <v>0.07</v>
      </c>
      <c r="K122" s="121">
        <v>0.08</v>
      </c>
      <c r="L122" s="121">
        <v>0.09</v>
      </c>
      <c r="M122" s="121">
        <v>0.01</v>
      </c>
      <c r="N122" s="121">
        <v>0.1</v>
      </c>
      <c r="O122" s="121">
        <v>0.06</v>
      </c>
      <c r="P122" s="121">
        <v>0.01</v>
      </c>
      <c r="Q122" s="121">
        <v>0.11</v>
      </c>
      <c r="R122" s="109">
        <v>0</v>
      </c>
      <c r="S122" s="131">
        <v>0</v>
      </c>
      <c r="T122" s="121">
        <v>0</v>
      </c>
      <c r="U122" s="121">
        <v>0</v>
      </c>
      <c r="V122" s="121">
        <v>0.13</v>
      </c>
      <c r="W122" s="109">
        <v>0.08</v>
      </c>
      <c r="X122" s="103">
        <v>0.08</v>
      </c>
      <c r="Y122" s="103">
        <v>0</v>
      </c>
      <c r="Z122" s="103">
        <v>0</v>
      </c>
      <c r="AA122" s="108">
        <v>0</v>
      </c>
    </row>
    <row r="123" ht="26.25" customHeight="1" spans="1:27">
      <c r="A123" s="101"/>
      <c r="B123" s="101"/>
      <c r="C123" s="102" t="s">
        <v>357</v>
      </c>
      <c r="D123" s="101" t="s">
        <v>358</v>
      </c>
      <c r="E123" s="103">
        <v>5.33</v>
      </c>
      <c r="F123" s="103">
        <v>3.89</v>
      </c>
      <c r="G123" s="108">
        <v>0.48</v>
      </c>
      <c r="H123" s="121">
        <v>0.06</v>
      </c>
      <c r="I123" s="121">
        <v>0.07</v>
      </c>
      <c r="J123" s="121">
        <v>0.41</v>
      </c>
      <c r="K123" s="121">
        <v>0.48</v>
      </c>
      <c r="L123" s="121">
        <v>0.53</v>
      </c>
      <c r="M123" s="121">
        <v>0.06</v>
      </c>
      <c r="N123" s="121">
        <v>0.6</v>
      </c>
      <c r="O123" s="121">
        <v>0.36</v>
      </c>
      <c r="P123" s="121">
        <v>0.07</v>
      </c>
      <c r="Q123" s="121">
        <v>0.77</v>
      </c>
      <c r="R123" s="109">
        <v>0</v>
      </c>
      <c r="S123" s="131">
        <v>0</v>
      </c>
      <c r="T123" s="121">
        <v>0</v>
      </c>
      <c r="U123" s="121">
        <v>0</v>
      </c>
      <c r="V123" s="121">
        <v>0.96</v>
      </c>
      <c r="W123" s="109">
        <v>0.48</v>
      </c>
      <c r="X123" s="103">
        <v>0.48</v>
      </c>
      <c r="Y123" s="103">
        <v>0</v>
      </c>
      <c r="Z123" s="103">
        <v>0</v>
      </c>
      <c r="AA123" s="108">
        <v>0</v>
      </c>
    </row>
    <row r="124" ht="26.25" customHeight="1" spans="1:27">
      <c r="A124" s="101">
        <v>220</v>
      </c>
      <c r="B124" s="101">
        <v>22001</v>
      </c>
      <c r="C124" s="102" t="s">
        <v>359</v>
      </c>
      <c r="D124" s="101" t="s">
        <v>343</v>
      </c>
      <c r="E124" s="103">
        <v>5.33</v>
      </c>
      <c r="F124" s="103">
        <v>3.89</v>
      </c>
      <c r="G124" s="108">
        <v>0.48</v>
      </c>
      <c r="H124" s="121">
        <v>0.06</v>
      </c>
      <c r="I124" s="121">
        <v>0.07</v>
      </c>
      <c r="J124" s="121">
        <v>0.41</v>
      </c>
      <c r="K124" s="121">
        <v>0.48</v>
      </c>
      <c r="L124" s="121">
        <v>0.53</v>
      </c>
      <c r="M124" s="121">
        <v>0.06</v>
      </c>
      <c r="N124" s="121">
        <v>0.6</v>
      </c>
      <c r="O124" s="121">
        <v>0.36</v>
      </c>
      <c r="P124" s="121">
        <v>0.07</v>
      </c>
      <c r="Q124" s="121">
        <v>0.77</v>
      </c>
      <c r="R124" s="109">
        <v>0</v>
      </c>
      <c r="S124" s="131">
        <v>0</v>
      </c>
      <c r="T124" s="121">
        <v>0</v>
      </c>
      <c r="U124" s="121">
        <v>0</v>
      </c>
      <c r="V124" s="121">
        <v>0.96</v>
      </c>
      <c r="W124" s="109">
        <v>0.48</v>
      </c>
      <c r="X124" s="103">
        <v>0.48</v>
      </c>
      <c r="Y124" s="103">
        <v>0</v>
      </c>
      <c r="Z124" s="103">
        <v>0</v>
      </c>
      <c r="AA124" s="108">
        <v>0</v>
      </c>
    </row>
    <row r="125" ht="26.25" customHeight="1" spans="1:27">
      <c r="A125" s="101"/>
      <c r="B125" s="101"/>
      <c r="C125" s="102" t="s">
        <v>360</v>
      </c>
      <c r="D125" s="101" t="s">
        <v>361</v>
      </c>
      <c r="E125" s="103">
        <v>3.46</v>
      </c>
      <c r="F125" s="103">
        <v>2.55</v>
      </c>
      <c r="G125" s="108">
        <v>0.32</v>
      </c>
      <c r="H125" s="121">
        <v>0.04</v>
      </c>
      <c r="I125" s="121">
        <v>0.04</v>
      </c>
      <c r="J125" s="121">
        <v>0.28</v>
      </c>
      <c r="K125" s="121">
        <v>0.32</v>
      </c>
      <c r="L125" s="121">
        <v>0.35</v>
      </c>
      <c r="M125" s="121">
        <v>0.04</v>
      </c>
      <c r="N125" s="121">
        <v>0.4</v>
      </c>
      <c r="O125" s="121">
        <v>0.24</v>
      </c>
      <c r="P125" s="121">
        <v>0.05</v>
      </c>
      <c r="Q125" s="121">
        <v>0.47</v>
      </c>
      <c r="R125" s="109">
        <v>0</v>
      </c>
      <c r="S125" s="131">
        <v>0</v>
      </c>
      <c r="T125" s="121">
        <v>0</v>
      </c>
      <c r="U125" s="121">
        <v>0</v>
      </c>
      <c r="V125" s="121">
        <v>0.59</v>
      </c>
      <c r="W125" s="109">
        <v>0.32</v>
      </c>
      <c r="X125" s="103">
        <v>0.32</v>
      </c>
      <c r="Y125" s="103">
        <v>0</v>
      </c>
      <c r="Z125" s="103">
        <v>0</v>
      </c>
      <c r="AA125" s="108">
        <v>0</v>
      </c>
    </row>
    <row r="126" ht="26.25" customHeight="1" spans="1:27">
      <c r="A126" s="101">
        <v>220</v>
      </c>
      <c r="B126" s="101">
        <v>22001</v>
      </c>
      <c r="C126" s="102" t="s">
        <v>362</v>
      </c>
      <c r="D126" s="101" t="s">
        <v>343</v>
      </c>
      <c r="E126" s="103">
        <v>3.46</v>
      </c>
      <c r="F126" s="103">
        <v>2.55</v>
      </c>
      <c r="G126" s="108">
        <v>0.32</v>
      </c>
      <c r="H126" s="121">
        <v>0.04</v>
      </c>
      <c r="I126" s="121">
        <v>0.04</v>
      </c>
      <c r="J126" s="121">
        <v>0.28</v>
      </c>
      <c r="K126" s="121">
        <v>0.32</v>
      </c>
      <c r="L126" s="121">
        <v>0.35</v>
      </c>
      <c r="M126" s="121">
        <v>0.04</v>
      </c>
      <c r="N126" s="121">
        <v>0.4</v>
      </c>
      <c r="O126" s="121">
        <v>0.24</v>
      </c>
      <c r="P126" s="121">
        <v>0.05</v>
      </c>
      <c r="Q126" s="121">
        <v>0.47</v>
      </c>
      <c r="R126" s="109">
        <v>0</v>
      </c>
      <c r="S126" s="131">
        <v>0</v>
      </c>
      <c r="T126" s="121">
        <v>0</v>
      </c>
      <c r="U126" s="121">
        <v>0</v>
      </c>
      <c r="V126" s="121">
        <v>0.59</v>
      </c>
      <c r="W126" s="109">
        <v>0.32</v>
      </c>
      <c r="X126" s="103">
        <v>0.32</v>
      </c>
      <c r="Y126" s="103">
        <v>0</v>
      </c>
      <c r="Z126" s="103">
        <v>0</v>
      </c>
      <c r="AA126" s="108">
        <v>0</v>
      </c>
    </row>
    <row r="127" ht="26.25" customHeight="1" spans="1:27">
      <c r="A127" s="101"/>
      <c r="B127" s="101"/>
      <c r="C127" s="102" t="s">
        <v>363</v>
      </c>
      <c r="D127" s="101" t="s">
        <v>364</v>
      </c>
      <c r="E127" s="103">
        <v>4.43</v>
      </c>
      <c r="F127" s="103">
        <v>3.24</v>
      </c>
      <c r="G127" s="108">
        <v>0.4</v>
      </c>
      <c r="H127" s="121">
        <v>0.05</v>
      </c>
      <c r="I127" s="121">
        <v>0.06</v>
      </c>
      <c r="J127" s="121">
        <v>0.35</v>
      </c>
      <c r="K127" s="121">
        <v>0.4</v>
      </c>
      <c r="L127" s="121">
        <v>0.44</v>
      </c>
      <c r="M127" s="121">
        <v>0.05</v>
      </c>
      <c r="N127" s="121">
        <v>0.5</v>
      </c>
      <c r="O127" s="121">
        <v>0.3</v>
      </c>
      <c r="P127" s="121">
        <v>0.06</v>
      </c>
      <c r="Q127" s="121">
        <v>0.63</v>
      </c>
      <c r="R127" s="109">
        <v>0</v>
      </c>
      <c r="S127" s="131">
        <v>0</v>
      </c>
      <c r="T127" s="121">
        <v>0</v>
      </c>
      <c r="U127" s="121">
        <v>0</v>
      </c>
      <c r="V127" s="121">
        <v>0.79</v>
      </c>
      <c r="W127" s="109">
        <v>0.4</v>
      </c>
      <c r="X127" s="103">
        <v>0.4</v>
      </c>
      <c r="Y127" s="103">
        <v>0</v>
      </c>
      <c r="Z127" s="103">
        <v>0</v>
      </c>
      <c r="AA127" s="108">
        <v>0</v>
      </c>
    </row>
    <row r="128" ht="26.25" customHeight="1" spans="1:27">
      <c r="A128" s="101">
        <v>220</v>
      </c>
      <c r="B128" s="101">
        <v>22001</v>
      </c>
      <c r="C128" s="102" t="s">
        <v>365</v>
      </c>
      <c r="D128" s="101" t="s">
        <v>343</v>
      </c>
      <c r="E128" s="103">
        <v>4.43</v>
      </c>
      <c r="F128" s="103">
        <v>3.24</v>
      </c>
      <c r="G128" s="108">
        <v>0.4</v>
      </c>
      <c r="H128" s="121">
        <v>0.05</v>
      </c>
      <c r="I128" s="121">
        <v>0.06</v>
      </c>
      <c r="J128" s="121">
        <v>0.35</v>
      </c>
      <c r="K128" s="121">
        <v>0.4</v>
      </c>
      <c r="L128" s="121">
        <v>0.44</v>
      </c>
      <c r="M128" s="121">
        <v>0.05</v>
      </c>
      <c r="N128" s="121">
        <v>0.5</v>
      </c>
      <c r="O128" s="121">
        <v>0.3</v>
      </c>
      <c r="P128" s="121">
        <v>0.06</v>
      </c>
      <c r="Q128" s="121">
        <v>0.63</v>
      </c>
      <c r="R128" s="109">
        <v>0</v>
      </c>
      <c r="S128" s="131">
        <v>0</v>
      </c>
      <c r="T128" s="121">
        <v>0</v>
      </c>
      <c r="U128" s="121">
        <v>0</v>
      </c>
      <c r="V128" s="121">
        <v>0.79</v>
      </c>
      <c r="W128" s="109">
        <v>0.4</v>
      </c>
      <c r="X128" s="103">
        <v>0.4</v>
      </c>
      <c r="Y128" s="103">
        <v>0</v>
      </c>
      <c r="Z128" s="103">
        <v>0</v>
      </c>
      <c r="AA128" s="108">
        <v>0</v>
      </c>
    </row>
    <row r="129" ht="26.25" customHeight="1" spans="1:27">
      <c r="A129" s="101"/>
      <c r="B129" s="101"/>
      <c r="C129" s="102" t="s">
        <v>366</v>
      </c>
      <c r="D129" s="101" t="s">
        <v>367</v>
      </c>
      <c r="E129" s="103">
        <v>2.54</v>
      </c>
      <c r="F129" s="103">
        <v>1.89</v>
      </c>
      <c r="G129" s="108">
        <v>0.24</v>
      </c>
      <c r="H129" s="121">
        <v>0.03</v>
      </c>
      <c r="I129" s="121">
        <v>0.03</v>
      </c>
      <c r="J129" s="121">
        <v>0.21</v>
      </c>
      <c r="K129" s="121">
        <v>0.24</v>
      </c>
      <c r="L129" s="121">
        <v>0.26</v>
      </c>
      <c r="M129" s="121">
        <v>0.03</v>
      </c>
      <c r="N129" s="121">
        <v>0.3</v>
      </c>
      <c r="O129" s="121">
        <v>0.18</v>
      </c>
      <c r="P129" s="121">
        <v>0.04</v>
      </c>
      <c r="Q129" s="121">
        <v>0.33</v>
      </c>
      <c r="R129" s="109">
        <v>0</v>
      </c>
      <c r="S129" s="131">
        <v>0</v>
      </c>
      <c r="T129" s="121">
        <v>0</v>
      </c>
      <c r="U129" s="121">
        <v>0</v>
      </c>
      <c r="V129" s="121">
        <v>0.41</v>
      </c>
      <c r="W129" s="109">
        <v>0.24</v>
      </c>
      <c r="X129" s="103">
        <v>0.24</v>
      </c>
      <c r="Y129" s="103">
        <v>0</v>
      </c>
      <c r="Z129" s="103">
        <v>0</v>
      </c>
      <c r="AA129" s="108">
        <v>0</v>
      </c>
    </row>
    <row r="130" ht="26.25" customHeight="1" spans="1:27">
      <c r="A130" s="101">
        <v>220</v>
      </c>
      <c r="B130" s="101">
        <v>22001</v>
      </c>
      <c r="C130" s="102" t="s">
        <v>368</v>
      </c>
      <c r="D130" s="101" t="s">
        <v>343</v>
      </c>
      <c r="E130" s="103">
        <v>2.54</v>
      </c>
      <c r="F130" s="103">
        <v>1.89</v>
      </c>
      <c r="G130" s="108">
        <v>0.24</v>
      </c>
      <c r="H130" s="121">
        <v>0.03</v>
      </c>
      <c r="I130" s="121">
        <v>0.03</v>
      </c>
      <c r="J130" s="121">
        <v>0.21</v>
      </c>
      <c r="K130" s="121">
        <v>0.24</v>
      </c>
      <c r="L130" s="121">
        <v>0.26</v>
      </c>
      <c r="M130" s="121">
        <v>0.03</v>
      </c>
      <c r="N130" s="121">
        <v>0.3</v>
      </c>
      <c r="O130" s="121">
        <v>0.18</v>
      </c>
      <c r="P130" s="121">
        <v>0.04</v>
      </c>
      <c r="Q130" s="121">
        <v>0.33</v>
      </c>
      <c r="R130" s="109">
        <v>0</v>
      </c>
      <c r="S130" s="131">
        <v>0</v>
      </c>
      <c r="T130" s="121">
        <v>0</v>
      </c>
      <c r="U130" s="121">
        <v>0</v>
      </c>
      <c r="V130" s="121">
        <v>0.41</v>
      </c>
      <c r="W130" s="109">
        <v>0.24</v>
      </c>
      <c r="X130" s="103">
        <v>0.24</v>
      </c>
      <c r="Y130" s="103">
        <v>0</v>
      </c>
      <c r="Z130" s="103">
        <v>0</v>
      </c>
      <c r="AA130" s="108">
        <v>0</v>
      </c>
    </row>
    <row r="131" ht="26.25" customHeight="1" spans="1:27">
      <c r="A131" s="101"/>
      <c r="B131" s="101"/>
      <c r="C131" s="102" t="s">
        <v>369</v>
      </c>
      <c r="D131" s="101" t="s">
        <v>370</v>
      </c>
      <c r="E131" s="103">
        <v>5.26</v>
      </c>
      <c r="F131" s="103">
        <v>3.86</v>
      </c>
      <c r="G131" s="108">
        <v>0.48</v>
      </c>
      <c r="H131" s="121">
        <v>0.06</v>
      </c>
      <c r="I131" s="121">
        <v>0.07</v>
      </c>
      <c r="J131" s="121">
        <v>0.41</v>
      </c>
      <c r="K131" s="121">
        <v>0.48</v>
      </c>
      <c r="L131" s="121">
        <v>0.53</v>
      </c>
      <c r="M131" s="121">
        <v>0.06</v>
      </c>
      <c r="N131" s="121">
        <v>0.6</v>
      </c>
      <c r="O131" s="121">
        <v>0.36</v>
      </c>
      <c r="P131" s="121">
        <v>0.07</v>
      </c>
      <c r="Q131" s="121">
        <v>0.74</v>
      </c>
      <c r="R131" s="109">
        <v>0</v>
      </c>
      <c r="S131" s="131">
        <v>0</v>
      </c>
      <c r="T131" s="121">
        <v>0</v>
      </c>
      <c r="U131" s="121">
        <v>0</v>
      </c>
      <c r="V131" s="121">
        <v>0.92</v>
      </c>
      <c r="W131" s="109">
        <v>0.48</v>
      </c>
      <c r="X131" s="103">
        <v>0.48</v>
      </c>
      <c r="Y131" s="103">
        <v>0</v>
      </c>
      <c r="Z131" s="103">
        <v>0</v>
      </c>
      <c r="AA131" s="108">
        <v>0</v>
      </c>
    </row>
    <row r="132" ht="26.25" customHeight="1" spans="1:27">
      <c r="A132" s="101">
        <v>220</v>
      </c>
      <c r="B132" s="101">
        <v>22001</v>
      </c>
      <c r="C132" s="102" t="s">
        <v>371</v>
      </c>
      <c r="D132" s="101" t="s">
        <v>343</v>
      </c>
      <c r="E132" s="103">
        <v>5.26</v>
      </c>
      <c r="F132" s="103">
        <v>3.86</v>
      </c>
      <c r="G132" s="108">
        <v>0.48</v>
      </c>
      <c r="H132" s="121">
        <v>0.06</v>
      </c>
      <c r="I132" s="121">
        <v>0.07</v>
      </c>
      <c r="J132" s="121">
        <v>0.41</v>
      </c>
      <c r="K132" s="121">
        <v>0.48</v>
      </c>
      <c r="L132" s="121">
        <v>0.53</v>
      </c>
      <c r="M132" s="121">
        <v>0.06</v>
      </c>
      <c r="N132" s="121">
        <v>0.6</v>
      </c>
      <c r="O132" s="121">
        <v>0.36</v>
      </c>
      <c r="P132" s="121">
        <v>0.07</v>
      </c>
      <c r="Q132" s="121">
        <v>0.74</v>
      </c>
      <c r="R132" s="109">
        <v>0</v>
      </c>
      <c r="S132" s="131">
        <v>0</v>
      </c>
      <c r="T132" s="121">
        <v>0</v>
      </c>
      <c r="U132" s="121">
        <v>0</v>
      </c>
      <c r="V132" s="121">
        <v>0.92</v>
      </c>
      <c r="W132" s="109">
        <v>0.48</v>
      </c>
      <c r="X132" s="103">
        <v>0.48</v>
      </c>
      <c r="Y132" s="103">
        <v>0</v>
      </c>
      <c r="Z132" s="103">
        <v>0</v>
      </c>
      <c r="AA132" s="108">
        <v>0</v>
      </c>
    </row>
    <row r="133" ht="26.25" customHeight="1" spans="1:27">
      <c r="A133" s="101"/>
      <c r="B133" s="101"/>
      <c r="C133" s="102" t="s">
        <v>372</v>
      </c>
      <c r="D133" s="101" t="s">
        <v>373</v>
      </c>
      <c r="E133" s="103">
        <v>6.16</v>
      </c>
      <c r="F133" s="103">
        <v>4.51</v>
      </c>
      <c r="G133" s="108">
        <v>0.56</v>
      </c>
      <c r="H133" s="121">
        <v>0.07</v>
      </c>
      <c r="I133" s="121">
        <v>0.08</v>
      </c>
      <c r="J133" s="121">
        <v>0.48</v>
      </c>
      <c r="K133" s="121">
        <v>0.56</v>
      </c>
      <c r="L133" s="121">
        <v>0.62</v>
      </c>
      <c r="M133" s="121">
        <v>0.07</v>
      </c>
      <c r="N133" s="121">
        <v>0.7</v>
      </c>
      <c r="O133" s="121">
        <v>0.42</v>
      </c>
      <c r="P133" s="121">
        <v>0.08</v>
      </c>
      <c r="Q133" s="121">
        <v>0.87</v>
      </c>
      <c r="R133" s="109">
        <v>0</v>
      </c>
      <c r="S133" s="131">
        <v>0</v>
      </c>
      <c r="T133" s="121">
        <v>0</v>
      </c>
      <c r="U133" s="121">
        <v>0</v>
      </c>
      <c r="V133" s="121">
        <v>1.09</v>
      </c>
      <c r="W133" s="109">
        <v>0.56</v>
      </c>
      <c r="X133" s="103">
        <v>0.56</v>
      </c>
      <c r="Y133" s="103">
        <v>0</v>
      </c>
      <c r="Z133" s="103">
        <v>0</v>
      </c>
      <c r="AA133" s="108">
        <v>0</v>
      </c>
    </row>
    <row r="134" ht="26.25" customHeight="1" spans="1:27">
      <c r="A134" s="101">
        <v>220</v>
      </c>
      <c r="B134" s="101">
        <v>22001</v>
      </c>
      <c r="C134" s="102" t="s">
        <v>374</v>
      </c>
      <c r="D134" s="101" t="s">
        <v>343</v>
      </c>
      <c r="E134" s="103">
        <v>6.16</v>
      </c>
      <c r="F134" s="103">
        <v>4.51</v>
      </c>
      <c r="G134" s="108">
        <v>0.56</v>
      </c>
      <c r="H134" s="121">
        <v>0.07</v>
      </c>
      <c r="I134" s="121">
        <v>0.08</v>
      </c>
      <c r="J134" s="121">
        <v>0.48</v>
      </c>
      <c r="K134" s="121">
        <v>0.56</v>
      </c>
      <c r="L134" s="121">
        <v>0.62</v>
      </c>
      <c r="M134" s="121">
        <v>0.07</v>
      </c>
      <c r="N134" s="121">
        <v>0.7</v>
      </c>
      <c r="O134" s="121">
        <v>0.42</v>
      </c>
      <c r="P134" s="121">
        <v>0.08</v>
      </c>
      <c r="Q134" s="121">
        <v>0.87</v>
      </c>
      <c r="R134" s="109">
        <v>0</v>
      </c>
      <c r="S134" s="131">
        <v>0</v>
      </c>
      <c r="T134" s="121">
        <v>0</v>
      </c>
      <c r="U134" s="121">
        <v>0</v>
      </c>
      <c r="V134" s="121">
        <v>1.09</v>
      </c>
      <c r="W134" s="109">
        <v>0.56</v>
      </c>
      <c r="X134" s="103">
        <v>0.56</v>
      </c>
      <c r="Y134" s="103">
        <v>0</v>
      </c>
      <c r="Z134" s="103">
        <v>0</v>
      </c>
      <c r="AA134" s="108">
        <v>0</v>
      </c>
    </row>
    <row r="135" ht="26.25" customHeight="1" spans="1:27">
      <c r="A135" s="101"/>
      <c r="B135" s="101"/>
      <c r="C135" s="102" t="s">
        <v>375</v>
      </c>
      <c r="D135" s="101" t="s">
        <v>376</v>
      </c>
      <c r="E135" s="103">
        <v>2.51</v>
      </c>
      <c r="F135" s="103">
        <v>2.03</v>
      </c>
      <c r="G135" s="108">
        <v>0.48</v>
      </c>
      <c r="H135" s="121">
        <v>0.06</v>
      </c>
      <c r="I135" s="121">
        <v>0.07</v>
      </c>
      <c r="J135" s="121">
        <v>0.41</v>
      </c>
      <c r="K135" s="121">
        <v>0.48</v>
      </c>
      <c r="L135" s="121">
        <v>0.53</v>
      </c>
      <c r="M135" s="121">
        <v>0</v>
      </c>
      <c r="N135" s="121">
        <v>0</v>
      </c>
      <c r="O135" s="121">
        <v>0</v>
      </c>
      <c r="P135" s="121">
        <v>0</v>
      </c>
      <c r="Q135" s="121">
        <v>0</v>
      </c>
      <c r="R135" s="109">
        <v>0</v>
      </c>
      <c r="S135" s="131">
        <v>0</v>
      </c>
      <c r="T135" s="121">
        <v>0</v>
      </c>
      <c r="U135" s="121">
        <v>0</v>
      </c>
      <c r="V135" s="121">
        <v>0</v>
      </c>
      <c r="W135" s="109">
        <v>0.48</v>
      </c>
      <c r="X135" s="103">
        <v>0.48</v>
      </c>
      <c r="Y135" s="103">
        <v>0</v>
      </c>
      <c r="Z135" s="103">
        <v>0</v>
      </c>
      <c r="AA135" s="108">
        <v>0</v>
      </c>
    </row>
    <row r="136" ht="26.25" customHeight="1" spans="1:27">
      <c r="A136" s="101">
        <v>220</v>
      </c>
      <c r="B136" s="101">
        <v>22001</v>
      </c>
      <c r="C136" s="102" t="s">
        <v>377</v>
      </c>
      <c r="D136" s="101" t="s">
        <v>343</v>
      </c>
      <c r="E136" s="103">
        <v>2.51</v>
      </c>
      <c r="F136" s="103">
        <v>2.03</v>
      </c>
      <c r="G136" s="108">
        <v>0.48</v>
      </c>
      <c r="H136" s="121">
        <v>0.06</v>
      </c>
      <c r="I136" s="121">
        <v>0.07</v>
      </c>
      <c r="J136" s="121">
        <v>0.41</v>
      </c>
      <c r="K136" s="121">
        <v>0.48</v>
      </c>
      <c r="L136" s="121">
        <v>0.53</v>
      </c>
      <c r="M136" s="121">
        <v>0</v>
      </c>
      <c r="N136" s="121">
        <v>0</v>
      </c>
      <c r="O136" s="121">
        <v>0</v>
      </c>
      <c r="P136" s="121">
        <v>0</v>
      </c>
      <c r="Q136" s="121">
        <v>0</v>
      </c>
      <c r="R136" s="109">
        <v>0</v>
      </c>
      <c r="S136" s="131">
        <v>0</v>
      </c>
      <c r="T136" s="121">
        <v>0</v>
      </c>
      <c r="U136" s="121">
        <v>0</v>
      </c>
      <c r="V136" s="121">
        <v>0</v>
      </c>
      <c r="W136" s="109">
        <v>0.48</v>
      </c>
      <c r="X136" s="103">
        <v>0.48</v>
      </c>
      <c r="Y136" s="103">
        <v>0</v>
      </c>
      <c r="Z136" s="103">
        <v>0</v>
      </c>
      <c r="AA136" s="108">
        <v>0</v>
      </c>
    </row>
    <row r="137" ht="26.25" customHeight="1" spans="1:27">
      <c r="A137" s="101"/>
      <c r="B137" s="101"/>
      <c r="C137" s="102" t="s">
        <v>378</v>
      </c>
      <c r="D137" s="101" t="s">
        <v>379</v>
      </c>
      <c r="E137" s="103">
        <v>0.89</v>
      </c>
      <c r="F137" s="103">
        <v>0.65</v>
      </c>
      <c r="G137" s="108">
        <v>0.08</v>
      </c>
      <c r="H137" s="121">
        <v>0.01</v>
      </c>
      <c r="I137" s="121">
        <v>0.01</v>
      </c>
      <c r="J137" s="121">
        <v>0.07</v>
      </c>
      <c r="K137" s="121">
        <v>0.08</v>
      </c>
      <c r="L137" s="121">
        <v>0.09</v>
      </c>
      <c r="M137" s="121">
        <v>0.01</v>
      </c>
      <c r="N137" s="121">
        <v>0.1</v>
      </c>
      <c r="O137" s="121">
        <v>0.06</v>
      </c>
      <c r="P137" s="121">
        <v>0.01</v>
      </c>
      <c r="Q137" s="121">
        <v>0.13</v>
      </c>
      <c r="R137" s="109">
        <v>0</v>
      </c>
      <c r="S137" s="131">
        <v>0</v>
      </c>
      <c r="T137" s="121">
        <v>0</v>
      </c>
      <c r="U137" s="121">
        <v>0</v>
      </c>
      <c r="V137" s="121">
        <v>0.16</v>
      </c>
      <c r="W137" s="109">
        <v>0.08</v>
      </c>
      <c r="X137" s="103">
        <v>0.08</v>
      </c>
      <c r="Y137" s="103">
        <v>0</v>
      </c>
      <c r="Z137" s="103">
        <v>0</v>
      </c>
      <c r="AA137" s="108">
        <v>0</v>
      </c>
    </row>
    <row r="138" ht="26.25" customHeight="1" spans="1:27">
      <c r="A138" s="101">
        <v>220</v>
      </c>
      <c r="B138" s="101">
        <v>22001</v>
      </c>
      <c r="C138" s="102" t="s">
        <v>380</v>
      </c>
      <c r="D138" s="101" t="s">
        <v>343</v>
      </c>
      <c r="E138" s="103">
        <v>0.89</v>
      </c>
      <c r="F138" s="103">
        <v>0.65</v>
      </c>
      <c r="G138" s="108">
        <v>0.08</v>
      </c>
      <c r="H138" s="121">
        <v>0.01</v>
      </c>
      <c r="I138" s="121">
        <v>0.01</v>
      </c>
      <c r="J138" s="121">
        <v>0.07</v>
      </c>
      <c r="K138" s="121">
        <v>0.08</v>
      </c>
      <c r="L138" s="121">
        <v>0.09</v>
      </c>
      <c r="M138" s="121">
        <v>0.01</v>
      </c>
      <c r="N138" s="121">
        <v>0.1</v>
      </c>
      <c r="O138" s="121">
        <v>0.06</v>
      </c>
      <c r="P138" s="121">
        <v>0.01</v>
      </c>
      <c r="Q138" s="121">
        <v>0.13</v>
      </c>
      <c r="R138" s="109">
        <v>0</v>
      </c>
      <c r="S138" s="131">
        <v>0</v>
      </c>
      <c r="T138" s="121">
        <v>0</v>
      </c>
      <c r="U138" s="121">
        <v>0</v>
      </c>
      <c r="V138" s="121">
        <v>0.16</v>
      </c>
      <c r="W138" s="109">
        <v>0.08</v>
      </c>
      <c r="X138" s="103">
        <v>0.08</v>
      </c>
      <c r="Y138" s="103">
        <v>0</v>
      </c>
      <c r="Z138" s="103">
        <v>0</v>
      </c>
      <c r="AA138" s="108">
        <v>0</v>
      </c>
    </row>
    <row r="139" ht="18" customHeight="1" spans="1:28">
      <c r="A139" s="80"/>
      <c r="B139" s="81"/>
      <c r="C139" s="81"/>
      <c r="D139" s="82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112"/>
      <c r="AB139" s="112"/>
    </row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18" customHeight="1"/>
  </sheetData>
  <mergeCells count="30">
    <mergeCell ref="A2:AA2"/>
    <mergeCell ref="F4:U4"/>
    <mergeCell ref="W4:AA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5:W6"/>
    <mergeCell ref="X5:X6"/>
    <mergeCell ref="Y5:Y6"/>
    <mergeCell ref="Z5:Z6"/>
    <mergeCell ref="AA5:AA6"/>
  </mergeCells>
  <printOptions horizontalCentered="1"/>
  <pageMargins left="0.629861111111111" right="0.629861111111111" top="0.786805555555556" bottom="0.708333333333333" header="0" footer="0"/>
  <pageSetup paperSize="9" scale="70" orientation="landscape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9"/>
  <sheetViews>
    <sheetView showGridLines="0" showZeros="0" topLeftCell="A76" workbookViewId="0">
      <selection activeCell="I89" sqref="I89"/>
    </sheetView>
  </sheetViews>
  <sheetFormatPr defaultColWidth="9.14444444444444" defaultRowHeight="12"/>
  <cols>
    <col min="1" max="1" width="6.83333333333333" customWidth="1"/>
    <col min="2" max="2" width="8" customWidth="1"/>
    <col min="3" max="3" width="14" customWidth="1"/>
    <col min="4" max="4" width="32.6666666666667" customWidth="1"/>
    <col min="5" max="5" width="17.6666666666667" customWidth="1"/>
    <col min="6" max="17" width="13.5" customWidth="1"/>
    <col min="18" max="19" width="11.8333333333333" customWidth="1"/>
    <col min="20" max="20" width="13.5" customWidth="1"/>
    <col min="21" max="21" width="9.12222222222222" customWidth="1"/>
    <col min="22" max="16384" width="9.14444444444444" customWidth="1"/>
  </cols>
  <sheetData>
    <row r="1" ht="18" customHeight="1" spans="1:21">
      <c r="A1" s="80"/>
      <c r="B1" s="81"/>
      <c r="C1" s="81"/>
      <c r="D1" s="82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104"/>
      <c r="T1" s="83" t="s">
        <v>425</v>
      </c>
      <c r="U1" s="104"/>
    </row>
    <row r="2" ht="24.75" customHeight="1" spans="1:21">
      <c r="A2" s="84" t="s">
        <v>426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110"/>
    </row>
    <row r="3" ht="18" customHeight="1" spans="2:21">
      <c r="B3" s="85"/>
      <c r="C3" s="85"/>
      <c r="D3" s="86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104"/>
      <c r="T3" s="83" t="s">
        <v>19</v>
      </c>
      <c r="U3" s="104"/>
    </row>
    <row r="4" ht="18" customHeight="1" spans="1:21">
      <c r="A4" s="87" t="s">
        <v>383</v>
      </c>
      <c r="B4" s="87"/>
      <c r="C4" s="88" t="s">
        <v>97</v>
      </c>
      <c r="D4" s="89" t="s">
        <v>98</v>
      </c>
      <c r="E4" s="90" t="s">
        <v>384</v>
      </c>
      <c r="F4" s="89" t="s">
        <v>427</v>
      </c>
      <c r="G4" s="89"/>
      <c r="H4" s="89"/>
      <c r="I4" s="89"/>
      <c r="J4" s="89"/>
      <c r="K4" s="89"/>
      <c r="L4" s="96" t="s">
        <v>428</v>
      </c>
      <c r="M4" s="89"/>
      <c r="N4" s="89"/>
      <c r="O4" s="89"/>
      <c r="P4" s="105"/>
      <c r="Q4" s="111" t="s">
        <v>429</v>
      </c>
      <c r="R4" s="111"/>
      <c r="S4" s="111"/>
      <c r="T4" s="96" t="s">
        <v>430</v>
      </c>
      <c r="U4" s="112"/>
    </row>
    <row r="5" ht="18" customHeight="1" spans="1:21">
      <c r="A5" s="91" t="s">
        <v>106</v>
      </c>
      <c r="B5" s="92" t="s">
        <v>107</v>
      </c>
      <c r="C5" s="87"/>
      <c r="D5" s="89"/>
      <c r="E5" s="90"/>
      <c r="F5" s="93" t="s">
        <v>108</v>
      </c>
      <c r="G5" s="94" t="s">
        <v>431</v>
      </c>
      <c r="H5" s="94" t="s">
        <v>432</v>
      </c>
      <c r="I5" s="94" t="s">
        <v>433</v>
      </c>
      <c r="J5" s="94" t="s">
        <v>434</v>
      </c>
      <c r="K5" s="106" t="s">
        <v>435</v>
      </c>
      <c r="L5" s="93" t="s">
        <v>108</v>
      </c>
      <c r="M5" s="94" t="s">
        <v>436</v>
      </c>
      <c r="N5" s="94" t="s">
        <v>437</v>
      </c>
      <c r="O5" s="94" t="s">
        <v>438</v>
      </c>
      <c r="P5" s="106" t="s">
        <v>428</v>
      </c>
      <c r="Q5" s="113" t="s">
        <v>115</v>
      </c>
      <c r="R5" s="113" t="s">
        <v>439</v>
      </c>
      <c r="S5" s="114" t="s">
        <v>440</v>
      </c>
      <c r="T5" s="96"/>
      <c r="U5" s="112"/>
    </row>
    <row r="6" ht="18" customHeight="1" spans="1:21">
      <c r="A6" s="95"/>
      <c r="B6" s="87"/>
      <c r="C6" s="87"/>
      <c r="D6" s="89"/>
      <c r="E6" s="90"/>
      <c r="F6" s="89"/>
      <c r="G6" s="96"/>
      <c r="H6" s="96"/>
      <c r="I6" s="96"/>
      <c r="J6" s="96"/>
      <c r="K6" s="107"/>
      <c r="L6" s="89"/>
      <c r="M6" s="96"/>
      <c r="N6" s="96"/>
      <c r="O6" s="96"/>
      <c r="P6" s="107"/>
      <c r="Q6" s="113"/>
      <c r="R6" s="113"/>
      <c r="S6" s="114"/>
      <c r="T6" s="96"/>
      <c r="U6" s="112"/>
    </row>
    <row r="7" ht="18" customHeight="1" spans="1:22">
      <c r="A7" s="97" t="s">
        <v>119</v>
      </c>
      <c r="B7" s="98" t="s">
        <v>119</v>
      </c>
      <c r="C7" s="98" t="s">
        <v>119</v>
      </c>
      <c r="D7" s="99" t="s">
        <v>119</v>
      </c>
      <c r="E7" s="99">
        <v>1</v>
      </c>
      <c r="F7" s="100">
        <v>2</v>
      </c>
      <c r="G7" s="100">
        <v>3</v>
      </c>
      <c r="H7" s="100">
        <v>4</v>
      </c>
      <c r="I7" s="100">
        <v>5</v>
      </c>
      <c r="J7" s="100">
        <v>6</v>
      </c>
      <c r="K7" s="100">
        <v>7</v>
      </c>
      <c r="L7" s="100">
        <v>8</v>
      </c>
      <c r="M7" s="100">
        <v>9</v>
      </c>
      <c r="N7" s="100">
        <v>10</v>
      </c>
      <c r="O7" s="100">
        <v>11</v>
      </c>
      <c r="P7" s="100">
        <v>12</v>
      </c>
      <c r="Q7" s="115">
        <v>13</v>
      </c>
      <c r="R7" s="115">
        <v>14</v>
      </c>
      <c r="S7" s="115">
        <v>15</v>
      </c>
      <c r="T7" s="100">
        <v>16</v>
      </c>
      <c r="U7" s="116"/>
      <c r="V7" s="117"/>
    </row>
    <row r="8" ht="26.25" customHeight="1" spans="1:22">
      <c r="A8" s="101"/>
      <c r="B8" s="101"/>
      <c r="C8" s="102"/>
      <c r="D8" s="101" t="s">
        <v>115</v>
      </c>
      <c r="E8" s="103">
        <v>1064.57</v>
      </c>
      <c r="F8" s="103">
        <v>184.6</v>
      </c>
      <c r="G8" s="103">
        <v>0</v>
      </c>
      <c r="H8" s="103">
        <v>126.46</v>
      </c>
      <c r="I8" s="103">
        <v>57.14</v>
      </c>
      <c r="J8" s="103">
        <v>0</v>
      </c>
      <c r="K8" s="108">
        <v>1</v>
      </c>
      <c r="L8" s="109">
        <v>29.94</v>
      </c>
      <c r="M8" s="103">
        <v>0</v>
      </c>
      <c r="N8" s="103">
        <v>29.94</v>
      </c>
      <c r="O8" s="103">
        <v>0</v>
      </c>
      <c r="P8" s="108">
        <v>0</v>
      </c>
      <c r="Q8" s="118">
        <v>850.03</v>
      </c>
      <c r="R8" s="119">
        <v>850.03</v>
      </c>
      <c r="S8" s="120">
        <v>0</v>
      </c>
      <c r="T8" s="121">
        <v>0</v>
      </c>
      <c r="U8" s="122"/>
      <c r="V8" s="123"/>
    </row>
    <row r="9" ht="26.25" customHeight="1" spans="1:21">
      <c r="A9" s="101"/>
      <c r="B9" s="101"/>
      <c r="C9" s="102" t="s">
        <v>126</v>
      </c>
      <c r="D9" s="101" t="s">
        <v>127</v>
      </c>
      <c r="E9" s="103">
        <v>15.41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8">
        <v>0</v>
      </c>
      <c r="L9" s="109">
        <v>0</v>
      </c>
      <c r="M9" s="103">
        <v>0</v>
      </c>
      <c r="N9" s="103">
        <v>0</v>
      </c>
      <c r="O9" s="103">
        <v>0</v>
      </c>
      <c r="P9" s="108">
        <v>0</v>
      </c>
      <c r="Q9" s="118">
        <v>15.41</v>
      </c>
      <c r="R9" s="119">
        <v>15.41</v>
      </c>
      <c r="S9" s="120">
        <v>0</v>
      </c>
      <c r="T9" s="121">
        <v>0</v>
      </c>
      <c r="U9" s="112"/>
    </row>
    <row r="10" ht="26.25" customHeight="1" spans="1:21">
      <c r="A10" s="101">
        <v>201</v>
      </c>
      <c r="B10" s="101">
        <v>20131</v>
      </c>
      <c r="C10" s="102" t="s">
        <v>128</v>
      </c>
      <c r="D10" s="101" t="s">
        <v>129</v>
      </c>
      <c r="E10" s="103">
        <v>15.41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8">
        <v>0</v>
      </c>
      <c r="L10" s="109">
        <v>0</v>
      </c>
      <c r="M10" s="103">
        <v>0</v>
      </c>
      <c r="N10" s="103">
        <v>0</v>
      </c>
      <c r="O10" s="103">
        <v>0</v>
      </c>
      <c r="P10" s="108">
        <v>0</v>
      </c>
      <c r="Q10" s="118">
        <v>15.41</v>
      </c>
      <c r="R10" s="119">
        <v>15.41</v>
      </c>
      <c r="S10" s="120">
        <v>0</v>
      </c>
      <c r="T10" s="121">
        <v>0</v>
      </c>
      <c r="U10" s="112"/>
    </row>
    <row r="11" ht="26.25" customHeight="1" spans="1:21">
      <c r="A11" s="101"/>
      <c r="B11" s="101"/>
      <c r="C11" s="102" t="s">
        <v>130</v>
      </c>
      <c r="D11" s="101" t="s">
        <v>131</v>
      </c>
      <c r="E11" s="103">
        <v>20.37</v>
      </c>
      <c r="F11" s="103">
        <v>0.43</v>
      </c>
      <c r="G11" s="103">
        <v>0</v>
      </c>
      <c r="H11" s="103">
        <v>0</v>
      </c>
      <c r="I11" s="103">
        <v>0.43</v>
      </c>
      <c r="J11" s="103">
        <v>0</v>
      </c>
      <c r="K11" s="108">
        <v>0</v>
      </c>
      <c r="L11" s="109">
        <v>0</v>
      </c>
      <c r="M11" s="103">
        <v>0</v>
      </c>
      <c r="N11" s="103">
        <v>0</v>
      </c>
      <c r="O11" s="103">
        <v>0</v>
      </c>
      <c r="P11" s="108">
        <v>0</v>
      </c>
      <c r="Q11" s="118">
        <v>19.94</v>
      </c>
      <c r="R11" s="119">
        <v>19.94</v>
      </c>
      <c r="S11" s="120">
        <v>0</v>
      </c>
      <c r="T11" s="121">
        <v>0</v>
      </c>
      <c r="U11" s="112"/>
    </row>
    <row r="12" ht="26.25" customHeight="1" spans="1:21">
      <c r="A12" s="101">
        <v>201</v>
      </c>
      <c r="B12" s="101">
        <v>20101</v>
      </c>
      <c r="C12" s="102" t="s">
        <v>132</v>
      </c>
      <c r="D12" s="101" t="s">
        <v>133</v>
      </c>
      <c r="E12" s="103">
        <v>20.37</v>
      </c>
      <c r="F12" s="103">
        <v>0.43</v>
      </c>
      <c r="G12" s="103">
        <v>0</v>
      </c>
      <c r="H12" s="103">
        <v>0</v>
      </c>
      <c r="I12" s="103">
        <v>0.43</v>
      </c>
      <c r="J12" s="103">
        <v>0</v>
      </c>
      <c r="K12" s="108">
        <v>0</v>
      </c>
      <c r="L12" s="109">
        <v>0</v>
      </c>
      <c r="M12" s="103">
        <v>0</v>
      </c>
      <c r="N12" s="103">
        <v>0</v>
      </c>
      <c r="O12" s="103">
        <v>0</v>
      </c>
      <c r="P12" s="108">
        <v>0</v>
      </c>
      <c r="Q12" s="118">
        <v>19.94</v>
      </c>
      <c r="R12" s="119">
        <v>19.94</v>
      </c>
      <c r="S12" s="120">
        <v>0</v>
      </c>
      <c r="T12" s="121">
        <v>0</v>
      </c>
      <c r="U12" s="112"/>
    </row>
    <row r="13" ht="26.25" customHeight="1" spans="1:21">
      <c r="A13" s="101"/>
      <c r="B13" s="101"/>
      <c r="C13" s="102" t="s">
        <v>135</v>
      </c>
      <c r="D13" s="101" t="s">
        <v>136</v>
      </c>
      <c r="E13" s="103">
        <v>15.4</v>
      </c>
      <c r="F13" s="103">
        <v>0.72</v>
      </c>
      <c r="G13" s="103">
        <v>0</v>
      </c>
      <c r="H13" s="103">
        <v>0</v>
      </c>
      <c r="I13" s="103">
        <v>0.72</v>
      </c>
      <c r="J13" s="103">
        <v>0</v>
      </c>
      <c r="K13" s="108">
        <v>0</v>
      </c>
      <c r="L13" s="109">
        <v>0</v>
      </c>
      <c r="M13" s="103">
        <v>0</v>
      </c>
      <c r="N13" s="103">
        <v>0</v>
      </c>
      <c r="O13" s="103">
        <v>0</v>
      </c>
      <c r="P13" s="108">
        <v>0</v>
      </c>
      <c r="Q13" s="118">
        <v>14.68</v>
      </c>
      <c r="R13" s="119">
        <v>14.68</v>
      </c>
      <c r="S13" s="120">
        <v>0</v>
      </c>
      <c r="T13" s="121">
        <v>0</v>
      </c>
      <c r="U13" s="112"/>
    </row>
    <row r="14" ht="26.25" customHeight="1" spans="1:21">
      <c r="A14" s="101">
        <v>201</v>
      </c>
      <c r="B14" s="101">
        <v>20103</v>
      </c>
      <c r="C14" s="102" t="s">
        <v>137</v>
      </c>
      <c r="D14" s="101" t="s">
        <v>138</v>
      </c>
      <c r="E14" s="103">
        <v>15.4</v>
      </c>
      <c r="F14" s="103">
        <v>0.72</v>
      </c>
      <c r="G14" s="103">
        <v>0</v>
      </c>
      <c r="H14" s="103">
        <v>0</v>
      </c>
      <c r="I14" s="103">
        <v>0.72</v>
      </c>
      <c r="J14" s="103">
        <v>0</v>
      </c>
      <c r="K14" s="108">
        <v>0</v>
      </c>
      <c r="L14" s="109">
        <v>0</v>
      </c>
      <c r="M14" s="103">
        <v>0</v>
      </c>
      <c r="N14" s="103">
        <v>0</v>
      </c>
      <c r="O14" s="103">
        <v>0</v>
      </c>
      <c r="P14" s="108">
        <v>0</v>
      </c>
      <c r="Q14" s="118">
        <v>14.68</v>
      </c>
      <c r="R14" s="119">
        <v>14.68</v>
      </c>
      <c r="S14" s="120">
        <v>0</v>
      </c>
      <c r="T14" s="121">
        <v>0</v>
      </c>
      <c r="U14" s="112"/>
    </row>
    <row r="15" ht="26.25" customHeight="1" spans="1:21">
      <c r="A15" s="101"/>
      <c r="B15" s="101"/>
      <c r="C15" s="102" t="s">
        <v>139</v>
      </c>
      <c r="D15" s="101" t="s">
        <v>140</v>
      </c>
      <c r="E15" s="103">
        <v>17.44</v>
      </c>
      <c r="F15" s="103">
        <v>2.63</v>
      </c>
      <c r="G15" s="103">
        <v>0</v>
      </c>
      <c r="H15" s="103">
        <v>0</v>
      </c>
      <c r="I15" s="103">
        <v>2.63</v>
      </c>
      <c r="J15" s="103">
        <v>0</v>
      </c>
      <c r="K15" s="108">
        <v>0</v>
      </c>
      <c r="L15" s="109">
        <v>0</v>
      </c>
      <c r="M15" s="103">
        <v>0</v>
      </c>
      <c r="N15" s="103">
        <v>0</v>
      </c>
      <c r="O15" s="103">
        <v>0</v>
      </c>
      <c r="P15" s="108">
        <v>0</v>
      </c>
      <c r="Q15" s="118">
        <v>14.81</v>
      </c>
      <c r="R15" s="119">
        <v>14.81</v>
      </c>
      <c r="S15" s="120">
        <v>0</v>
      </c>
      <c r="T15" s="121">
        <v>0</v>
      </c>
      <c r="U15" s="112"/>
    </row>
    <row r="16" ht="26.25" customHeight="1" spans="1:21">
      <c r="A16" s="101">
        <v>201</v>
      </c>
      <c r="B16" s="101">
        <v>20102</v>
      </c>
      <c r="C16" s="102" t="s">
        <v>141</v>
      </c>
      <c r="D16" s="101" t="s">
        <v>142</v>
      </c>
      <c r="E16" s="103">
        <v>17.44</v>
      </c>
      <c r="F16" s="103">
        <v>2.63</v>
      </c>
      <c r="G16" s="103">
        <v>0</v>
      </c>
      <c r="H16" s="103">
        <v>0</v>
      </c>
      <c r="I16" s="103">
        <v>2.63</v>
      </c>
      <c r="J16" s="103">
        <v>0</v>
      </c>
      <c r="K16" s="108">
        <v>0</v>
      </c>
      <c r="L16" s="109">
        <v>0</v>
      </c>
      <c r="M16" s="103">
        <v>0</v>
      </c>
      <c r="N16" s="103">
        <v>0</v>
      </c>
      <c r="O16" s="103">
        <v>0</v>
      </c>
      <c r="P16" s="108">
        <v>0</v>
      </c>
      <c r="Q16" s="118">
        <v>14.81</v>
      </c>
      <c r="R16" s="119">
        <v>14.81</v>
      </c>
      <c r="S16" s="120">
        <v>0</v>
      </c>
      <c r="T16" s="121">
        <v>0</v>
      </c>
      <c r="U16" s="112"/>
    </row>
    <row r="17" ht="26.25" customHeight="1" spans="1:20">
      <c r="A17" s="101"/>
      <c r="B17" s="101"/>
      <c r="C17" s="102" t="s">
        <v>143</v>
      </c>
      <c r="D17" s="101" t="s">
        <v>144</v>
      </c>
      <c r="E17" s="103">
        <v>32.25</v>
      </c>
      <c r="F17" s="103">
        <v>0.99</v>
      </c>
      <c r="G17" s="103">
        <v>0</v>
      </c>
      <c r="H17" s="103">
        <v>0</v>
      </c>
      <c r="I17" s="103">
        <v>0.99</v>
      </c>
      <c r="J17" s="103">
        <v>0</v>
      </c>
      <c r="K17" s="108">
        <v>0</v>
      </c>
      <c r="L17" s="109">
        <v>0</v>
      </c>
      <c r="M17" s="103">
        <v>0</v>
      </c>
      <c r="N17" s="103">
        <v>0</v>
      </c>
      <c r="O17" s="103">
        <v>0</v>
      </c>
      <c r="P17" s="108">
        <v>0</v>
      </c>
      <c r="Q17" s="118">
        <v>31.26</v>
      </c>
      <c r="R17" s="119">
        <v>31.26</v>
      </c>
      <c r="S17" s="120">
        <v>0</v>
      </c>
      <c r="T17" s="121">
        <v>0</v>
      </c>
    </row>
    <row r="18" ht="26.25" customHeight="1" spans="1:20">
      <c r="A18" s="101">
        <v>201</v>
      </c>
      <c r="B18" s="101">
        <v>20111</v>
      </c>
      <c r="C18" s="102" t="s">
        <v>145</v>
      </c>
      <c r="D18" s="101" t="s">
        <v>146</v>
      </c>
      <c r="E18" s="103">
        <v>32.25</v>
      </c>
      <c r="F18" s="103">
        <v>0.99</v>
      </c>
      <c r="G18" s="103">
        <v>0</v>
      </c>
      <c r="H18" s="103">
        <v>0</v>
      </c>
      <c r="I18" s="103">
        <v>0.99</v>
      </c>
      <c r="J18" s="103">
        <v>0</v>
      </c>
      <c r="K18" s="108">
        <v>0</v>
      </c>
      <c r="L18" s="109">
        <v>0</v>
      </c>
      <c r="M18" s="103">
        <v>0</v>
      </c>
      <c r="N18" s="103">
        <v>0</v>
      </c>
      <c r="O18" s="103">
        <v>0</v>
      </c>
      <c r="P18" s="108">
        <v>0</v>
      </c>
      <c r="Q18" s="118">
        <v>31.26</v>
      </c>
      <c r="R18" s="119">
        <v>31.26</v>
      </c>
      <c r="S18" s="120">
        <v>0</v>
      </c>
      <c r="T18" s="121">
        <v>0</v>
      </c>
    </row>
    <row r="19" ht="26.25" customHeight="1" spans="1:20">
      <c r="A19" s="101"/>
      <c r="B19" s="101"/>
      <c r="C19" s="102" t="s">
        <v>147</v>
      </c>
      <c r="D19" s="101" t="s">
        <v>148</v>
      </c>
      <c r="E19" s="103">
        <v>7.82</v>
      </c>
      <c r="F19" s="103">
        <v>0.14</v>
      </c>
      <c r="G19" s="103">
        <v>0</v>
      </c>
      <c r="H19" s="103">
        <v>0</v>
      </c>
      <c r="I19" s="103">
        <v>0.14</v>
      </c>
      <c r="J19" s="103">
        <v>0</v>
      </c>
      <c r="K19" s="108">
        <v>0</v>
      </c>
      <c r="L19" s="109">
        <v>0</v>
      </c>
      <c r="M19" s="103">
        <v>0</v>
      </c>
      <c r="N19" s="103">
        <v>0</v>
      </c>
      <c r="O19" s="103">
        <v>0</v>
      </c>
      <c r="P19" s="108">
        <v>0</v>
      </c>
      <c r="Q19" s="118">
        <v>7.68</v>
      </c>
      <c r="R19" s="119">
        <v>7.68</v>
      </c>
      <c r="S19" s="120">
        <v>0</v>
      </c>
      <c r="T19" s="121">
        <v>0</v>
      </c>
    </row>
    <row r="20" ht="26.25" customHeight="1" spans="1:20">
      <c r="A20" s="101">
        <v>201</v>
      </c>
      <c r="B20" s="101">
        <v>20132</v>
      </c>
      <c r="C20" s="102" t="s">
        <v>149</v>
      </c>
      <c r="D20" s="101" t="s">
        <v>150</v>
      </c>
      <c r="E20" s="103">
        <v>7.82</v>
      </c>
      <c r="F20" s="103">
        <v>0.14</v>
      </c>
      <c r="G20" s="103">
        <v>0</v>
      </c>
      <c r="H20" s="103">
        <v>0</v>
      </c>
      <c r="I20" s="103">
        <v>0.14</v>
      </c>
      <c r="J20" s="103">
        <v>0</v>
      </c>
      <c r="K20" s="108">
        <v>0</v>
      </c>
      <c r="L20" s="109">
        <v>0</v>
      </c>
      <c r="M20" s="103">
        <v>0</v>
      </c>
      <c r="N20" s="103">
        <v>0</v>
      </c>
      <c r="O20" s="103">
        <v>0</v>
      </c>
      <c r="P20" s="108">
        <v>0</v>
      </c>
      <c r="Q20" s="118">
        <v>7.68</v>
      </c>
      <c r="R20" s="119">
        <v>7.68</v>
      </c>
      <c r="S20" s="120">
        <v>0</v>
      </c>
      <c r="T20" s="121">
        <v>0</v>
      </c>
    </row>
    <row r="21" ht="26.25" customHeight="1" spans="1:20">
      <c r="A21" s="101"/>
      <c r="B21" s="101"/>
      <c r="C21" s="102" t="s">
        <v>151</v>
      </c>
      <c r="D21" s="101" t="s">
        <v>152</v>
      </c>
      <c r="E21" s="103">
        <v>8.49</v>
      </c>
      <c r="F21" s="103">
        <v>0.32</v>
      </c>
      <c r="G21" s="103">
        <v>0</v>
      </c>
      <c r="H21" s="103">
        <v>0</v>
      </c>
      <c r="I21" s="103">
        <v>0.32</v>
      </c>
      <c r="J21" s="103">
        <v>0</v>
      </c>
      <c r="K21" s="108">
        <v>0</v>
      </c>
      <c r="L21" s="109">
        <v>0</v>
      </c>
      <c r="M21" s="103">
        <v>0</v>
      </c>
      <c r="N21" s="103">
        <v>0</v>
      </c>
      <c r="O21" s="103">
        <v>0</v>
      </c>
      <c r="P21" s="108">
        <v>0</v>
      </c>
      <c r="Q21" s="118">
        <v>8.17</v>
      </c>
      <c r="R21" s="119">
        <v>8.17</v>
      </c>
      <c r="S21" s="120">
        <v>0</v>
      </c>
      <c r="T21" s="121">
        <v>0</v>
      </c>
    </row>
    <row r="22" ht="26.25" customHeight="1" spans="1:20">
      <c r="A22" s="101">
        <v>201</v>
      </c>
      <c r="B22" s="101">
        <v>20133</v>
      </c>
      <c r="C22" s="102" t="s">
        <v>153</v>
      </c>
      <c r="D22" s="101" t="s">
        <v>154</v>
      </c>
      <c r="E22" s="103">
        <v>8.49</v>
      </c>
      <c r="F22" s="103">
        <v>0.32</v>
      </c>
      <c r="G22" s="103">
        <v>0</v>
      </c>
      <c r="H22" s="103">
        <v>0</v>
      </c>
      <c r="I22" s="103">
        <v>0.32</v>
      </c>
      <c r="J22" s="103">
        <v>0</v>
      </c>
      <c r="K22" s="108">
        <v>0</v>
      </c>
      <c r="L22" s="109">
        <v>0</v>
      </c>
      <c r="M22" s="103">
        <v>0</v>
      </c>
      <c r="N22" s="103">
        <v>0</v>
      </c>
      <c r="O22" s="103">
        <v>0</v>
      </c>
      <c r="P22" s="108">
        <v>0</v>
      </c>
      <c r="Q22" s="118">
        <v>8.17</v>
      </c>
      <c r="R22" s="119">
        <v>8.17</v>
      </c>
      <c r="S22" s="120">
        <v>0</v>
      </c>
      <c r="T22" s="121">
        <v>0</v>
      </c>
    </row>
    <row r="23" ht="26.25" customHeight="1" spans="1:20">
      <c r="A23" s="101"/>
      <c r="B23" s="101"/>
      <c r="C23" s="102" t="s">
        <v>155</v>
      </c>
      <c r="D23" s="101" t="s">
        <v>156</v>
      </c>
      <c r="E23" s="103">
        <v>9.47</v>
      </c>
      <c r="F23" s="103">
        <v>0.42</v>
      </c>
      <c r="G23" s="103">
        <v>0</v>
      </c>
      <c r="H23" s="103">
        <v>0</v>
      </c>
      <c r="I23" s="103">
        <v>0.42</v>
      </c>
      <c r="J23" s="103">
        <v>0</v>
      </c>
      <c r="K23" s="108">
        <v>0</v>
      </c>
      <c r="L23" s="109">
        <v>0</v>
      </c>
      <c r="M23" s="103">
        <v>0</v>
      </c>
      <c r="N23" s="103">
        <v>0</v>
      </c>
      <c r="O23" s="103">
        <v>0</v>
      </c>
      <c r="P23" s="108">
        <v>0</v>
      </c>
      <c r="Q23" s="118">
        <v>9.05</v>
      </c>
      <c r="R23" s="119">
        <v>9.05</v>
      </c>
      <c r="S23" s="120">
        <v>0</v>
      </c>
      <c r="T23" s="121">
        <v>0</v>
      </c>
    </row>
    <row r="24" ht="26.25" customHeight="1" spans="1:20">
      <c r="A24" s="101">
        <v>201</v>
      </c>
      <c r="B24" s="101">
        <v>20136</v>
      </c>
      <c r="C24" s="102" t="s">
        <v>157</v>
      </c>
      <c r="D24" s="101" t="s">
        <v>158</v>
      </c>
      <c r="E24" s="103">
        <v>9.47</v>
      </c>
      <c r="F24" s="103">
        <v>0.42</v>
      </c>
      <c r="G24" s="103">
        <v>0</v>
      </c>
      <c r="H24" s="103">
        <v>0</v>
      </c>
      <c r="I24" s="103">
        <v>0.42</v>
      </c>
      <c r="J24" s="103">
        <v>0</v>
      </c>
      <c r="K24" s="108">
        <v>0</v>
      </c>
      <c r="L24" s="109">
        <v>0</v>
      </c>
      <c r="M24" s="103">
        <v>0</v>
      </c>
      <c r="N24" s="103">
        <v>0</v>
      </c>
      <c r="O24" s="103">
        <v>0</v>
      </c>
      <c r="P24" s="108">
        <v>0</v>
      </c>
      <c r="Q24" s="118">
        <v>9.05</v>
      </c>
      <c r="R24" s="119">
        <v>9.05</v>
      </c>
      <c r="S24" s="120">
        <v>0</v>
      </c>
      <c r="T24" s="121">
        <v>0</v>
      </c>
    </row>
    <row r="25" ht="26.25" customHeight="1" spans="1:20">
      <c r="A25" s="101"/>
      <c r="B25" s="101"/>
      <c r="C25" s="102" t="s">
        <v>159</v>
      </c>
      <c r="D25" s="101" t="s">
        <v>160</v>
      </c>
      <c r="E25" s="103">
        <v>6.64</v>
      </c>
      <c r="F25" s="103">
        <v>0.4</v>
      </c>
      <c r="G25" s="103">
        <v>0</v>
      </c>
      <c r="H25" s="103">
        <v>0</v>
      </c>
      <c r="I25" s="103">
        <v>0.4</v>
      </c>
      <c r="J25" s="103">
        <v>0</v>
      </c>
      <c r="K25" s="108">
        <v>0</v>
      </c>
      <c r="L25" s="109">
        <v>0</v>
      </c>
      <c r="M25" s="103">
        <v>0</v>
      </c>
      <c r="N25" s="103">
        <v>0</v>
      </c>
      <c r="O25" s="103">
        <v>0</v>
      </c>
      <c r="P25" s="108">
        <v>0</v>
      </c>
      <c r="Q25" s="118">
        <v>6.24</v>
      </c>
      <c r="R25" s="119">
        <v>6.24</v>
      </c>
      <c r="S25" s="120">
        <v>0</v>
      </c>
      <c r="T25" s="121">
        <v>0</v>
      </c>
    </row>
    <row r="26" ht="26.25" customHeight="1" spans="1:20">
      <c r="A26" s="101">
        <v>201</v>
      </c>
      <c r="B26" s="101">
        <v>20134</v>
      </c>
      <c r="C26" s="102" t="s">
        <v>161</v>
      </c>
      <c r="D26" s="101" t="s">
        <v>162</v>
      </c>
      <c r="E26" s="103">
        <v>6.64</v>
      </c>
      <c r="F26" s="103">
        <v>0.4</v>
      </c>
      <c r="G26" s="103">
        <v>0</v>
      </c>
      <c r="H26" s="103">
        <v>0</v>
      </c>
      <c r="I26" s="103">
        <v>0.4</v>
      </c>
      <c r="J26" s="103">
        <v>0</v>
      </c>
      <c r="K26" s="108">
        <v>0</v>
      </c>
      <c r="L26" s="109">
        <v>0</v>
      </c>
      <c r="M26" s="103">
        <v>0</v>
      </c>
      <c r="N26" s="103">
        <v>0</v>
      </c>
      <c r="O26" s="103">
        <v>0</v>
      </c>
      <c r="P26" s="108">
        <v>0</v>
      </c>
      <c r="Q26" s="118">
        <v>6.24</v>
      </c>
      <c r="R26" s="119">
        <v>6.24</v>
      </c>
      <c r="S26" s="120">
        <v>0</v>
      </c>
      <c r="T26" s="121">
        <v>0</v>
      </c>
    </row>
    <row r="27" ht="26.25" customHeight="1" spans="1:20">
      <c r="A27" s="101"/>
      <c r="B27" s="101"/>
      <c r="C27" s="102" t="s">
        <v>163</v>
      </c>
      <c r="D27" s="101" t="s">
        <v>164</v>
      </c>
      <c r="E27" s="103">
        <v>163.89</v>
      </c>
      <c r="F27" s="103">
        <v>6.36</v>
      </c>
      <c r="G27" s="103">
        <v>0</v>
      </c>
      <c r="H27" s="103">
        <v>0</v>
      </c>
      <c r="I27" s="103">
        <v>6.36</v>
      </c>
      <c r="J27" s="103">
        <v>0</v>
      </c>
      <c r="K27" s="108">
        <v>0</v>
      </c>
      <c r="L27" s="109">
        <v>10.75</v>
      </c>
      <c r="M27" s="103">
        <v>0</v>
      </c>
      <c r="N27" s="103">
        <v>10.75</v>
      </c>
      <c r="O27" s="103">
        <v>0</v>
      </c>
      <c r="P27" s="108">
        <v>0</v>
      </c>
      <c r="Q27" s="118">
        <v>146.78</v>
      </c>
      <c r="R27" s="119">
        <v>146.78</v>
      </c>
      <c r="S27" s="120">
        <v>0</v>
      </c>
      <c r="T27" s="121">
        <v>0</v>
      </c>
    </row>
    <row r="28" ht="26.25" customHeight="1" spans="1:20">
      <c r="A28" s="101">
        <v>204</v>
      </c>
      <c r="B28" s="101">
        <v>20402</v>
      </c>
      <c r="C28" s="102" t="s">
        <v>165</v>
      </c>
      <c r="D28" s="101" t="s">
        <v>166</v>
      </c>
      <c r="E28" s="103">
        <v>163.89</v>
      </c>
      <c r="F28" s="103">
        <v>6.36</v>
      </c>
      <c r="G28" s="103">
        <v>0</v>
      </c>
      <c r="H28" s="103">
        <v>0</v>
      </c>
      <c r="I28" s="103">
        <v>6.36</v>
      </c>
      <c r="J28" s="103">
        <v>0</v>
      </c>
      <c r="K28" s="108">
        <v>0</v>
      </c>
      <c r="L28" s="109">
        <v>10.75</v>
      </c>
      <c r="M28" s="103">
        <v>0</v>
      </c>
      <c r="N28" s="103">
        <v>10.75</v>
      </c>
      <c r="O28" s="103">
        <v>0</v>
      </c>
      <c r="P28" s="108">
        <v>0</v>
      </c>
      <c r="Q28" s="118">
        <v>146.78</v>
      </c>
      <c r="R28" s="119">
        <v>146.78</v>
      </c>
      <c r="S28" s="120">
        <v>0</v>
      </c>
      <c r="T28" s="121">
        <v>0</v>
      </c>
    </row>
    <row r="29" ht="26.25" customHeight="1" spans="1:20">
      <c r="A29" s="101"/>
      <c r="B29" s="101"/>
      <c r="C29" s="102" t="s">
        <v>168</v>
      </c>
      <c r="D29" s="101" t="s">
        <v>169</v>
      </c>
      <c r="E29" s="103">
        <v>4.66</v>
      </c>
      <c r="F29" s="103">
        <v>0.13</v>
      </c>
      <c r="G29" s="103">
        <v>0</v>
      </c>
      <c r="H29" s="103">
        <v>0</v>
      </c>
      <c r="I29" s="103">
        <v>0.13</v>
      </c>
      <c r="J29" s="103">
        <v>0</v>
      </c>
      <c r="K29" s="108">
        <v>0</v>
      </c>
      <c r="L29" s="109">
        <v>0</v>
      </c>
      <c r="M29" s="103">
        <v>0</v>
      </c>
      <c r="N29" s="103">
        <v>0</v>
      </c>
      <c r="O29" s="103">
        <v>0</v>
      </c>
      <c r="P29" s="108">
        <v>0</v>
      </c>
      <c r="Q29" s="118">
        <v>4.53</v>
      </c>
      <c r="R29" s="119">
        <v>4.53</v>
      </c>
      <c r="S29" s="120">
        <v>0</v>
      </c>
      <c r="T29" s="121">
        <v>0</v>
      </c>
    </row>
    <row r="30" ht="26.25" customHeight="1" spans="1:20">
      <c r="A30" s="101">
        <v>201</v>
      </c>
      <c r="B30" s="101">
        <v>20103</v>
      </c>
      <c r="C30" s="102" t="s">
        <v>170</v>
      </c>
      <c r="D30" s="101" t="s">
        <v>138</v>
      </c>
      <c r="E30" s="103">
        <v>4.66</v>
      </c>
      <c r="F30" s="103">
        <v>0.13</v>
      </c>
      <c r="G30" s="103">
        <v>0</v>
      </c>
      <c r="H30" s="103">
        <v>0</v>
      </c>
      <c r="I30" s="103">
        <v>0.13</v>
      </c>
      <c r="J30" s="103">
        <v>0</v>
      </c>
      <c r="K30" s="108">
        <v>0</v>
      </c>
      <c r="L30" s="109">
        <v>0</v>
      </c>
      <c r="M30" s="103">
        <v>0</v>
      </c>
      <c r="N30" s="103">
        <v>0</v>
      </c>
      <c r="O30" s="103">
        <v>0</v>
      </c>
      <c r="P30" s="108">
        <v>0</v>
      </c>
      <c r="Q30" s="118">
        <v>4.53</v>
      </c>
      <c r="R30" s="119">
        <v>4.53</v>
      </c>
      <c r="S30" s="120">
        <v>0</v>
      </c>
      <c r="T30" s="121">
        <v>0</v>
      </c>
    </row>
    <row r="31" ht="26.25" customHeight="1" spans="1:20">
      <c r="A31" s="101"/>
      <c r="B31" s="101"/>
      <c r="C31" s="102" t="s">
        <v>171</v>
      </c>
      <c r="D31" s="101" t="s">
        <v>172</v>
      </c>
      <c r="E31" s="103">
        <v>11</v>
      </c>
      <c r="F31" s="103">
        <v>0.17</v>
      </c>
      <c r="G31" s="103">
        <v>0</v>
      </c>
      <c r="H31" s="103">
        <v>0</v>
      </c>
      <c r="I31" s="103">
        <v>0.17</v>
      </c>
      <c r="J31" s="103">
        <v>0</v>
      </c>
      <c r="K31" s="108">
        <v>0</v>
      </c>
      <c r="L31" s="109">
        <v>0</v>
      </c>
      <c r="M31" s="103">
        <v>0</v>
      </c>
      <c r="N31" s="103">
        <v>0</v>
      </c>
      <c r="O31" s="103">
        <v>0</v>
      </c>
      <c r="P31" s="108">
        <v>0</v>
      </c>
      <c r="Q31" s="118">
        <v>10.83</v>
      </c>
      <c r="R31" s="119">
        <v>10.83</v>
      </c>
      <c r="S31" s="120">
        <v>0</v>
      </c>
      <c r="T31" s="121">
        <v>0</v>
      </c>
    </row>
    <row r="32" ht="26.25" customHeight="1" spans="1:20">
      <c r="A32" s="101">
        <v>224</v>
      </c>
      <c r="B32" s="101">
        <v>22401</v>
      </c>
      <c r="C32" s="102" t="s">
        <v>173</v>
      </c>
      <c r="D32" s="101" t="s">
        <v>123</v>
      </c>
      <c r="E32" s="103">
        <v>11</v>
      </c>
      <c r="F32" s="103">
        <v>0.17</v>
      </c>
      <c r="G32" s="103">
        <v>0</v>
      </c>
      <c r="H32" s="103">
        <v>0</v>
      </c>
      <c r="I32" s="103">
        <v>0.17</v>
      </c>
      <c r="J32" s="103">
        <v>0</v>
      </c>
      <c r="K32" s="108">
        <v>0</v>
      </c>
      <c r="L32" s="109">
        <v>0</v>
      </c>
      <c r="M32" s="103">
        <v>0</v>
      </c>
      <c r="N32" s="103">
        <v>0</v>
      </c>
      <c r="O32" s="103">
        <v>0</v>
      </c>
      <c r="P32" s="108">
        <v>0</v>
      </c>
      <c r="Q32" s="118">
        <v>10.83</v>
      </c>
      <c r="R32" s="119">
        <v>10.83</v>
      </c>
      <c r="S32" s="120">
        <v>0</v>
      </c>
      <c r="T32" s="121">
        <v>0</v>
      </c>
    </row>
    <row r="33" ht="26.25" customHeight="1" spans="1:20">
      <c r="A33" s="101"/>
      <c r="B33" s="101"/>
      <c r="C33" s="102" t="s">
        <v>174</v>
      </c>
      <c r="D33" s="101" t="s">
        <v>175</v>
      </c>
      <c r="E33" s="103">
        <v>6.11</v>
      </c>
      <c r="F33" s="103">
        <v>0.41</v>
      </c>
      <c r="G33" s="103">
        <v>0</v>
      </c>
      <c r="H33" s="103">
        <v>0</v>
      </c>
      <c r="I33" s="103">
        <v>0.41</v>
      </c>
      <c r="J33" s="103">
        <v>0</v>
      </c>
      <c r="K33" s="108">
        <v>0</v>
      </c>
      <c r="L33" s="109">
        <v>0</v>
      </c>
      <c r="M33" s="103">
        <v>0</v>
      </c>
      <c r="N33" s="103">
        <v>0</v>
      </c>
      <c r="O33" s="103">
        <v>0</v>
      </c>
      <c r="P33" s="108">
        <v>0</v>
      </c>
      <c r="Q33" s="118">
        <v>5.7</v>
      </c>
      <c r="R33" s="119">
        <v>5.7</v>
      </c>
      <c r="S33" s="120">
        <v>0</v>
      </c>
      <c r="T33" s="121">
        <v>0</v>
      </c>
    </row>
    <row r="34" ht="26.25" customHeight="1" spans="1:20">
      <c r="A34" s="101">
        <v>201</v>
      </c>
      <c r="B34" s="101">
        <v>20105</v>
      </c>
      <c r="C34" s="102" t="s">
        <v>176</v>
      </c>
      <c r="D34" s="101" t="s">
        <v>177</v>
      </c>
      <c r="E34" s="103">
        <v>6.11</v>
      </c>
      <c r="F34" s="103">
        <v>0.41</v>
      </c>
      <c r="G34" s="103">
        <v>0</v>
      </c>
      <c r="H34" s="103">
        <v>0</v>
      </c>
      <c r="I34" s="103">
        <v>0.41</v>
      </c>
      <c r="J34" s="103">
        <v>0</v>
      </c>
      <c r="K34" s="108">
        <v>0</v>
      </c>
      <c r="L34" s="109">
        <v>0</v>
      </c>
      <c r="M34" s="103">
        <v>0</v>
      </c>
      <c r="N34" s="103">
        <v>0</v>
      </c>
      <c r="O34" s="103">
        <v>0</v>
      </c>
      <c r="P34" s="108">
        <v>0</v>
      </c>
      <c r="Q34" s="118">
        <v>5.7</v>
      </c>
      <c r="R34" s="119">
        <v>5.7</v>
      </c>
      <c r="S34" s="120">
        <v>0</v>
      </c>
      <c r="T34" s="121">
        <v>0</v>
      </c>
    </row>
    <row r="35" ht="26.25" customHeight="1" spans="1:20">
      <c r="A35" s="101"/>
      <c r="B35" s="101"/>
      <c r="C35" s="102" t="s">
        <v>178</v>
      </c>
      <c r="D35" s="101" t="s">
        <v>179</v>
      </c>
      <c r="E35" s="103">
        <v>5.95</v>
      </c>
      <c r="F35" s="103">
        <v>0.42</v>
      </c>
      <c r="G35" s="103">
        <v>0</v>
      </c>
      <c r="H35" s="103">
        <v>0</v>
      </c>
      <c r="I35" s="103">
        <v>0.42</v>
      </c>
      <c r="J35" s="103">
        <v>0</v>
      </c>
      <c r="K35" s="108">
        <v>0</v>
      </c>
      <c r="L35" s="109">
        <v>0</v>
      </c>
      <c r="M35" s="103">
        <v>0</v>
      </c>
      <c r="N35" s="103">
        <v>0</v>
      </c>
      <c r="O35" s="103">
        <v>0</v>
      </c>
      <c r="P35" s="108">
        <v>0</v>
      </c>
      <c r="Q35" s="118">
        <v>5.53</v>
      </c>
      <c r="R35" s="119">
        <v>5.53</v>
      </c>
      <c r="S35" s="120">
        <v>0</v>
      </c>
      <c r="T35" s="121">
        <v>0</v>
      </c>
    </row>
    <row r="36" ht="26.25" customHeight="1" spans="1:20">
      <c r="A36" s="101">
        <v>201</v>
      </c>
      <c r="B36" s="101">
        <v>20103</v>
      </c>
      <c r="C36" s="102" t="s">
        <v>180</v>
      </c>
      <c r="D36" s="101" t="s">
        <v>138</v>
      </c>
      <c r="E36" s="103">
        <v>5.95</v>
      </c>
      <c r="F36" s="103">
        <v>0.42</v>
      </c>
      <c r="G36" s="103">
        <v>0</v>
      </c>
      <c r="H36" s="103">
        <v>0</v>
      </c>
      <c r="I36" s="103">
        <v>0.42</v>
      </c>
      <c r="J36" s="103">
        <v>0</v>
      </c>
      <c r="K36" s="108">
        <v>0</v>
      </c>
      <c r="L36" s="109">
        <v>0</v>
      </c>
      <c r="M36" s="103">
        <v>0</v>
      </c>
      <c r="N36" s="103">
        <v>0</v>
      </c>
      <c r="O36" s="103">
        <v>0</v>
      </c>
      <c r="P36" s="108">
        <v>0</v>
      </c>
      <c r="Q36" s="118">
        <v>5.53</v>
      </c>
      <c r="R36" s="119">
        <v>5.53</v>
      </c>
      <c r="S36" s="120">
        <v>0</v>
      </c>
      <c r="T36" s="121">
        <v>0</v>
      </c>
    </row>
    <row r="37" ht="26.25" customHeight="1" spans="1:20">
      <c r="A37" s="101"/>
      <c r="B37" s="101"/>
      <c r="C37" s="102" t="s">
        <v>181</v>
      </c>
      <c r="D37" s="101" t="s">
        <v>182</v>
      </c>
      <c r="E37" s="103">
        <v>40.83</v>
      </c>
      <c r="F37" s="103">
        <v>28.25</v>
      </c>
      <c r="G37" s="103">
        <v>0</v>
      </c>
      <c r="H37" s="103">
        <v>26.16</v>
      </c>
      <c r="I37" s="103">
        <v>2.09</v>
      </c>
      <c r="J37" s="103">
        <v>0</v>
      </c>
      <c r="K37" s="108">
        <v>0</v>
      </c>
      <c r="L37" s="109">
        <v>1.63</v>
      </c>
      <c r="M37" s="103">
        <v>0</v>
      </c>
      <c r="N37" s="103">
        <v>1.63</v>
      </c>
      <c r="O37" s="103">
        <v>0</v>
      </c>
      <c r="P37" s="108">
        <v>0</v>
      </c>
      <c r="Q37" s="118">
        <v>10.95</v>
      </c>
      <c r="R37" s="119">
        <v>10.95</v>
      </c>
      <c r="S37" s="120">
        <v>0</v>
      </c>
      <c r="T37" s="121">
        <v>0</v>
      </c>
    </row>
    <row r="38" ht="26.25" customHeight="1" spans="1:20">
      <c r="A38" s="101">
        <v>201</v>
      </c>
      <c r="B38" s="101">
        <v>20103</v>
      </c>
      <c r="C38" s="102" t="s">
        <v>183</v>
      </c>
      <c r="D38" s="101" t="s">
        <v>138</v>
      </c>
      <c r="E38" s="103">
        <v>40.83</v>
      </c>
      <c r="F38" s="103">
        <v>28.25</v>
      </c>
      <c r="G38" s="103">
        <v>0</v>
      </c>
      <c r="H38" s="103">
        <v>26.16</v>
      </c>
      <c r="I38" s="103">
        <v>2.09</v>
      </c>
      <c r="J38" s="103">
        <v>0</v>
      </c>
      <c r="K38" s="108">
        <v>0</v>
      </c>
      <c r="L38" s="109">
        <v>1.63</v>
      </c>
      <c r="M38" s="103">
        <v>0</v>
      </c>
      <c r="N38" s="103">
        <v>1.63</v>
      </c>
      <c r="O38" s="103">
        <v>0</v>
      </c>
      <c r="P38" s="108">
        <v>0</v>
      </c>
      <c r="Q38" s="118">
        <v>10.95</v>
      </c>
      <c r="R38" s="119">
        <v>10.95</v>
      </c>
      <c r="S38" s="120">
        <v>0</v>
      </c>
      <c r="T38" s="121">
        <v>0</v>
      </c>
    </row>
    <row r="39" ht="26.25" customHeight="1" spans="1:20">
      <c r="A39" s="101"/>
      <c r="B39" s="101"/>
      <c r="C39" s="102" t="s">
        <v>184</v>
      </c>
      <c r="D39" s="101" t="s">
        <v>185</v>
      </c>
      <c r="E39" s="103">
        <v>1.64</v>
      </c>
      <c r="F39" s="103">
        <v>0.08</v>
      </c>
      <c r="G39" s="103">
        <v>0</v>
      </c>
      <c r="H39" s="103">
        <v>0</v>
      </c>
      <c r="I39" s="103">
        <v>0.08</v>
      </c>
      <c r="J39" s="103">
        <v>0</v>
      </c>
      <c r="K39" s="108">
        <v>0</v>
      </c>
      <c r="L39" s="109">
        <v>0</v>
      </c>
      <c r="M39" s="103">
        <v>0</v>
      </c>
      <c r="N39" s="103">
        <v>0</v>
      </c>
      <c r="O39" s="103">
        <v>0</v>
      </c>
      <c r="P39" s="108">
        <v>0</v>
      </c>
      <c r="Q39" s="118">
        <v>1.56</v>
      </c>
      <c r="R39" s="119">
        <v>1.56</v>
      </c>
      <c r="S39" s="120">
        <v>0</v>
      </c>
      <c r="T39" s="121">
        <v>0</v>
      </c>
    </row>
    <row r="40" ht="26.25" customHeight="1" spans="1:20">
      <c r="A40" s="101">
        <v>201</v>
      </c>
      <c r="B40" s="101">
        <v>20129</v>
      </c>
      <c r="C40" s="102" t="s">
        <v>186</v>
      </c>
      <c r="D40" s="101" t="s">
        <v>187</v>
      </c>
      <c r="E40" s="103">
        <v>1.64</v>
      </c>
      <c r="F40" s="103">
        <v>0.08</v>
      </c>
      <c r="G40" s="103">
        <v>0</v>
      </c>
      <c r="H40" s="103">
        <v>0</v>
      </c>
      <c r="I40" s="103">
        <v>0.08</v>
      </c>
      <c r="J40" s="103">
        <v>0</v>
      </c>
      <c r="K40" s="108">
        <v>0</v>
      </c>
      <c r="L40" s="109">
        <v>0</v>
      </c>
      <c r="M40" s="103">
        <v>0</v>
      </c>
      <c r="N40" s="103">
        <v>0</v>
      </c>
      <c r="O40" s="103">
        <v>0</v>
      </c>
      <c r="P40" s="108">
        <v>0</v>
      </c>
      <c r="Q40" s="118">
        <v>1.56</v>
      </c>
      <c r="R40" s="119">
        <v>1.56</v>
      </c>
      <c r="S40" s="120">
        <v>0</v>
      </c>
      <c r="T40" s="121">
        <v>0</v>
      </c>
    </row>
    <row r="41" ht="26.25" customHeight="1" spans="1:20">
      <c r="A41" s="101"/>
      <c r="B41" s="101"/>
      <c r="C41" s="102" t="s">
        <v>188</v>
      </c>
      <c r="D41" s="101" t="s">
        <v>189</v>
      </c>
      <c r="E41" s="103">
        <v>2.71</v>
      </c>
      <c r="F41" s="103">
        <v>0.26</v>
      </c>
      <c r="G41" s="103">
        <v>0</v>
      </c>
      <c r="H41" s="103">
        <v>0</v>
      </c>
      <c r="I41" s="103">
        <v>0.26</v>
      </c>
      <c r="J41" s="103">
        <v>0</v>
      </c>
      <c r="K41" s="108">
        <v>0</v>
      </c>
      <c r="L41" s="109">
        <v>0.9</v>
      </c>
      <c r="M41" s="103">
        <v>0</v>
      </c>
      <c r="N41" s="103">
        <v>0.9</v>
      </c>
      <c r="O41" s="103">
        <v>0</v>
      </c>
      <c r="P41" s="108">
        <v>0</v>
      </c>
      <c r="Q41" s="118">
        <v>1.55</v>
      </c>
      <c r="R41" s="119">
        <v>1.55</v>
      </c>
      <c r="S41" s="120">
        <v>0</v>
      </c>
      <c r="T41" s="121">
        <v>0</v>
      </c>
    </row>
    <row r="42" ht="26.25" customHeight="1" spans="1:20">
      <c r="A42" s="101">
        <v>201</v>
      </c>
      <c r="B42" s="101">
        <v>20129</v>
      </c>
      <c r="C42" s="102" t="s">
        <v>190</v>
      </c>
      <c r="D42" s="101" t="s">
        <v>187</v>
      </c>
      <c r="E42" s="103">
        <v>2.71</v>
      </c>
      <c r="F42" s="103">
        <v>0.26</v>
      </c>
      <c r="G42" s="103">
        <v>0</v>
      </c>
      <c r="H42" s="103">
        <v>0</v>
      </c>
      <c r="I42" s="103">
        <v>0.26</v>
      </c>
      <c r="J42" s="103">
        <v>0</v>
      </c>
      <c r="K42" s="108">
        <v>0</v>
      </c>
      <c r="L42" s="109">
        <v>0.9</v>
      </c>
      <c r="M42" s="103">
        <v>0</v>
      </c>
      <c r="N42" s="103">
        <v>0.9</v>
      </c>
      <c r="O42" s="103">
        <v>0</v>
      </c>
      <c r="P42" s="108">
        <v>0</v>
      </c>
      <c r="Q42" s="118">
        <v>1.55</v>
      </c>
      <c r="R42" s="119">
        <v>1.55</v>
      </c>
      <c r="S42" s="120">
        <v>0</v>
      </c>
      <c r="T42" s="121">
        <v>0</v>
      </c>
    </row>
    <row r="43" ht="26.25" customHeight="1" spans="1:20">
      <c r="A43" s="101"/>
      <c r="B43" s="101"/>
      <c r="C43" s="102" t="s">
        <v>191</v>
      </c>
      <c r="D43" s="101" t="s">
        <v>192</v>
      </c>
      <c r="E43" s="103">
        <v>0.8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8">
        <v>0</v>
      </c>
      <c r="L43" s="109">
        <v>0</v>
      </c>
      <c r="M43" s="103">
        <v>0</v>
      </c>
      <c r="N43" s="103">
        <v>0</v>
      </c>
      <c r="O43" s="103">
        <v>0</v>
      </c>
      <c r="P43" s="108">
        <v>0</v>
      </c>
      <c r="Q43" s="118">
        <v>0.8</v>
      </c>
      <c r="R43" s="119">
        <v>0.8</v>
      </c>
      <c r="S43" s="120">
        <v>0</v>
      </c>
      <c r="T43" s="121">
        <v>0</v>
      </c>
    </row>
    <row r="44" ht="26.25" customHeight="1" spans="1:20">
      <c r="A44" s="101">
        <v>201</v>
      </c>
      <c r="B44" s="101">
        <v>20129</v>
      </c>
      <c r="C44" s="102" t="s">
        <v>193</v>
      </c>
      <c r="D44" s="101" t="s">
        <v>187</v>
      </c>
      <c r="E44" s="103">
        <v>0.8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8">
        <v>0</v>
      </c>
      <c r="L44" s="109">
        <v>0</v>
      </c>
      <c r="M44" s="103">
        <v>0</v>
      </c>
      <c r="N44" s="103">
        <v>0</v>
      </c>
      <c r="O44" s="103">
        <v>0</v>
      </c>
      <c r="P44" s="108">
        <v>0</v>
      </c>
      <c r="Q44" s="118">
        <v>0.8</v>
      </c>
      <c r="R44" s="119">
        <v>0.8</v>
      </c>
      <c r="S44" s="120">
        <v>0</v>
      </c>
      <c r="T44" s="121">
        <v>0</v>
      </c>
    </row>
    <row r="45" ht="26.25" customHeight="1" spans="1:20">
      <c r="A45" s="101"/>
      <c r="B45" s="101"/>
      <c r="C45" s="102" t="s">
        <v>194</v>
      </c>
      <c r="D45" s="101" t="s">
        <v>195</v>
      </c>
      <c r="E45" s="103">
        <v>5.22</v>
      </c>
      <c r="F45" s="103">
        <v>0.23</v>
      </c>
      <c r="G45" s="103">
        <v>0</v>
      </c>
      <c r="H45" s="103">
        <v>0</v>
      </c>
      <c r="I45" s="103">
        <v>0.23</v>
      </c>
      <c r="J45" s="103">
        <v>0</v>
      </c>
      <c r="K45" s="108">
        <v>0</v>
      </c>
      <c r="L45" s="109">
        <v>0</v>
      </c>
      <c r="M45" s="103">
        <v>0</v>
      </c>
      <c r="N45" s="103">
        <v>0</v>
      </c>
      <c r="O45" s="103">
        <v>0</v>
      </c>
      <c r="P45" s="108">
        <v>0</v>
      </c>
      <c r="Q45" s="118">
        <v>4.99</v>
      </c>
      <c r="R45" s="119">
        <v>4.99</v>
      </c>
      <c r="S45" s="120">
        <v>0</v>
      </c>
      <c r="T45" s="121">
        <v>0</v>
      </c>
    </row>
    <row r="46" ht="26.25" customHeight="1" spans="1:20">
      <c r="A46" s="101">
        <v>201</v>
      </c>
      <c r="B46" s="101">
        <v>20128</v>
      </c>
      <c r="C46" s="102" t="s">
        <v>196</v>
      </c>
      <c r="D46" s="101" t="s">
        <v>197</v>
      </c>
      <c r="E46" s="103">
        <v>5.22</v>
      </c>
      <c r="F46" s="103">
        <v>0.23</v>
      </c>
      <c r="G46" s="103">
        <v>0</v>
      </c>
      <c r="H46" s="103">
        <v>0</v>
      </c>
      <c r="I46" s="103">
        <v>0.23</v>
      </c>
      <c r="J46" s="103">
        <v>0</v>
      </c>
      <c r="K46" s="108">
        <v>0</v>
      </c>
      <c r="L46" s="109">
        <v>0</v>
      </c>
      <c r="M46" s="103">
        <v>0</v>
      </c>
      <c r="N46" s="103">
        <v>0</v>
      </c>
      <c r="O46" s="103">
        <v>0</v>
      </c>
      <c r="P46" s="108">
        <v>0</v>
      </c>
      <c r="Q46" s="118">
        <v>4.99</v>
      </c>
      <c r="R46" s="119">
        <v>4.99</v>
      </c>
      <c r="S46" s="120">
        <v>0</v>
      </c>
      <c r="T46" s="121">
        <v>0</v>
      </c>
    </row>
    <row r="47" ht="26.25" customHeight="1" spans="1:20">
      <c r="A47" s="101"/>
      <c r="B47" s="101"/>
      <c r="C47" s="102" t="s">
        <v>198</v>
      </c>
      <c r="D47" s="101" t="s">
        <v>199</v>
      </c>
      <c r="E47" s="103">
        <v>2.05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8">
        <v>0</v>
      </c>
      <c r="L47" s="109">
        <v>0</v>
      </c>
      <c r="M47" s="103">
        <v>0</v>
      </c>
      <c r="N47" s="103">
        <v>0</v>
      </c>
      <c r="O47" s="103">
        <v>0</v>
      </c>
      <c r="P47" s="108">
        <v>0</v>
      </c>
      <c r="Q47" s="118">
        <v>2.05</v>
      </c>
      <c r="R47" s="119">
        <v>2.05</v>
      </c>
      <c r="S47" s="120">
        <v>0</v>
      </c>
      <c r="T47" s="121">
        <v>0</v>
      </c>
    </row>
    <row r="48" ht="26.25" customHeight="1" spans="1:20">
      <c r="A48" s="101">
        <v>201</v>
      </c>
      <c r="B48" s="101">
        <v>20101</v>
      </c>
      <c r="C48" s="102" t="s">
        <v>200</v>
      </c>
      <c r="D48" s="101" t="s">
        <v>133</v>
      </c>
      <c r="E48" s="103">
        <v>2.05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8">
        <v>0</v>
      </c>
      <c r="L48" s="109">
        <v>0</v>
      </c>
      <c r="M48" s="103">
        <v>0</v>
      </c>
      <c r="N48" s="103">
        <v>0</v>
      </c>
      <c r="O48" s="103">
        <v>0</v>
      </c>
      <c r="P48" s="108">
        <v>0</v>
      </c>
      <c r="Q48" s="118">
        <v>2.05</v>
      </c>
      <c r="R48" s="119">
        <v>2.05</v>
      </c>
      <c r="S48" s="120">
        <v>0</v>
      </c>
      <c r="T48" s="121">
        <v>0</v>
      </c>
    </row>
    <row r="49" ht="26.25" customHeight="1" spans="1:20">
      <c r="A49" s="101"/>
      <c r="B49" s="101"/>
      <c r="C49" s="102" t="s">
        <v>201</v>
      </c>
      <c r="D49" s="101" t="s">
        <v>202</v>
      </c>
      <c r="E49" s="103">
        <v>10.38</v>
      </c>
      <c r="F49" s="103">
        <v>1.34</v>
      </c>
      <c r="G49" s="103">
        <v>0</v>
      </c>
      <c r="H49" s="103">
        <v>0</v>
      </c>
      <c r="I49" s="103">
        <v>1.34</v>
      </c>
      <c r="J49" s="103">
        <v>0</v>
      </c>
      <c r="K49" s="108">
        <v>0</v>
      </c>
      <c r="L49" s="109">
        <v>0</v>
      </c>
      <c r="M49" s="103">
        <v>0</v>
      </c>
      <c r="N49" s="103">
        <v>0</v>
      </c>
      <c r="O49" s="103">
        <v>0</v>
      </c>
      <c r="P49" s="108">
        <v>0</v>
      </c>
      <c r="Q49" s="118">
        <v>9.04</v>
      </c>
      <c r="R49" s="119">
        <v>9.04</v>
      </c>
      <c r="S49" s="120">
        <v>0</v>
      </c>
      <c r="T49" s="121">
        <v>0</v>
      </c>
    </row>
    <row r="50" ht="26.25" customHeight="1" spans="1:20">
      <c r="A50" s="101">
        <v>201</v>
      </c>
      <c r="B50" s="101">
        <v>20108</v>
      </c>
      <c r="C50" s="102" t="s">
        <v>203</v>
      </c>
      <c r="D50" s="101" t="s">
        <v>204</v>
      </c>
      <c r="E50" s="103">
        <v>10.38</v>
      </c>
      <c r="F50" s="103">
        <v>1.34</v>
      </c>
      <c r="G50" s="103">
        <v>0</v>
      </c>
      <c r="H50" s="103">
        <v>0</v>
      </c>
      <c r="I50" s="103">
        <v>1.34</v>
      </c>
      <c r="J50" s="103">
        <v>0</v>
      </c>
      <c r="K50" s="108">
        <v>0</v>
      </c>
      <c r="L50" s="109">
        <v>0</v>
      </c>
      <c r="M50" s="103">
        <v>0</v>
      </c>
      <c r="N50" s="103">
        <v>0</v>
      </c>
      <c r="O50" s="103">
        <v>0</v>
      </c>
      <c r="P50" s="108">
        <v>0</v>
      </c>
      <c r="Q50" s="118">
        <v>9.04</v>
      </c>
      <c r="R50" s="119">
        <v>9.04</v>
      </c>
      <c r="S50" s="120">
        <v>0</v>
      </c>
      <c r="T50" s="121">
        <v>0</v>
      </c>
    </row>
    <row r="51" ht="26.25" customHeight="1" spans="1:20">
      <c r="A51" s="101"/>
      <c r="B51" s="101"/>
      <c r="C51" s="102" t="s">
        <v>205</v>
      </c>
      <c r="D51" s="101" t="s">
        <v>206</v>
      </c>
      <c r="E51" s="103">
        <v>45.09</v>
      </c>
      <c r="F51" s="103">
        <v>6.89</v>
      </c>
      <c r="G51" s="103">
        <v>0</v>
      </c>
      <c r="H51" s="103">
        <v>3.98</v>
      </c>
      <c r="I51" s="103">
        <v>2.91</v>
      </c>
      <c r="J51" s="103">
        <v>0</v>
      </c>
      <c r="K51" s="108">
        <v>0</v>
      </c>
      <c r="L51" s="109">
        <v>1.81</v>
      </c>
      <c r="M51" s="103">
        <v>0</v>
      </c>
      <c r="N51" s="103">
        <v>1.81</v>
      </c>
      <c r="O51" s="103">
        <v>0</v>
      </c>
      <c r="P51" s="108">
        <v>0</v>
      </c>
      <c r="Q51" s="118">
        <v>36.39</v>
      </c>
      <c r="R51" s="119">
        <v>36.39</v>
      </c>
      <c r="S51" s="120">
        <v>0</v>
      </c>
      <c r="T51" s="121">
        <v>0</v>
      </c>
    </row>
    <row r="52" ht="26.25" customHeight="1" spans="1:20">
      <c r="A52" s="101">
        <v>201</v>
      </c>
      <c r="B52" s="101">
        <v>20106</v>
      </c>
      <c r="C52" s="102" t="s">
        <v>207</v>
      </c>
      <c r="D52" s="101" t="s">
        <v>208</v>
      </c>
      <c r="E52" s="103">
        <v>45.09</v>
      </c>
      <c r="F52" s="103">
        <v>6.89</v>
      </c>
      <c r="G52" s="103">
        <v>0</v>
      </c>
      <c r="H52" s="103">
        <v>3.98</v>
      </c>
      <c r="I52" s="103">
        <v>2.91</v>
      </c>
      <c r="J52" s="103">
        <v>0</v>
      </c>
      <c r="K52" s="108">
        <v>0</v>
      </c>
      <c r="L52" s="109">
        <v>1.81</v>
      </c>
      <c r="M52" s="103">
        <v>0</v>
      </c>
      <c r="N52" s="103">
        <v>1.81</v>
      </c>
      <c r="O52" s="103">
        <v>0</v>
      </c>
      <c r="P52" s="108">
        <v>0</v>
      </c>
      <c r="Q52" s="118">
        <v>36.39</v>
      </c>
      <c r="R52" s="119">
        <v>36.39</v>
      </c>
      <c r="S52" s="120">
        <v>0</v>
      </c>
      <c r="T52" s="121">
        <v>0</v>
      </c>
    </row>
    <row r="53" ht="26.25" customHeight="1" spans="1:20">
      <c r="A53" s="101"/>
      <c r="B53" s="101"/>
      <c r="C53" s="102" t="s">
        <v>209</v>
      </c>
      <c r="D53" s="101" t="s">
        <v>210</v>
      </c>
      <c r="E53" s="103">
        <v>20.52</v>
      </c>
      <c r="F53" s="103">
        <v>0.78</v>
      </c>
      <c r="G53" s="103">
        <v>0</v>
      </c>
      <c r="H53" s="103">
        <v>0</v>
      </c>
      <c r="I53" s="103">
        <v>0.78</v>
      </c>
      <c r="J53" s="103">
        <v>0</v>
      </c>
      <c r="K53" s="108">
        <v>0</v>
      </c>
      <c r="L53" s="109">
        <v>0</v>
      </c>
      <c r="M53" s="103">
        <v>0</v>
      </c>
      <c r="N53" s="103">
        <v>0</v>
      </c>
      <c r="O53" s="103">
        <v>0</v>
      </c>
      <c r="P53" s="108">
        <v>0</v>
      </c>
      <c r="Q53" s="118">
        <v>19.74</v>
      </c>
      <c r="R53" s="119">
        <v>19.74</v>
      </c>
      <c r="S53" s="120">
        <v>0</v>
      </c>
      <c r="T53" s="121">
        <v>0</v>
      </c>
    </row>
    <row r="54" ht="26.25" customHeight="1" spans="1:20">
      <c r="A54" s="101">
        <v>204</v>
      </c>
      <c r="B54" s="101">
        <v>20406</v>
      </c>
      <c r="C54" s="102" t="s">
        <v>211</v>
      </c>
      <c r="D54" s="101" t="s">
        <v>212</v>
      </c>
      <c r="E54" s="103">
        <v>20.52</v>
      </c>
      <c r="F54" s="103">
        <v>0.78</v>
      </c>
      <c r="G54" s="103">
        <v>0</v>
      </c>
      <c r="H54" s="103">
        <v>0</v>
      </c>
      <c r="I54" s="103">
        <v>0.78</v>
      </c>
      <c r="J54" s="103">
        <v>0</v>
      </c>
      <c r="K54" s="108">
        <v>0</v>
      </c>
      <c r="L54" s="109">
        <v>0</v>
      </c>
      <c r="M54" s="103">
        <v>0</v>
      </c>
      <c r="N54" s="103">
        <v>0</v>
      </c>
      <c r="O54" s="103">
        <v>0</v>
      </c>
      <c r="P54" s="108">
        <v>0</v>
      </c>
      <c r="Q54" s="118">
        <v>19.74</v>
      </c>
      <c r="R54" s="119">
        <v>19.74</v>
      </c>
      <c r="S54" s="120">
        <v>0</v>
      </c>
      <c r="T54" s="121">
        <v>0</v>
      </c>
    </row>
    <row r="55" ht="26.25" customHeight="1" spans="1:20">
      <c r="A55" s="101"/>
      <c r="B55" s="101"/>
      <c r="C55" s="102" t="s">
        <v>222</v>
      </c>
      <c r="D55" s="101" t="s">
        <v>223</v>
      </c>
      <c r="E55" s="103">
        <v>2.55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8">
        <v>0</v>
      </c>
      <c r="L55" s="109">
        <v>0</v>
      </c>
      <c r="M55" s="103">
        <v>0</v>
      </c>
      <c r="N55" s="103">
        <v>0</v>
      </c>
      <c r="O55" s="103">
        <v>0</v>
      </c>
      <c r="P55" s="108">
        <v>0</v>
      </c>
      <c r="Q55" s="118">
        <v>2.55</v>
      </c>
      <c r="R55" s="119">
        <v>2.55</v>
      </c>
      <c r="S55" s="120">
        <v>0</v>
      </c>
      <c r="T55" s="121">
        <v>0</v>
      </c>
    </row>
    <row r="56" ht="26.25" customHeight="1" spans="1:20">
      <c r="A56" s="101">
        <v>201</v>
      </c>
      <c r="B56" s="101">
        <v>20101</v>
      </c>
      <c r="C56" s="102" t="s">
        <v>224</v>
      </c>
      <c r="D56" s="101" t="s">
        <v>133</v>
      </c>
      <c r="E56" s="103">
        <v>2.55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8">
        <v>0</v>
      </c>
      <c r="L56" s="109">
        <v>0</v>
      </c>
      <c r="M56" s="103">
        <v>0</v>
      </c>
      <c r="N56" s="103">
        <v>0</v>
      </c>
      <c r="O56" s="103">
        <v>0</v>
      </c>
      <c r="P56" s="108">
        <v>0</v>
      </c>
      <c r="Q56" s="118">
        <v>2.55</v>
      </c>
      <c r="R56" s="119">
        <v>2.55</v>
      </c>
      <c r="S56" s="120">
        <v>0</v>
      </c>
      <c r="T56" s="121">
        <v>0</v>
      </c>
    </row>
    <row r="57" ht="26.25" customHeight="1" spans="1:20">
      <c r="A57" s="101"/>
      <c r="B57" s="101"/>
      <c r="C57" s="102" t="s">
        <v>225</v>
      </c>
      <c r="D57" s="101" t="s">
        <v>226</v>
      </c>
      <c r="E57" s="103">
        <v>1.38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8">
        <v>0</v>
      </c>
      <c r="L57" s="109">
        <v>0</v>
      </c>
      <c r="M57" s="103">
        <v>0</v>
      </c>
      <c r="N57" s="103">
        <v>0</v>
      </c>
      <c r="O57" s="103">
        <v>0</v>
      </c>
      <c r="P57" s="108">
        <v>0</v>
      </c>
      <c r="Q57" s="118">
        <v>1.38</v>
      </c>
      <c r="R57" s="119">
        <v>1.38</v>
      </c>
      <c r="S57" s="120">
        <v>0</v>
      </c>
      <c r="T57" s="121">
        <v>0</v>
      </c>
    </row>
    <row r="58" ht="26.25" customHeight="1" spans="1:20">
      <c r="A58" s="101">
        <v>201</v>
      </c>
      <c r="B58" s="101">
        <v>20101</v>
      </c>
      <c r="C58" s="102" t="s">
        <v>227</v>
      </c>
      <c r="D58" s="101" t="s">
        <v>133</v>
      </c>
      <c r="E58" s="103">
        <v>1.38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8">
        <v>0</v>
      </c>
      <c r="L58" s="109">
        <v>0</v>
      </c>
      <c r="M58" s="103">
        <v>0</v>
      </c>
      <c r="N58" s="103">
        <v>0</v>
      </c>
      <c r="O58" s="103">
        <v>0</v>
      </c>
      <c r="P58" s="108">
        <v>0</v>
      </c>
      <c r="Q58" s="118">
        <v>1.38</v>
      </c>
      <c r="R58" s="119">
        <v>1.38</v>
      </c>
      <c r="S58" s="120">
        <v>0</v>
      </c>
      <c r="T58" s="121">
        <v>0</v>
      </c>
    </row>
    <row r="59" ht="26.25" customHeight="1" spans="1:20">
      <c r="A59" s="101"/>
      <c r="B59" s="101"/>
      <c r="C59" s="102" t="s">
        <v>229</v>
      </c>
      <c r="D59" s="101" t="s">
        <v>230</v>
      </c>
      <c r="E59" s="103">
        <v>0.6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8">
        <v>0</v>
      </c>
      <c r="L59" s="109">
        <v>0</v>
      </c>
      <c r="M59" s="103">
        <v>0</v>
      </c>
      <c r="N59" s="103">
        <v>0</v>
      </c>
      <c r="O59" s="103">
        <v>0</v>
      </c>
      <c r="P59" s="108">
        <v>0</v>
      </c>
      <c r="Q59" s="118">
        <v>0.6</v>
      </c>
      <c r="R59" s="119">
        <v>0.6</v>
      </c>
      <c r="S59" s="120">
        <v>0</v>
      </c>
      <c r="T59" s="121">
        <v>0</v>
      </c>
    </row>
    <row r="60" ht="26.25" customHeight="1" spans="1:20">
      <c r="A60" s="101">
        <v>201</v>
      </c>
      <c r="B60" s="101">
        <v>20101</v>
      </c>
      <c r="C60" s="102" t="s">
        <v>231</v>
      </c>
      <c r="D60" s="101" t="s">
        <v>133</v>
      </c>
      <c r="E60" s="103">
        <v>0.6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8">
        <v>0</v>
      </c>
      <c r="L60" s="109">
        <v>0</v>
      </c>
      <c r="M60" s="103">
        <v>0</v>
      </c>
      <c r="N60" s="103">
        <v>0</v>
      </c>
      <c r="O60" s="103">
        <v>0</v>
      </c>
      <c r="P60" s="108">
        <v>0</v>
      </c>
      <c r="Q60" s="118">
        <v>0.6</v>
      </c>
      <c r="R60" s="119">
        <v>0.6</v>
      </c>
      <c r="S60" s="120">
        <v>0</v>
      </c>
      <c r="T60" s="121">
        <v>0</v>
      </c>
    </row>
    <row r="61" ht="26.25" customHeight="1" spans="1:20">
      <c r="A61" s="101"/>
      <c r="B61" s="101"/>
      <c r="C61" s="102" t="s">
        <v>232</v>
      </c>
      <c r="D61" s="101" t="s">
        <v>233</v>
      </c>
      <c r="E61" s="103">
        <v>36.86</v>
      </c>
      <c r="F61" s="103">
        <v>7.01</v>
      </c>
      <c r="G61" s="103">
        <v>0</v>
      </c>
      <c r="H61" s="103">
        <v>4.87</v>
      </c>
      <c r="I61" s="103">
        <v>2.14</v>
      </c>
      <c r="J61" s="103">
        <v>0</v>
      </c>
      <c r="K61" s="108">
        <v>0</v>
      </c>
      <c r="L61" s="109">
        <v>0</v>
      </c>
      <c r="M61" s="103">
        <v>0</v>
      </c>
      <c r="N61" s="103">
        <v>0</v>
      </c>
      <c r="O61" s="103">
        <v>0</v>
      </c>
      <c r="P61" s="108">
        <v>0</v>
      </c>
      <c r="Q61" s="118">
        <v>29.85</v>
      </c>
      <c r="R61" s="119">
        <v>29.85</v>
      </c>
      <c r="S61" s="120">
        <v>0</v>
      </c>
      <c r="T61" s="121">
        <v>0</v>
      </c>
    </row>
    <row r="62" ht="26.25" customHeight="1" spans="1:20">
      <c r="A62" s="101">
        <v>205</v>
      </c>
      <c r="B62" s="101">
        <v>20501</v>
      </c>
      <c r="C62" s="102" t="s">
        <v>234</v>
      </c>
      <c r="D62" s="101" t="s">
        <v>235</v>
      </c>
      <c r="E62" s="103">
        <v>36.86</v>
      </c>
      <c r="F62" s="103">
        <v>7.01</v>
      </c>
      <c r="G62" s="103">
        <v>0</v>
      </c>
      <c r="H62" s="103">
        <v>4.87</v>
      </c>
      <c r="I62" s="103">
        <v>2.14</v>
      </c>
      <c r="J62" s="103">
        <v>0</v>
      </c>
      <c r="K62" s="108">
        <v>0</v>
      </c>
      <c r="L62" s="109">
        <v>0</v>
      </c>
      <c r="M62" s="103">
        <v>0</v>
      </c>
      <c r="N62" s="103">
        <v>0</v>
      </c>
      <c r="O62" s="103">
        <v>0</v>
      </c>
      <c r="P62" s="108">
        <v>0</v>
      </c>
      <c r="Q62" s="118">
        <v>29.85</v>
      </c>
      <c r="R62" s="119">
        <v>29.85</v>
      </c>
      <c r="S62" s="120">
        <v>0</v>
      </c>
      <c r="T62" s="121">
        <v>0</v>
      </c>
    </row>
    <row r="63" ht="26.25" customHeight="1" spans="1:20">
      <c r="A63" s="101"/>
      <c r="B63" s="101"/>
      <c r="C63" s="102" t="s">
        <v>236</v>
      </c>
      <c r="D63" s="101" t="s">
        <v>237</v>
      </c>
      <c r="E63" s="103">
        <v>146.02</v>
      </c>
      <c r="F63" s="103">
        <v>9.31</v>
      </c>
      <c r="G63" s="103">
        <v>0</v>
      </c>
      <c r="H63" s="103">
        <v>6.04</v>
      </c>
      <c r="I63" s="103">
        <v>3.27</v>
      </c>
      <c r="J63" s="103">
        <v>0</v>
      </c>
      <c r="K63" s="108">
        <v>0</v>
      </c>
      <c r="L63" s="109">
        <v>3.44</v>
      </c>
      <c r="M63" s="103">
        <v>0</v>
      </c>
      <c r="N63" s="103">
        <v>3.44</v>
      </c>
      <c r="O63" s="103">
        <v>0</v>
      </c>
      <c r="P63" s="108">
        <v>0</v>
      </c>
      <c r="Q63" s="118">
        <v>133.27</v>
      </c>
      <c r="R63" s="119">
        <v>133.27</v>
      </c>
      <c r="S63" s="120">
        <v>0</v>
      </c>
      <c r="T63" s="121">
        <v>0</v>
      </c>
    </row>
    <row r="64" ht="26.25" customHeight="1" spans="1:20">
      <c r="A64" s="101">
        <v>205</v>
      </c>
      <c r="B64" s="101">
        <v>20502</v>
      </c>
      <c r="C64" s="102" t="s">
        <v>238</v>
      </c>
      <c r="D64" s="101" t="s">
        <v>239</v>
      </c>
      <c r="E64" s="103">
        <v>146.02</v>
      </c>
      <c r="F64" s="103">
        <v>9.31</v>
      </c>
      <c r="G64" s="103">
        <v>0</v>
      </c>
      <c r="H64" s="103">
        <v>6.04</v>
      </c>
      <c r="I64" s="103">
        <v>3.27</v>
      </c>
      <c r="J64" s="103">
        <v>0</v>
      </c>
      <c r="K64" s="108">
        <v>0</v>
      </c>
      <c r="L64" s="109">
        <v>3.44</v>
      </c>
      <c r="M64" s="103">
        <v>0</v>
      </c>
      <c r="N64" s="103">
        <v>3.44</v>
      </c>
      <c r="O64" s="103">
        <v>0</v>
      </c>
      <c r="P64" s="108">
        <v>0</v>
      </c>
      <c r="Q64" s="118">
        <v>133.27</v>
      </c>
      <c r="R64" s="119">
        <v>133.27</v>
      </c>
      <c r="S64" s="120">
        <v>0</v>
      </c>
      <c r="T64" s="121">
        <v>0</v>
      </c>
    </row>
    <row r="65" ht="26.25" customHeight="1" spans="1:20">
      <c r="A65" s="101"/>
      <c r="B65" s="101"/>
      <c r="C65" s="102" t="s">
        <v>241</v>
      </c>
      <c r="D65" s="101" t="s">
        <v>242</v>
      </c>
      <c r="E65" s="103">
        <v>7.06</v>
      </c>
      <c r="F65" s="103">
        <v>0.65</v>
      </c>
      <c r="G65" s="103">
        <v>0</v>
      </c>
      <c r="H65" s="103">
        <v>0</v>
      </c>
      <c r="I65" s="103">
        <v>0.65</v>
      </c>
      <c r="J65" s="103">
        <v>0</v>
      </c>
      <c r="K65" s="108">
        <v>0</v>
      </c>
      <c r="L65" s="109">
        <v>0</v>
      </c>
      <c r="M65" s="103">
        <v>0</v>
      </c>
      <c r="N65" s="103">
        <v>0</v>
      </c>
      <c r="O65" s="103">
        <v>0</v>
      </c>
      <c r="P65" s="108">
        <v>0</v>
      </c>
      <c r="Q65" s="118">
        <v>6.41</v>
      </c>
      <c r="R65" s="119">
        <v>6.41</v>
      </c>
      <c r="S65" s="120">
        <v>0</v>
      </c>
      <c r="T65" s="121">
        <v>0</v>
      </c>
    </row>
    <row r="66" ht="26.25" customHeight="1" spans="1:20">
      <c r="A66" s="101">
        <v>207</v>
      </c>
      <c r="B66" s="101">
        <v>20701</v>
      </c>
      <c r="C66" s="102" t="s">
        <v>243</v>
      </c>
      <c r="D66" s="101" t="s">
        <v>244</v>
      </c>
      <c r="E66" s="103">
        <v>7.06</v>
      </c>
      <c r="F66" s="103">
        <v>0.65</v>
      </c>
      <c r="G66" s="103">
        <v>0</v>
      </c>
      <c r="H66" s="103">
        <v>0</v>
      </c>
      <c r="I66" s="103">
        <v>0.65</v>
      </c>
      <c r="J66" s="103">
        <v>0</v>
      </c>
      <c r="K66" s="108">
        <v>0</v>
      </c>
      <c r="L66" s="109">
        <v>0</v>
      </c>
      <c r="M66" s="103">
        <v>0</v>
      </c>
      <c r="N66" s="103">
        <v>0</v>
      </c>
      <c r="O66" s="103">
        <v>0</v>
      </c>
      <c r="P66" s="108">
        <v>0</v>
      </c>
      <c r="Q66" s="118">
        <v>6.41</v>
      </c>
      <c r="R66" s="119">
        <v>6.41</v>
      </c>
      <c r="S66" s="120">
        <v>0</v>
      </c>
      <c r="T66" s="121">
        <v>0</v>
      </c>
    </row>
    <row r="67" ht="26.25" customHeight="1" spans="1:20">
      <c r="A67" s="101"/>
      <c r="B67" s="101"/>
      <c r="C67" s="102" t="s">
        <v>246</v>
      </c>
      <c r="D67" s="101" t="s">
        <v>247</v>
      </c>
      <c r="E67" s="103">
        <v>1.16</v>
      </c>
      <c r="F67" s="103">
        <v>0.11</v>
      </c>
      <c r="G67" s="103">
        <v>0</v>
      </c>
      <c r="H67" s="103">
        <v>0</v>
      </c>
      <c r="I67" s="103">
        <v>0.11</v>
      </c>
      <c r="J67" s="103">
        <v>0</v>
      </c>
      <c r="K67" s="108">
        <v>0</v>
      </c>
      <c r="L67" s="109">
        <v>0</v>
      </c>
      <c r="M67" s="103">
        <v>0</v>
      </c>
      <c r="N67" s="103">
        <v>0</v>
      </c>
      <c r="O67" s="103">
        <v>0</v>
      </c>
      <c r="P67" s="108">
        <v>0</v>
      </c>
      <c r="Q67" s="118">
        <v>1.05</v>
      </c>
      <c r="R67" s="119">
        <v>1.05</v>
      </c>
      <c r="S67" s="120">
        <v>0</v>
      </c>
      <c r="T67" s="121">
        <v>0</v>
      </c>
    </row>
    <row r="68" ht="26.25" customHeight="1" spans="1:20">
      <c r="A68" s="101">
        <v>201</v>
      </c>
      <c r="B68" s="101">
        <v>20129</v>
      </c>
      <c r="C68" s="102" t="s">
        <v>248</v>
      </c>
      <c r="D68" s="101" t="s">
        <v>187</v>
      </c>
      <c r="E68" s="103">
        <v>1.16</v>
      </c>
      <c r="F68" s="103">
        <v>0.11</v>
      </c>
      <c r="G68" s="103">
        <v>0</v>
      </c>
      <c r="H68" s="103">
        <v>0</v>
      </c>
      <c r="I68" s="103">
        <v>0.11</v>
      </c>
      <c r="J68" s="103">
        <v>0</v>
      </c>
      <c r="K68" s="108">
        <v>0</v>
      </c>
      <c r="L68" s="109">
        <v>0</v>
      </c>
      <c r="M68" s="103">
        <v>0</v>
      </c>
      <c r="N68" s="103">
        <v>0</v>
      </c>
      <c r="O68" s="103">
        <v>0</v>
      </c>
      <c r="P68" s="108">
        <v>0</v>
      </c>
      <c r="Q68" s="118">
        <v>1.05</v>
      </c>
      <c r="R68" s="119">
        <v>1.05</v>
      </c>
      <c r="S68" s="120">
        <v>0</v>
      </c>
      <c r="T68" s="121">
        <v>0</v>
      </c>
    </row>
    <row r="69" ht="26.25" customHeight="1" spans="1:20">
      <c r="A69" s="101"/>
      <c r="B69" s="101"/>
      <c r="C69" s="102" t="s">
        <v>250</v>
      </c>
      <c r="D69" s="101" t="s">
        <v>251</v>
      </c>
      <c r="E69" s="103">
        <v>72.59</v>
      </c>
      <c r="F69" s="103">
        <v>0.21</v>
      </c>
      <c r="G69" s="103">
        <v>0</v>
      </c>
      <c r="H69" s="103">
        <v>0</v>
      </c>
      <c r="I69" s="103">
        <v>0.21</v>
      </c>
      <c r="J69" s="103">
        <v>0</v>
      </c>
      <c r="K69" s="108">
        <v>0</v>
      </c>
      <c r="L69" s="109">
        <v>0.9</v>
      </c>
      <c r="M69" s="103">
        <v>0</v>
      </c>
      <c r="N69" s="103">
        <v>0.9</v>
      </c>
      <c r="O69" s="103">
        <v>0</v>
      </c>
      <c r="P69" s="108">
        <v>0</v>
      </c>
      <c r="Q69" s="118">
        <v>71.48</v>
      </c>
      <c r="R69" s="119">
        <v>71.48</v>
      </c>
      <c r="S69" s="120">
        <v>0</v>
      </c>
      <c r="T69" s="121">
        <v>0</v>
      </c>
    </row>
    <row r="70" ht="26.25" customHeight="1" spans="1:20">
      <c r="A70" s="101">
        <v>205</v>
      </c>
      <c r="B70" s="101">
        <v>20502</v>
      </c>
      <c r="C70" s="102" t="s">
        <v>252</v>
      </c>
      <c r="D70" s="101" t="s">
        <v>239</v>
      </c>
      <c r="E70" s="103">
        <v>72.59</v>
      </c>
      <c r="F70" s="103">
        <v>0.21</v>
      </c>
      <c r="G70" s="103">
        <v>0</v>
      </c>
      <c r="H70" s="103">
        <v>0</v>
      </c>
      <c r="I70" s="103">
        <v>0.21</v>
      </c>
      <c r="J70" s="103">
        <v>0</v>
      </c>
      <c r="K70" s="108">
        <v>0</v>
      </c>
      <c r="L70" s="109">
        <v>0.9</v>
      </c>
      <c r="M70" s="103">
        <v>0</v>
      </c>
      <c r="N70" s="103">
        <v>0.9</v>
      </c>
      <c r="O70" s="103">
        <v>0</v>
      </c>
      <c r="P70" s="108">
        <v>0</v>
      </c>
      <c r="Q70" s="118">
        <v>71.48</v>
      </c>
      <c r="R70" s="119">
        <v>71.48</v>
      </c>
      <c r="S70" s="120">
        <v>0</v>
      </c>
      <c r="T70" s="121">
        <v>0</v>
      </c>
    </row>
    <row r="71" ht="26.25" customHeight="1" spans="1:20">
      <c r="A71" s="101"/>
      <c r="B71" s="101"/>
      <c r="C71" s="102" t="s">
        <v>254</v>
      </c>
      <c r="D71" s="101" t="s">
        <v>255</v>
      </c>
      <c r="E71" s="103">
        <v>16.5</v>
      </c>
      <c r="F71" s="103">
        <v>3.32</v>
      </c>
      <c r="G71" s="103">
        <v>0</v>
      </c>
      <c r="H71" s="103">
        <v>2.23</v>
      </c>
      <c r="I71" s="103">
        <v>1.09</v>
      </c>
      <c r="J71" s="103">
        <v>0</v>
      </c>
      <c r="K71" s="108">
        <v>0</v>
      </c>
      <c r="L71" s="109">
        <v>1.63</v>
      </c>
      <c r="M71" s="103">
        <v>0</v>
      </c>
      <c r="N71" s="103">
        <v>1.63</v>
      </c>
      <c r="O71" s="103">
        <v>0</v>
      </c>
      <c r="P71" s="108">
        <v>0</v>
      </c>
      <c r="Q71" s="118">
        <v>11.55</v>
      </c>
      <c r="R71" s="119">
        <v>11.55</v>
      </c>
      <c r="S71" s="120">
        <v>0</v>
      </c>
      <c r="T71" s="121">
        <v>0</v>
      </c>
    </row>
    <row r="72" ht="26.25" customHeight="1" spans="1:20">
      <c r="A72" s="101">
        <v>208</v>
      </c>
      <c r="B72" s="101">
        <v>20802</v>
      </c>
      <c r="C72" s="102" t="s">
        <v>256</v>
      </c>
      <c r="D72" s="101" t="s">
        <v>257</v>
      </c>
      <c r="E72" s="103">
        <v>16.5</v>
      </c>
      <c r="F72" s="103">
        <v>3.32</v>
      </c>
      <c r="G72" s="103">
        <v>0</v>
      </c>
      <c r="H72" s="103">
        <v>2.23</v>
      </c>
      <c r="I72" s="103">
        <v>1.09</v>
      </c>
      <c r="J72" s="103">
        <v>0</v>
      </c>
      <c r="K72" s="108">
        <v>0</v>
      </c>
      <c r="L72" s="109">
        <v>1.63</v>
      </c>
      <c r="M72" s="103">
        <v>0</v>
      </c>
      <c r="N72" s="103">
        <v>1.63</v>
      </c>
      <c r="O72" s="103">
        <v>0</v>
      </c>
      <c r="P72" s="108">
        <v>0</v>
      </c>
      <c r="Q72" s="118">
        <v>11.55</v>
      </c>
      <c r="R72" s="119">
        <v>11.55</v>
      </c>
      <c r="S72" s="120">
        <v>0</v>
      </c>
      <c r="T72" s="121">
        <v>0</v>
      </c>
    </row>
    <row r="73" ht="26.25" customHeight="1" spans="1:20">
      <c r="A73" s="101"/>
      <c r="B73" s="101"/>
      <c r="C73" s="102" t="s">
        <v>261</v>
      </c>
      <c r="D73" s="101" t="s">
        <v>262</v>
      </c>
      <c r="E73" s="103">
        <v>11.15</v>
      </c>
      <c r="F73" s="103">
        <v>2.59</v>
      </c>
      <c r="G73" s="103">
        <v>0</v>
      </c>
      <c r="H73" s="103">
        <v>0</v>
      </c>
      <c r="I73" s="103">
        <v>1.59</v>
      </c>
      <c r="J73" s="103">
        <v>0</v>
      </c>
      <c r="K73" s="108">
        <v>1</v>
      </c>
      <c r="L73" s="109">
        <v>0</v>
      </c>
      <c r="M73" s="103">
        <v>0</v>
      </c>
      <c r="N73" s="103">
        <v>0</v>
      </c>
      <c r="O73" s="103">
        <v>0</v>
      </c>
      <c r="P73" s="108">
        <v>0</v>
      </c>
      <c r="Q73" s="118">
        <v>8.56</v>
      </c>
      <c r="R73" s="119">
        <v>8.56</v>
      </c>
      <c r="S73" s="120">
        <v>0</v>
      </c>
      <c r="T73" s="121">
        <v>0</v>
      </c>
    </row>
    <row r="74" ht="26.25" customHeight="1" spans="1:20">
      <c r="A74" s="101">
        <v>210</v>
      </c>
      <c r="B74" s="101">
        <v>21001</v>
      </c>
      <c r="C74" s="102" t="s">
        <v>263</v>
      </c>
      <c r="D74" s="101" t="s">
        <v>264</v>
      </c>
      <c r="E74" s="103">
        <v>11.15</v>
      </c>
      <c r="F74" s="103">
        <v>2.59</v>
      </c>
      <c r="G74" s="103">
        <v>0</v>
      </c>
      <c r="H74" s="103">
        <v>0</v>
      </c>
      <c r="I74" s="103">
        <v>1.59</v>
      </c>
      <c r="J74" s="103">
        <v>0</v>
      </c>
      <c r="K74" s="108">
        <v>1</v>
      </c>
      <c r="L74" s="109">
        <v>0</v>
      </c>
      <c r="M74" s="103">
        <v>0</v>
      </c>
      <c r="N74" s="103">
        <v>0</v>
      </c>
      <c r="O74" s="103">
        <v>0</v>
      </c>
      <c r="P74" s="108">
        <v>0</v>
      </c>
      <c r="Q74" s="118">
        <v>8.56</v>
      </c>
      <c r="R74" s="119">
        <v>8.56</v>
      </c>
      <c r="S74" s="120">
        <v>0</v>
      </c>
      <c r="T74" s="121">
        <v>0</v>
      </c>
    </row>
    <row r="75" ht="26.25" customHeight="1" spans="1:20">
      <c r="A75" s="101"/>
      <c r="B75" s="101"/>
      <c r="C75" s="102" t="s">
        <v>265</v>
      </c>
      <c r="D75" s="101" t="s">
        <v>266</v>
      </c>
      <c r="E75" s="103">
        <v>22.29</v>
      </c>
      <c r="F75" s="103">
        <v>9</v>
      </c>
      <c r="G75" s="103">
        <v>0</v>
      </c>
      <c r="H75" s="103">
        <v>9</v>
      </c>
      <c r="I75" s="103">
        <v>0</v>
      </c>
      <c r="J75" s="103">
        <v>0</v>
      </c>
      <c r="K75" s="108">
        <v>0</v>
      </c>
      <c r="L75" s="109">
        <v>0</v>
      </c>
      <c r="M75" s="103">
        <v>0</v>
      </c>
      <c r="N75" s="103">
        <v>0</v>
      </c>
      <c r="O75" s="103">
        <v>0</v>
      </c>
      <c r="P75" s="108">
        <v>0</v>
      </c>
      <c r="Q75" s="118">
        <v>13.29</v>
      </c>
      <c r="R75" s="119">
        <v>13.29</v>
      </c>
      <c r="S75" s="120">
        <v>0</v>
      </c>
      <c r="T75" s="121">
        <v>0</v>
      </c>
    </row>
    <row r="76" ht="26.25" customHeight="1" spans="1:20">
      <c r="A76" s="101">
        <v>210</v>
      </c>
      <c r="B76" s="101">
        <v>21004</v>
      </c>
      <c r="C76" s="102" t="s">
        <v>267</v>
      </c>
      <c r="D76" s="101" t="s">
        <v>268</v>
      </c>
      <c r="E76" s="103">
        <v>22.29</v>
      </c>
      <c r="F76" s="103">
        <v>9</v>
      </c>
      <c r="G76" s="103">
        <v>0</v>
      </c>
      <c r="H76" s="103">
        <v>9</v>
      </c>
      <c r="I76" s="103">
        <v>0</v>
      </c>
      <c r="J76" s="103">
        <v>0</v>
      </c>
      <c r="K76" s="108">
        <v>0</v>
      </c>
      <c r="L76" s="109">
        <v>0</v>
      </c>
      <c r="M76" s="103">
        <v>0</v>
      </c>
      <c r="N76" s="103">
        <v>0</v>
      </c>
      <c r="O76" s="103">
        <v>0</v>
      </c>
      <c r="P76" s="108">
        <v>0</v>
      </c>
      <c r="Q76" s="118">
        <v>13.29</v>
      </c>
      <c r="R76" s="119">
        <v>13.29</v>
      </c>
      <c r="S76" s="120">
        <v>0</v>
      </c>
      <c r="T76" s="121">
        <v>0</v>
      </c>
    </row>
    <row r="77" ht="26.25" customHeight="1" spans="1:20">
      <c r="A77" s="101"/>
      <c r="B77" s="101"/>
      <c r="C77" s="102" t="s">
        <v>273</v>
      </c>
      <c r="D77" s="101" t="s">
        <v>274</v>
      </c>
      <c r="E77" s="103">
        <v>0.88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8">
        <v>0</v>
      </c>
      <c r="L77" s="109">
        <v>0</v>
      </c>
      <c r="M77" s="103">
        <v>0</v>
      </c>
      <c r="N77" s="103">
        <v>0</v>
      </c>
      <c r="O77" s="103">
        <v>0</v>
      </c>
      <c r="P77" s="108">
        <v>0</v>
      </c>
      <c r="Q77" s="118">
        <v>0.88</v>
      </c>
      <c r="R77" s="119">
        <v>0.88</v>
      </c>
      <c r="S77" s="120">
        <v>0</v>
      </c>
      <c r="T77" s="121">
        <v>0</v>
      </c>
    </row>
    <row r="78" ht="26.25" customHeight="1" spans="1:20">
      <c r="A78" s="101">
        <v>210</v>
      </c>
      <c r="B78" s="101">
        <v>21004</v>
      </c>
      <c r="C78" s="102" t="s">
        <v>275</v>
      </c>
      <c r="D78" s="101" t="s">
        <v>268</v>
      </c>
      <c r="E78" s="103">
        <v>0.88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8">
        <v>0</v>
      </c>
      <c r="L78" s="109">
        <v>0</v>
      </c>
      <c r="M78" s="103">
        <v>0</v>
      </c>
      <c r="N78" s="103">
        <v>0</v>
      </c>
      <c r="O78" s="103">
        <v>0</v>
      </c>
      <c r="P78" s="108">
        <v>0</v>
      </c>
      <c r="Q78" s="118">
        <v>0.88</v>
      </c>
      <c r="R78" s="119">
        <v>0.88</v>
      </c>
      <c r="S78" s="120">
        <v>0</v>
      </c>
      <c r="T78" s="121">
        <v>0</v>
      </c>
    </row>
    <row r="79" ht="26.25" customHeight="1" spans="1:20">
      <c r="A79" s="101"/>
      <c r="B79" s="101"/>
      <c r="C79" s="102" t="s">
        <v>276</v>
      </c>
      <c r="D79" s="101" t="s">
        <v>277</v>
      </c>
      <c r="E79" s="103">
        <v>6.16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8">
        <v>0</v>
      </c>
      <c r="L79" s="109">
        <v>0</v>
      </c>
      <c r="M79" s="103">
        <v>0</v>
      </c>
      <c r="N79" s="103">
        <v>0</v>
      </c>
      <c r="O79" s="103">
        <v>0</v>
      </c>
      <c r="P79" s="108">
        <v>0</v>
      </c>
      <c r="Q79" s="118">
        <v>6.16</v>
      </c>
      <c r="R79" s="119">
        <v>6.16</v>
      </c>
      <c r="S79" s="120">
        <v>0</v>
      </c>
      <c r="T79" s="121">
        <v>0</v>
      </c>
    </row>
    <row r="80" ht="26.25" customHeight="1" spans="1:20">
      <c r="A80" s="101">
        <v>210</v>
      </c>
      <c r="B80" s="101">
        <v>21007</v>
      </c>
      <c r="C80" s="102" t="s">
        <v>278</v>
      </c>
      <c r="D80" s="101" t="s">
        <v>279</v>
      </c>
      <c r="E80" s="103">
        <v>6.16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8">
        <v>0</v>
      </c>
      <c r="L80" s="109">
        <v>0</v>
      </c>
      <c r="M80" s="103">
        <v>0</v>
      </c>
      <c r="N80" s="103">
        <v>0</v>
      </c>
      <c r="O80" s="103">
        <v>0</v>
      </c>
      <c r="P80" s="108">
        <v>0</v>
      </c>
      <c r="Q80" s="118">
        <v>6.16</v>
      </c>
      <c r="R80" s="119">
        <v>6.16</v>
      </c>
      <c r="S80" s="120">
        <v>0</v>
      </c>
      <c r="T80" s="121">
        <v>0</v>
      </c>
    </row>
    <row r="81" ht="26.25" customHeight="1" spans="1:20">
      <c r="A81" s="101"/>
      <c r="B81" s="101"/>
      <c r="C81" s="102" t="s">
        <v>280</v>
      </c>
      <c r="D81" s="101" t="s">
        <v>281</v>
      </c>
      <c r="E81" s="103">
        <v>29.86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8">
        <v>0</v>
      </c>
      <c r="L81" s="109">
        <v>0</v>
      </c>
      <c r="M81" s="103">
        <v>0</v>
      </c>
      <c r="N81" s="103">
        <v>0</v>
      </c>
      <c r="O81" s="103">
        <v>0</v>
      </c>
      <c r="P81" s="108">
        <v>0</v>
      </c>
      <c r="Q81" s="118">
        <v>29.86</v>
      </c>
      <c r="R81" s="119">
        <v>29.86</v>
      </c>
      <c r="S81" s="120">
        <v>0</v>
      </c>
      <c r="T81" s="121">
        <v>0</v>
      </c>
    </row>
    <row r="82" ht="26.25" customHeight="1" spans="1:20">
      <c r="A82" s="101">
        <v>201</v>
      </c>
      <c r="B82" s="101">
        <v>20138</v>
      </c>
      <c r="C82" s="102" t="s">
        <v>282</v>
      </c>
      <c r="D82" s="101" t="s">
        <v>123</v>
      </c>
      <c r="E82" s="103">
        <v>29.86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8">
        <v>0</v>
      </c>
      <c r="L82" s="109">
        <v>0</v>
      </c>
      <c r="M82" s="103">
        <v>0</v>
      </c>
      <c r="N82" s="103">
        <v>0</v>
      </c>
      <c r="O82" s="103">
        <v>0</v>
      </c>
      <c r="P82" s="108">
        <v>0</v>
      </c>
      <c r="Q82" s="118">
        <v>29.86</v>
      </c>
      <c r="R82" s="119">
        <v>29.86</v>
      </c>
      <c r="S82" s="120">
        <v>0</v>
      </c>
      <c r="T82" s="121">
        <v>0</v>
      </c>
    </row>
    <row r="83" ht="26.25" customHeight="1" spans="1:20">
      <c r="A83" s="101"/>
      <c r="B83" s="101"/>
      <c r="C83" s="102" t="s">
        <v>283</v>
      </c>
      <c r="D83" s="101" t="s">
        <v>284</v>
      </c>
      <c r="E83" s="103">
        <v>2.32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8">
        <v>0</v>
      </c>
      <c r="L83" s="109">
        <v>0</v>
      </c>
      <c r="M83" s="103">
        <v>0</v>
      </c>
      <c r="N83" s="103">
        <v>0</v>
      </c>
      <c r="O83" s="103">
        <v>0</v>
      </c>
      <c r="P83" s="108">
        <v>0</v>
      </c>
      <c r="Q83" s="118">
        <v>2.32</v>
      </c>
      <c r="R83" s="119">
        <v>2.32</v>
      </c>
      <c r="S83" s="120">
        <v>0</v>
      </c>
      <c r="T83" s="121">
        <v>0</v>
      </c>
    </row>
    <row r="84" ht="26.25" customHeight="1" spans="1:20">
      <c r="A84" s="101">
        <v>208</v>
      </c>
      <c r="B84" s="101">
        <v>20801</v>
      </c>
      <c r="C84" s="102" t="s">
        <v>285</v>
      </c>
      <c r="D84" s="101" t="s">
        <v>286</v>
      </c>
      <c r="E84" s="103">
        <v>2.32</v>
      </c>
      <c r="F84" s="103">
        <v>0</v>
      </c>
      <c r="G84" s="103">
        <v>0</v>
      </c>
      <c r="H84" s="103">
        <v>0</v>
      </c>
      <c r="I84" s="103">
        <v>0</v>
      </c>
      <c r="J84" s="103">
        <v>0</v>
      </c>
      <c r="K84" s="108">
        <v>0</v>
      </c>
      <c r="L84" s="109">
        <v>0</v>
      </c>
      <c r="M84" s="103">
        <v>0</v>
      </c>
      <c r="N84" s="103">
        <v>0</v>
      </c>
      <c r="O84" s="103">
        <v>0</v>
      </c>
      <c r="P84" s="108">
        <v>0</v>
      </c>
      <c r="Q84" s="118">
        <v>2.32</v>
      </c>
      <c r="R84" s="119">
        <v>2.32</v>
      </c>
      <c r="S84" s="120">
        <v>0</v>
      </c>
      <c r="T84" s="121">
        <v>0</v>
      </c>
    </row>
    <row r="85" ht="26.25" customHeight="1" spans="1:20">
      <c r="A85" s="101"/>
      <c r="B85" s="101"/>
      <c r="C85" s="102" t="s">
        <v>287</v>
      </c>
      <c r="D85" s="101" t="s">
        <v>288</v>
      </c>
      <c r="E85" s="103">
        <v>44.02</v>
      </c>
      <c r="F85" s="103">
        <v>40.62</v>
      </c>
      <c r="G85" s="103">
        <v>0</v>
      </c>
      <c r="H85" s="103">
        <v>39.64</v>
      </c>
      <c r="I85" s="103">
        <v>0.98</v>
      </c>
      <c r="J85" s="103">
        <v>0</v>
      </c>
      <c r="K85" s="108">
        <v>0</v>
      </c>
      <c r="L85" s="109">
        <v>0</v>
      </c>
      <c r="M85" s="103">
        <v>0</v>
      </c>
      <c r="N85" s="103">
        <v>0</v>
      </c>
      <c r="O85" s="103">
        <v>0</v>
      </c>
      <c r="P85" s="108">
        <v>0</v>
      </c>
      <c r="Q85" s="118">
        <v>3.4</v>
      </c>
      <c r="R85" s="119">
        <v>3.4</v>
      </c>
      <c r="S85" s="120">
        <v>0</v>
      </c>
      <c r="T85" s="121">
        <v>0</v>
      </c>
    </row>
    <row r="86" ht="26.25" customHeight="1" spans="1:20">
      <c r="A86" s="101">
        <v>208</v>
      </c>
      <c r="B86" s="101">
        <v>20801</v>
      </c>
      <c r="C86" s="102" t="s">
        <v>289</v>
      </c>
      <c r="D86" s="101" t="s">
        <v>286</v>
      </c>
      <c r="E86" s="103">
        <v>44.02</v>
      </c>
      <c r="F86" s="103">
        <v>40.62</v>
      </c>
      <c r="G86" s="103">
        <v>0</v>
      </c>
      <c r="H86" s="103">
        <v>39.64</v>
      </c>
      <c r="I86" s="103">
        <v>0.98</v>
      </c>
      <c r="J86" s="103">
        <v>0</v>
      </c>
      <c r="K86" s="108">
        <v>0</v>
      </c>
      <c r="L86" s="109">
        <v>0</v>
      </c>
      <c r="M86" s="103">
        <v>0</v>
      </c>
      <c r="N86" s="103">
        <v>0</v>
      </c>
      <c r="O86" s="103">
        <v>0</v>
      </c>
      <c r="P86" s="108">
        <v>0</v>
      </c>
      <c r="Q86" s="118">
        <v>3.4</v>
      </c>
      <c r="R86" s="119">
        <v>3.4</v>
      </c>
      <c r="S86" s="120">
        <v>0</v>
      </c>
      <c r="T86" s="121">
        <v>0</v>
      </c>
    </row>
    <row r="87" ht="26.25" customHeight="1" spans="1:20">
      <c r="A87" s="101"/>
      <c r="B87" s="101"/>
      <c r="C87" s="102" t="s">
        <v>291</v>
      </c>
      <c r="D87" s="101" t="s">
        <v>292</v>
      </c>
      <c r="E87" s="103">
        <v>11.14</v>
      </c>
      <c r="F87" s="103">
        <v>1.44</v>
      </c>
      <c r="G87" s="103">
        <v>0</v>
      </c>
      <c r="H87" s="103">
        <v>0</v>
      </c>
      <c r="I87" s="103">
        <v>1.44</v>
      </c>
      <c r="J87" s="103">
        <v>0</v>
      </c>
      <c r="K87" s="108">
        <v>0</v>
      </c>
      <c r="L87" s="109">
        <v>1.45</v>
      </c>
      <c r="M87" s="103">
        <v>0</v>
      </c>
      <c r="N87" s="103">
        <v>1.45</v>
      </c>
      <c r="O87" s="103">
        <v>0</v>
      </c>
      <c r="P87" s="108">
        <v>0</v>
      </c>
      <c r="Q87" s="118">
        <v>8.25</v>
      </c>
      <c r="R87" s="119">
        <v>8.25</v>
      </c>
      <c r="S87" s="120">
        <v>0</v>
      </c>
      <c r="T87" s="121">
        <v>0</v>
      </c>
    </row>
    <row r="88" ht="26.25" customHeight="1" spans="1:20">
      <c r="A88" s="101">
        <v>201</v>
      </c>
      <c r="B88" s="101">
        <v>20110</v>
      </c>
      <c r="C88" s="102" t="s">
        <v>293</v>
      </c>
      <c r="D88" s="101" t="s">
        <v>294</v>
      </c>
      <c r="E88" s="103">
        <v>11.14</v>
      </c>
      <c r="F88" s="103">
        <v>1.44</v>
      </c>
      <c r="G88" s="103">
        <v>0</v>
      </c>
      <c r="H88" s="103">
        <v>0</v>
      </c>
      <c r="I88" s="103">
        <v>1.44</v>
      </c>
      <c r="J88" s="103">
        <v>0</v>
      </c>
      <c r="K88" s="108">
        <v>0</v>
      </c>
      <c r="L88" s="109">
        <v>1.45</v>
      </c>
      <c r="M88" s="103">
        <v>0</v>
      </c>
      <c r="N88" s="103">
        <v>1.45</v>
      </c>
      <c r="O88" s="103">
        <v>0</v>
      </c>
      <c r="P88" s="108">
        <v>0</v>
      </c>
      <c r="Q88" s="118">
        <v>8.25</v>
      </c>
      <c r="R88" s="119">
        <v>8.25</v>
      </c>
      <c r="S88" s="120">
        <v>0</v>
      </c>
      <c r="T88" s="121">
        <v>0</v>
      </c>
    </row>
    <row r="89" ht="26.25" customHeight="1" spans="1:20">
      <c r="A89" s="101"/>
      <c r="B89" s="101"/>
      <c r="C89" s="102" t="s">
        <v>295</v>
      </c>
      <c r="D89" s="101" t="s">
        <v>296</v>
      </c>
      <c r="E89" s="103">
        <v>1.43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8">
        <v>0</v>
      </c>
      <c r="L89" s="109">
        <v>0</v>
      </c>
      <c r="M89" s="103">
        <v>0</v>
      </c>
      <c r="N89" s="103">
        <v>0</v>
      </c>
      <c r="O89" s="103">
        <v>0</v>
      </c>
      <c r="P89" s="108">
        <v>0</v>
      </c>
      <c r="Q89" s="118">
        <v>1.43</v>
      </c>
      <c r="R89" s="119">
        <v>1.43</v>
      </c>
      <c r="S89" s="120">
        <v>0</v>
      </c>
      <c r="T89" s="121">
        <v>0</v>
      </c>
    </row>
    <row r="90" ht="26.25" customHeight="1" spans="1:20">
      <c r="A90" s="101">
        <v>208</v>
      </c>
      <c r="B90" s="101">
        <v>20801</v>
      </c>
      <c r="C90" s="102" t="s">
        <v>297</v>
      </c>
      <c r="D90" s="101" t="s">
        <v>286</v>
      </c>
      <c r="E90" s="103">
        <v>1.43</v>
      </c>
      <c r="F90" s="103">
        <v>0</v>
      </c>
      <c r="G90" s="103">
        <v>0</v>
      </c>
      <c r="H90" s="103">
        <v>0</v>
      </c>
      <c r="I90" s="103">
        <v>0</v>
      </c>
      <c r="J90" s="103">
        <v>0</v>
      </c>
      <c r="K90" s="108">
        <v>0</v>
      </c>
      <c r="L90" s="109">
        <v>0</v>
      </c>
      <c r="M90" s="103">
        <v>0</v>
      </c>
      <c r="N90" s="103">
        <v>0</v>
      </c>
      <c r="O90" s="103">
        <v>0</v>
      </c>
      <c r="P90" s="108">
        <v>0</v>
      </c>
      <c r="Q90" s="118">
        <v>1.43</v>
      </c>
      <c r="R90" s="119">
        <v>1.43</v>
      </c>
      <c r="S90" s="120">
        <v>0</v>
      </c>
      <c r="T90" s="121">
        <v>0</v>
      </c>
    </row>
    <row r="91" ht="26.25" customHeight="1" spans="1:20">
      <c r="A91" s="101"/>
      <c r="B91" s="101"/>
      <c r="C91" s="102" t="s">
        <v>299</v>
      </c>
      <c r="D91" s="101" t="s">
        <v>300</v>
      </c>
      <c r="E91" s="103">
        <v>0.69</v>
      </c>
      <c r="F91" s="103">
        <v>0</v>
      </c>
      <c r="G91" s="103">
        <v>0</v>
      </c>
      <c r="H91" s="103">
        <v>0</v>
      </c>
      <c r="I91" s="103">
        <v>0</v>
      </c>
      <c r="J91" s="103">
        <v>0</v>
      </c>
      <c r="K91" s="108">
        <v>0</v>
      </c>
      <c r="L91" s="109">
        <v>0</v>
      </c>
      <c r="M91" s="103">
        <v>0</v>
      </c>
      <c r="N91" s="103">
        <v>0</v>
      </c>
      <c r="O91" s="103">
        <v>0</v>
      </c>
      <c r="P91" s="108">
        <v>0</v>
      </c>
      <c r="Q91" s="118">
        <v>0.69</v>
      </c>
      <c r="R91" s="119">
        <v>0.69</v>
      </c>
      <c r="S91" s="120">
        <v>0</v>
      </c>
      <c r="T91" s="121">
        <v>0</v>
      </c>
    </row>
    <row r="92" ht="26.25" customHeight="1" spans="1:20">
      <c r="A92" s="101">
        <v>208</v>
      </c>
      <c r="B92" s="101">
        <v>20801</v>
      </c>
      <c r="C92" s="102" t="s">
        <v>301</v>
      </c>
      <c r="D92" s="101" t="s">
        <v>286</v>
      </c>
      <c r="E92" s="103">
        <v>0.69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08">
        <v>0</v>
      </c>
      <c r="L92" s="109">
        <v>0</v>
      </c>
      <c r="M92" s="103">
        <v>0</v>
      </c>
      <c r="N92" s="103">
        <v>0</v>
      </c>
      <c r="O92" s="103">
        <v>0</v>
      </c>
      <c r="P92" s="108">
        <v>0</v>
      </c>
      <c r="Q92" s="118">
        <v>0.69</v>
      </c>
      <c r="R92" s="119">
        <v>0.69</v>
      </c>
      <c r="S92" s="120">
        <v>0</v>
      </c>
      <c r="T92" s="121">
        <v>0</v>
      </c>
    </row>
    <row r="93" ht="26.25" customHeight="1" spans="1:20">
      <c r="A93" s="101"/>
      <c r="B93" s="101"/>
      <c r="C93" s="102" t="s">
        <v>302</v>
      </c>
      <c r="D93" s="101" t="s">
        <v>303</v>
      </c>
      <c r="E93" s="103">
        <v>1.6</v>
      </c>
      <c r="F93" s="103">
        <v>0</v>
      </c>
      <c r="G93" s="103">
        <v>0</v>
      </c>
      <c r="H93" s="103">
        <v>0</v>
      </c>
      <c r="I93" s="103">
        <v>0</v>
      </c>
      <c r="J93" s="103">
        <v>0</v>
      </c>
      <c r="K93" s="108">
        <v>0</v>
      </c>
      <c r="L93" s="109">
        <v>0</v>
      </c>
      <c r="M93" s="103">
        <v>0</v>
      </c>
      <c r="N93" s="103">
        <v>0</v>
      </c>
      <c r="O93" s="103">
        <v>0</v>
      </c>
      <c r="P93" s="108">
        <v>0</v>
      </c>
      <c r="Q93" s="118">
        <v>1.6</v>
      </c>
      <c r="R93" s="119">
        <v>1.6</v>
      </c>
      <c r="S93" s="120">
        <v>0</v>
      </c>
      <c r="T93" s="121">
        <v>0</v>
      </c>
    </row>
    <row r="94" ht="26.25" customHeight="1" spans="1:20">
      <c r="A94" s="101">
        <v>201</v>
      </c>
      <c r="B94" s="101">
        <v>20101</v>
      </c>
      <c r="C94" s="102" t="s">
        <v>304</v>
      </c>
      <c r="D94" s="101" t="s">
        <v>133</v>
      </c>
      <c r="E94" s="103">
        <v>1.6</v>
      </c>
      <c r="F94" s="103">
        <v>0</v>
      </c>
      <c r="G94" s="103">
        <v>0</v>
      </c>
      <c r="H94" s="103">
        <v>0</v>
      </c>
      <c r="I94" s="103">
        <v>0</v>
      </c>
      <c r="J94" s="103">
        <v>0</v>
      </c>
      <c r="K94" s="108">
        <v>0</v>
      </c>
      <c r="L94" s="109">
        <v>0</v>
      </c>
      <c r="M94" s="103">
        <v>0</v>
      </c>
      <c r="N94" s="103">
        <v>0</v>
      </c>
      <c r="O94" s="103">
        <v>0</v>
      </c>
      <c r="P94" s="108">
        <v>0</v>
      </c>
      <c r="Q94" s="118">
        <v>1.6</v>
      </c>
      <c r="R94" s="119">
        <v>1.6</v>
      </c>
      <c r="S94" s="120">
        <v>0</v>
      </c>
      <c r="T94" s="121">
        <v>0</v>
      </c>
    </row>
    <row r="95" ht="26.25" customHeight="1" spans="1:20">
      <c r="A95" s="101"/>
      <c r="B95" s="101"/>
      <c r="C95" s="102" t="s">
        <v>305</v>
      </c>
      <c r="D95" s="101" t="s">
        <v>306</v>
      </c>
      <c r="E95" s="103">
        <v>28.93</v>
      </c>
      <c r="F95" s="103">
        <v>2.56</v>
      </c>
      <c r="G95" s="103">
        <v>0</v>
      </c>
      <c r="H95" s="103">
        <v>0</v>
      </c>
      <c r="I95" s="103">
        <v>2.56</v>
      </c>
      <c r="J95" s="103">
        <v>0</v>
      </c>
      <c r="K95" s="108">
        <v>0</v>
      </c>
      <c r="L95" s="109">
        <v>2.53</v>
      </c>
      <c r="M95" s="103">
        <v>0</v>
      </c>
      <c r="N95" s="103">
        <v>2.53</v>
      </c>
      <c r="O95" s="103">
        <v>0</v>
      </c>
      <c r="P95" s="108">
        <v>0</v>
      </c>
      <c r="Q95" s="118">
        <v>23.84</v>
      </c>
      <c r="R95" s="119">
        <v>23.84</v>
      </c>
      <c r="S95" s="120">
        <v>0</v>
      </c>
      <c r="T95" s="121">
        <v>0</v>
      </c>
    </row>
    <row r="96" ht="26.25" customHeight="1" spans="1:20">
      <c r="A96" s="101">
        <v>213</v>
      </c>
      <c r="B96" s="101">
        <v>21301</v>
      </c>
      <c r="C96" s="102" t="s">
        <v>307</v>
      </c>
      <c r="D96" s="101" t="s">
        <v>308</v>
      </c>
      <c r="E96" s="103">
        <v>28.93</v>
      </c>
      <c r="F96" s="103">
        <v>2.56</v>
      </c>
      <c r="G96" s="103">
        <v>0</v>
      </c>
      <c r="H96" s="103">
        <v>0</v>
      </c>
      <c r="I96" s="103">
        <v>2.56</v>
      </c>
      <c r="J96" s="103">
        <v>0</v>
      </c>
      <c r="K96" s="108">
        <v>0</v>
      </c>
      <c r="L96" s="109">
        <v>2.53</v>
      </c>
      <c r="M96" s="103">
        <v>0</v>
      </c>
      <c r="N96" s="103">
        <v>2.53</v>
      </c>
      <c r="O96" s="103">
        <v>0</v>
      </c>
      <c r="P96" s="108">
        <v>0</v>
      </c>
      <c r="Q96" s="118">
        <v>23.84</v>
      </c>
      <c r="R96" s="119">
        <v>23.84</v>
      </c>
      <c r="S96" s="120">
        <v>0</v>
      </c>
      <c r="T96" s="121">
        <v>0</v>
      </c>
    </row>
    <row r="97" ht="26.25" customHeight="1" spans="1:20">
      <c r="A97" s="101"/>
      <c r="B97" s="101"/>
      <c r="C97" s="102" t="s">
        <v>310</v>
      </c>
      <c r="D97" s="101" t="s">
        <v>311</v>
      </c>
      <c r="E97" s="103">
        <v>3.61</v>
      </c>
      <c r="F97" s="103">
        <v>0</v>
      </c>
      <c r="G97" s="103">
        <v>0</v>
      </c>
      <c r="H97" s="103">
        <v>0</v>
      </c>
      <c r="I97" s="103">
        <v>0</v>
      </c>
      <c r="J97" s="103">
        <v>0</v>
      </c>
      <c r="K97" s="108">
        <v>0</v>
      </c>
      <c r="L97" s="109">
        <v>0</v>
      </c>
      <c r="M97" s="103">
        <v>0</v>
      </c>
      <c r="N97" s="103">
        <v>0</v>
      </c>
      <c r="O97" s="103">
        <v>0</v>
      </c>
      <c r="P97" s="108">
        <v>0</v>
      </c>
      <c r="Q97" s="118">
        <v>3.61</v>
      </c>
      <c r="R97" s="119">
        <v>3.61</v>
      </c>
      <c r="S97" s="120">
        <v>0</v>
      </c>
      <c r="T97" s="121">
        <v>0</v>
      </c>
    </row>
    <row r="98" ht="26.25" customHeight="1" spans="1:20">
      <c r="A98" s="101">
        <v>213</v>
      </c>
      <c r="B98" s="101">
        <v>21303</v>
      </c>
      <c r="C98" s="102" t="s">
        <v>312</v>
      </c>
      <c r="D98" s="101" t="s">
        <v>313</v>
      </c>
      <c r="E98" s="103">
        <v>3.61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8">
        <v>0</v>
      </c>
      <c r="L98" s="109">
        <v>0</v>
      </c>
      <c r="M98" s="103">
        <v>0</v>
      </c>
      <c r="N98" s="103">
        <v>0</v>
      </c>
      <c r="O98" s="103">
        <v>0</v>
      </c>
      <c r="P98" s="108">
        <v>0</v>
      </c>
      <c r="Q98" s="118">
        <v>3.61</v>
      </c>
      <c r="R98" s="119">
        <v>3.61</v>
      </c>
      <c r="S98" s="120">
        <v>0</v>
      </c>
      <c r="T98" s="121">
        <v>0</v>
      </c>
    </row>
    <row r="99" ht="26.25" customHeight="1" spans="1:20">
      <c r="A99" s="101"/>
      <c r="B99" s="101"/>
      <c r="C99" s="102" t="s">
        <v>316</v>
      </c>
      <c r="D99" s="101" t="s">
        <v>317</v>
      </c>
      <c r="E99" s="103">
        <v>4.51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8">
        <v>0</v>
      </c>
      <c r="L99" s="109">
        <v>0</v>
      </c>
      <c r="M99" s="103">
        <v>0</v>
      </c>
      <c r="N99" s="103">
        <v>0</v>
      </c>
      <c r="O99" s="103">
        <v>0</v>
      </c>
      <c r="P99" s="108">
        <v>0</v>
      </c>
      <c r="Q99" s="118">
        <v>4.51</v>
      </c>
      <c r="R99" s="119">
        <v>4.51</v>
      </c>
      <c r="S99" s="120">
        <v>0</v>
      </c>
      <c r="T99" s="121">
        <v>0</v>
      </c>
    </row>
    <row r="100" ht="26.25" customHeight="1" spans="1:20">
      <c r="A100" s="101">
        <v>201</v>
      </c>
      <c r="B100" s="101">
        <v>20103</v>
      </c>
      <c r="C100" s="102" t="s">
        <v>318</v>
      </c>
      <c r="D100" s="101" t="s">
        <v>138</v>
      </c>
      <c r="E100" s="103">
        <v>4.51</v>
      </c>
      <c r="F100" s="103">
        <v>0</v>
      </c>
      <c r="G100" s="103">
        <v>0</v>
      </c>
      <c r="H100" s="103">
        <v>0</v>
      </c>
      <c r="I100" s="103">
        <v>0</v>
      </c>
      <c r="J100" s="103">
        <v>0</v>
      </c>
      <c r="K100" s="108">
        <v>0</v>
      </c>
      <c r="L100" s="109">
        <v>0</v>
      </c>
      <c r="M100" s="103">
        <v>0</v>
      </c>
      <c r="N100" s="103">
        <v>0</v>
      </c>
      <c r="O100" s="103">
        <v>0</v>
      </c>
      <c r="P100" s="108">
        <v>0</v>
      </c>
      <c r="Q100" s="118">
        <v>4.51</v>
      </c>
      <c r="R100" s="119">
        <v>4.51</v>
      </c>
      <c r="S100" s="120">
        <v>0</v>
      </c>
      <c r="T100" s="121">
        <v>0</v>
      </c>
    </row>
    <row r="101" ht="26.25" customHeight="1" spans="1:20">
      <c r="A101" s="101"/>
      <c r="B101" s="101"/>
      <c r="C101" s="102" t="s">
        <v>319</v>
      </c>
      <c r="D101" s="101" t="s">
        <v>320</v>
      </c>
      <c r="E101" s="103">
        <v>29.44</v>
      </c>
      <c r="F101" s="103">
        <v>14.65</v>
      </c>
      <c r="G101" s="103">
        <v>0</v>
      </c>
      <c r="H101" s="103">
        <v>0</v>
      </c>
      <c r="I101" s="103">
        <v>14.65</v>
      </c>
      <c r="J101" s="103">
        <v>0</v>
      </c>
      <c r="K101" s="108">
        <v>0</v>
      </c>
      <c r="L101" s="109">
        <v>1.64</v>
      </c>
      <c r="M101" s="103">
        <v>0</v>
      </c>
      <c r="N101" s="103">
        <v>1.64</v>
      </c>
      <c r="O101" s="103">
        <v>0</v>
      </c>
      <c r="P101" s="108">
        <v>0</v>
      </c>
      <c r="Q101" s="118">
        <v>13.15</v>
      </c>
      <c r="R101" s="119">
        <v>13.15</v>
      </c>
      <c r="S101" s="120">
        <v>0</v>
      </c>
      <c r="T101" s="121">
        <v>0</v>
      </c>
    </row>
    <row r="102" ht="26.25" customHeight="1" spans="1:20">
      <c r="A102" s="101">
        <v>212</v>
      </c>
      <c r="B102" s="101">
        <v>21201</v>
      </c>
      <c r="C102" s="102" t="s">
        <v>321</v>
      </c>
      <c r="D102" s="101" t="s">
        <v>322</v>
      </c>
      <c r="E102" s="103">
        <v>29.44</v>
      </c>
      <c r="F102" s="103">
        <v>14.65</v>
      </c>
      <c r="G102" s="103">
        <v>0</v>
      </c>
      <c r="H102" s="103">
        <v>0</v>
      </c>
      <c r="I102" s="103">
        <v>14.65</v>
      </c>
      <c r="J102" s="103">
        <v>0</v>
      </c>
      <c r="K102" s="108">
        <v>0</v>
      </c>
      <c r="L102" s="109">
        <v>1.64</v>
      </c>
      <c r="M102" s="103">
        <v>0</v>
      </c>
      <c r="N102" s="103">
        <v>1.64</v>
      </c>
      <c r="O102" s="103">
        <v>0</v>
      </c>
      <c r="P102" s="108">
        <v>0</v>
      </c>
      <c r="Q102" s="118">
        <v>13.15</v>
      </c>
      <c r="R102" s="119">
        <v>13.15</v>
      </c>
      <c r="S102" s="120">
        <v>0</v>
      </c>
      <c r="T102" s="121">
        <v>0</v>
      </c>
    </row>
    <row r="103" ht="26.25" customHeight="1" spans="1:20">
      <c r="A103" s="101"/>
      <c r="B103" s="101"/>
      <c r="C103" s="102" t="s">
        <v>324</v>
      </c>
      <c r="D103" s="101" t="s">
        <v>325</v>
      </c>
      <c r="E103" s="103">
        <v>2.65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08">
        <v>0</v>
      </c>
      <c r="L103" s="109">
        <v>0</v>
      </c>
      <c r="M103" s="103">
        <v>0</v>
      </c>
      <c r="N103" s="103">
        <v>0</v>
      </c>
      <c r="O103" s="103">
        <v>0</v>
      </c>
      <c r="P103" s="108">
        <v>0</v>
      </c>
      <c r="Q103" s="118">
        <v>2.65</v>
      </c>
      <c r="R103" s="119">
        <v>2.65</v>
      </c>
      <c r="S103" s="120">
        <v>0</v>
      </c>
      <c r="T103" s="121">
        <v>0</v>
      </c>
    </row>
    <row r="104" ht="26.25" customHeight="1" spans="1:20">
      <c r="A104" s="101">
        <v>212</v>
      </c>
      <c r="B104" s="101">
        <v>21201</v>
      </c>
      <c r="C104" s="102" t="s">
        <v>326</v>
      </c>
      <c r="D104" s="101" t="s">
        <v>322</v>
      </c>
      <c r="E104" s="103">
        <v>2.65</v>
      </c>
      <c r="F104" s="103">
        <v>0</v>
      </c>
      <c r="G104" s="103">
        <v>0</v>
      </c>
      <c r="H104" s="103">
        <v>0</v>
      </c>
      <c r="I104" s="103">
        <v>0</v>
      </c>
      <c r="J104" s="103">
        <v>0</v>
      </c>
      <c r="K104" s="108">
        <v>0</v>
      </c>
      <c r="L104" s="109">
        <v>0</v>
      </c>
      <c r="M104" s="103">
        <v>0</v>
      </c>
      <c r="N104" s="103">
        <v>0</v>
      </c>
      <c r="O104" s="103">
        <v>0</v>
      </c>
      <c r="P104" s="108">
        <v>0</v>
      </c>
      <c r="Q104" s="118">
        <v>2.65</v>
      </c>
      <c r="R104" s="119">
        <v>2.65</v>
      </c>
      <c r="S104" s="120">
        <v>0</v>
      </c>
      <c r="T104" s="121">
        <v>0</v>
      </c>
    </row>
    <row r="105" ht="26.25" customHeight="1" spans="1:20">
      <c r="A105" s="101"/>
      <c r="B105" s="101"/>
      <c r="C105" s="102" t="s">
        <v>327</v>
      </c>
      <c r="D105" s="101" t="s">
        <v>328</v>
      </c>
      <c r="E105" s="103">
        <v>4.76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8">
        <v>0</v>
      </c>
      <c r="L105" s="109">
        <v>0</v>
      </c>
      <c r="M105" s="103">
        <v>0</v>
      </c>
      <c r="N105" s="103">
        <v>0</v>
      </c>
      <c r="O105" s="103">
        <v>0</v>
      </c>
      <c r="P105" s="108">
        <v>0</v>
      </c>
      <c r="Q105" s="118">
        <v>4.76</v>
      </c>
      <c r="R105" s="119">
        <v>4.76</v>
      </c>
      <c r="S105" s="120">
        <v>0</v>
      </c>
      <c r="T105" s="121">
        <v>0</v>
      </c>
    </row>
    <row r="106" ht="26.25" customHeight="1" spans="1:20">
      <c r="A106" s="101">
        <v>212</v>
      </c>
      <c r="B106" s="101">
        <v>21201</v>
      </c>
      <c r="C106" s="102" t="s">
        <v>329</v>
      </c>
      <c r="D106" s="101" t="s">
        <v>322</v>
      </c>
      <c r="E106" s="103">
        <v>4.76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8">
        <v>0</v>
      </c>
      <c r="L106" s="109">
        <v>0</v>
      </c>
      <c r="M106" s="103">
        <v>0</v>
      </c>
      <c r="N106" s="103">
        <v>0</v>
      </c>
      <c r="O106" s="103">
        <v>0</v>
      </c>
      <c r="P106" s="108">
        <v>0</v>
      </c>
      <c r="Q106" s="118">
        <v>4.76</v>
      </c>
      <c r="R106" s="119">
        <v>4.76</v>
      </c>
      <c r="S106" s="120">
        <v>0</v>
      </c>
      <c r="T106" s="121">
        <v>0</v>
      </c>
    </row>
    <row r="107" ht="26.25" customHeight="1" spans="1:20">
      <c r="A107" s="101"/>
      <c r="B107" s="101"/>
      <c r="C107" s="102" t="s">
        <v>330</v>
      </c>
      <c r="D107" s="101" t="s">
        <v>331</v>
      </c>
      <c r="E107" s="103">
        <v>5.75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8">
        <v>0</v>
      </c>
      <c r="L107" s="109">
        <v>0</v>
      </c>
      <c r="M107" s="103">
        <v>0</v>
      </c>
      <c r="N107" s="103">
        <v>0</v>
      </c>
      <c r="O107" s="103">
        <v>0</v>
      </c>
      <c r="P107" s="108">
        <v>0</v>
      </c>
      <c r="Q107" s="118">
        <v>5.75</v>
      </c>
      <c r="R107" s="119">
        <v>5.75</v>
      </c>
      <c r="S107" s="120">
        <v>0</v>
      </c>
      <c r="T107" s="121">
        <v>0</v>
      </c>
    </row>
    <row r="108" ht="26.25" customHeight="1" spans="1:20">
      <c r="A108" s="101">
        <v>212</v>
      </c>
      <c r="B108" s="101">
        <v>21202</v>
      </c>
      <c r="C108" s="102" t="s">
        <v>332</v>
      </c>
      <c r="D108" s="101" t="s">
        <v>333</v>
      </c>
      <c r="E108" s="103">
        <v>5.75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8">
        <v>0</v>
      </c>
      <c r="L108" s="109">
        <v>0</v>
      </c>
      <c r="M108" s="103">
        <v>0</v>
      </c>
      <c r="N108" s="103">
        <v>0</v>
      </c>
      <c r="O108" s="103">
        <v>0</v>
      </c>
      <c r="P108" s="108">
        <v>0</v>
      </c>
      <c r="Q108" s="118">
        <v>5.75</v>
      </c>
      <c r="R108" s="119">
        <v>5.75</v>
      </c>
      <c r="S108" s="120">
        <v>0</v>
      </c>
      <c r="T108" s="121">
        <v>0</v>
      </c>
    </row>
    <row r="109" ht="26.25" customHeight="1" spans="1:20">
      <c r="A109" s="101"/>
      <c r="B109" s="101"/>
      <c r="C109" s="102" t="s">
        <v>334</v>
      </c>
      <c r="D109" s="101" t="s">
        <v>335</v>
      </c>
      <c r="E109" s="103">
        <v>13.95</v>
      </c>
      <c r="F109" s="103">
        <v>3.66</v>
      </c>
      <c r="G109" s="103">
        <v>0</v>
      </c>
      <c r="H109" s="103">
        <v>0</v>
      </c>
      <c r="I109" s="103">
        <v>3.66</v>
      </c>
      <c r="J109" s="103">
        <v>0</v>
      </c>
      <c r="K109" s="108">
        <v>0</v>
      </c>
      <c r="L109" s="109">
        <v>0</v>
      </c>
      <c r="M109" s="103">
        <v>0</v>
      </c>
      <c r="N109" s="103">
        <v>0</v>
      </c>
      <c r="O109" s="103">
        <v>0</v>
      </c>
      <c r="P109" s="108">
        <v>0</v>
      </c>
      <c r="Q109" s="118">
        <v>10.29</v>
      </c>
      <c r="R109" s="119">
        <v>10.29</v>
      </c>
      <c r="S109" s="120">
        <v>0</v>
      </c>
      <c r="T109" s="121">
        <v>0</v>
      </c>
    </row>
    <row r="110" ht="26.25" customHeight="1" spans="1:20">
      <c r="A110" s="101">
        <v>201</v>
      </c>
      <c r="B110" s="101">
        <v>20104</v>
      </c>
      <c r="C110" s="102" t="s">
        <v>336</v>
      </c>
      <c r="D110" s="101" t="s">
        <v>337</v>
      </c>
      <c r="E110" s="103">
        <v>13.95</v>
      </c>
      <c r="F110" s="103">
        <v>3.66</v>
      </c>
      <c r="G110" s="103">
        <v>0</v>
      </c>
      <c r="H110" s="103">
        <v>0</v>
      </c>
      <c r="I110" s="103">
        <v>3.66</v>
      </c>
      <c r="J110" s="103">
        <v>0</v>
      </c>
      <c r="K110" s="108">
        <v>0</v>
      </c>
      <c r="L110" s="109">
        <v>0</v>
      </c>
      <c r="M110" s="103">
        <v>0</v>
      </c>
      <c r="N110" s="103">
        <v>0</v>
      </c>
      <c r="O110" s="103">
        <v>0</v>
      </c>
      <c r="P110" s="108">
        <v>0</v>
      </c>
      <c r="Q110" s="118">
        <v>10.29</v>
      </c>
      <c r="R110" s="119">
        <v>10.29</v>
      </c>
      <c r="S110" s="120">
        <v>0</v>
      </c>
      <c r="T110" s="121">
        <v>0</v>
      </c>
    </row>
    <row r="111" ht="26.25" customHeight="1" spans="1:20">
      <c r="A111" s="101"/>
      <c r="B111" s="101"/>
      <c r="C111" s="102" t="s">
        <v>340</v>
      </c>
      <c r="D111" s="101" t="s">
        <v>341</v>
      </c>
      <c r="E111" s="103">
        <v>13.52</v>
      </c>
      <c r="F111" s="103">
        <v>3.56</v>
      </c>
      <c r="G111" s="103">
        <v>0</v>
      </c>
      <c r="H111" s="103">
        <v>0</v>
      </c>
      <c r="I111" s="103">
        <v>3.56</v>
      </c>
      <c r="J111" s="103">
        <v>0</v>
      </c>
      <c r="K111" s="108">
        <v>0</v>
      </c>
      <c r="L111" s="109">
        <v>3.26</v>
      </c>
      <c r="M111" s="103">
        <v>0</v>
      </c>
      <c r="N111" s="103">
        <v>3.26</v>
      </c>
      <c r="O111" s="103">
        <v>0</v>
      </c>
      <c r="P111" s="108">
        <v>0</v>
      </c>
      <c r="Q111" s="118">
        <v>6.7</v>
      </c>
      <c r="R111" s="119">
        <v>6.7</v>
      </c>
      <c r="S111" s="120">
        <v>0</v>
      </c>
      <c r="T111" s="121">
        <v>0</v>
      </c>
    </row>
    <row r="112" ht="26.25" customHeight="1" spans="1:20">
      <c r="A112" s="101">
        <v>220</v>
      </c>
      <c r="B112" s="101">
        <v>22001</v>
      </c>
      <c r="C112" s="102" t="s">
        <v>342</v>
      </c>
      <c r="D112" s="101" t="s">
        <v>343</v>
      </c>
      <c r="E112" s="103">
        <v>13.52</v>
      </c>
      <c r="F112" s="103">
        <v>3.56</v>
      </c>
      <c r="G112" s="103">
        <v>0</v>
      </c>
      <c r="H112" s="103">
        <v>0</v>
      </c>
      <c r="I112" s="103">
        <v>3.56</v>
      </c>
      <c r="J112" s="103">
        <v>0</v>
      </c>
      <c r="K112" s="108">
        <v>0</v>
      </c>
      <c r="L112" s="109">
        <v>3.26</v>
      </c>
      <c r="M112" s="103">
        <v>0</v>
      </c>
      <c r="N112" s="103">
        <v>3.26</v>
      </c>
      <c r="O112" s="103">
        <v>0</v>
      </c>
      <c r="P112" s="108">
        <v>0</v>
      </c>
      <c r="Q112" s="118">
        <v>6.7</v>
      </c>
      <c r="R112" s="119">
        <v>6.7</v>
      </c>
      <c r="S112" s="120">
        <v>0</v>
      </c>
      <c r="T112" s="121">
        <v>0</v>
      </c>
    </row>
    <row r="113" ht="26.25" customHeight="1" spans="1:20">
      <c r="A113" s="101"/>
      <c r="B113" s="101"/>
      <c r="C113" s="102" t="s">
        <v>345</v>
      </c>
      <c r="D113" s="101" t="s">
        <v>346</v>
      </c>
      <c r="E113" s="103">
        <v>28.12</v>
      </c>
      <c r="F113" s="103">
        <v>7.97</v>
      </c>
      <c r="G113" s="103">
        <v>0</v>
      </c>
      <c r="H113" s="103">
        <v>7.97</v>
      </c>
      <c r="I113" s="103">
        <v>0</v>
      </c>
      <c r="J113" s="103">
        <v>0</v>
      </c>
      <c r="K113" s="108">
        <v>0</v>
      </c>
      <c r="L113" s="109">
        <v>0</v>
      </c>
      <c r="M113" s="103">
        <v>0</v>
      </c>
      <c r="N113" s="103">
        <v>0</v>
      </c>
      <c r="O113" s="103">
        <v>0</v>
      </c>
      <c r="P113" s="108">
        <v>0</v>
      </c>
      <c r="Q113" s="118">
        <v>20.15</v>
      </c>
      <c r="R113" s="119">
        <v>20.15</v>
      </c>
      <c r="S113" s="120">
        <v>0</v>
      </c>
      <c r="T113" s="121">
        <v>0</v>
      </c>
    </row>
    <row r="114" ht="26.25" customHeight="1" spans="1:20">
      <c r="A114" s="101">
        <v>220</v>
      </c>
      <c r="B114" s="101">
        <v>22001</v>
      </c>
      <c r="C114" s="102" t="s">
        <v>347</v>
      </c>
      <c r="D114" s="101" t="s">
        <v>343</v>
      </c>
      <c r="E114" s="103">
        <v>28.12</v>
      </c>
      <c r="F114" s="103">
        <v>7.97</v>
      </c>
      <c r="G114" s="103">
        <v>0</v>
      </c>
      <c r="H114" s="103">
        <v>7.97</v>
      </c>
      <c r="I114" s="103">
        <v>0</v>
      </c>
      <c r="J114" s="103">
        <v>0</v>
      </c>
      <c r="K114" s="108">
        <v>0</v>
      </c>
      <c r="L114" s="109">
        <v>0</v>
      </c>
      <c r="M114" s="103">
        <v>0</v>
      </c>
      <c r="N114" s="103">
        <v>0</v>
      </c>
      <c r="O114" s="103">
        <v>0</v>
      </c>
      <c r="P114" s="108">
        <v>0</v>
      </c>
      <c r="Q114" s="118">
        <v>20.15</v>
      </c>
      <c r="R114" s="119">
        <v>20.15</v>
      </c>
      <c r="S114" s="120">
        <v>0</v>
      </c>
      <c r="T114" s="121">
        <v>0</v>
      </c>
    </row>
    <row r="115" ht="26.25" customHeight="1" spans="1:20">
      <c r="A115" s="101"/>
      <c r="B115" s="101"/>
      <c r="C115" s="102" t="s">
        <v>348</v>
      </c>
      <c r="D115" s="101" t="s">
        <v>349</v>
      </c>
      <c r="E115" s="103">
        <v>5.12</v>
      </c>
      <c r="F115" s="103">
        <v>3.58</v>
      </c>
      <c r="G115" s="103">
        <v>0</v>
      </c>
      <c r="H115" s="103">
        <v>3.58</v>
      </c>
      <c r="I115" s="103">
        <v>0</v>
      </c>
      <c r="J115" s="103">
        <v>0</v>
      </c>
      <c r="K115" s="108">
        <v>0</v>
      </c>
      <c r="L115" s="109">
        <v>0</v>
      </c>
      <c r="M115" s="103">
        <v>0</v>
      </c>
      <c r="N115" s="103">
        <v>0</v>
      </c>
      <c r="O115" s="103">
        <v>0</v>
      </c>
      <c r="P115" s="108">
        <v>0</v>
      </c>
      <c r="Q115" s="118">
        <v>1.54</v>
      </c>
      <c r="R115" s="119">
        <v>1.54</v>
      </c>
      <c r="S115" s="120">
        <v>0</v>
      </c>
      <c r="T115" s="121">
        <v>0</v>
      </c>
    </row>
    <row r="116" ht="26.25" customHeight="1" spans="1:20">
      <c r="A116" s="101">
        <v>220</v>
      </c>
      <c r="B116" s="101">
        <v>22001</v>
      </c>
      <c r="C116" s="102" t="s">
        <v>350</v>
      </c>
      <c r="D116" s="101" t="s">
        <v>343</v>
      </c>
      <c r="E116" s="103">
        <v>5.12</v>
      </c>
      <c r="F116" s="103">
        <v>3.58</v>
      </c>
      <c r="G116" s="103">
        <v>0</v>
      </c>
      <c r="H116" s="103">
        <v>3.58</v>
      </c>
      <c r="I116" s="103">
        <v>0</v>
      </c>
      <c r="J116" s="103">
        <v>0</v>
      </c>
      <c r="K116" s="108">
        <v>0</v>
      </c>
      <c r="L116" s="109">
        <v>0</v>
      </c>
      <c r="M116" s="103">
        <v>0</v>
      </c>
      <c r="N116" s="103">
        <v>0</v>
      </c>
      <c r="O116" s="103">
        <v>0</v>
      </c>
      <c r="P116" s="108">
        <v>0</v>
      </c>
      <c r="Q116" s="118">
        <v>1.54</v>
      </c>
      <c r="R116" s="119">
        <v>1.54</v>
      </c>
      <c r="S116" s="120">
        <v>0</v>
      </c>
      <c r="T116" s="121">
        <v>0</v>
      </c>
    </row>
    <row r="117" ht="26.25" customHeight="1" spans="1:20">
      <c r="A117" s="101"/>
      <c r="B117" s="101"/>
      <c r="C117" s="102" t="s">
        <v>351</v>
      </c>
      <c r="D117" s="101" t="s">
        <v>352</v>
      </c>
      <c r="E117" s="103">
        <v>2.11</v>
      </c>
      <c r="F117" s="103">
        <v>0</v>
      </c>
      <c r="G117" s="103">
        <v>0</v>
      </c>
      <c r="H117" s="103">
        <v>0</v>
      </c>
      <c r="I117" s="103">
        <v>0</v>
      </c>
      <c r="J117" s="103">
        <v>0</v>
      </c>
      <c r="K117" s="108">
        <v>0</v>
      </c>
      <c r="L117" s="109">
        <v>0</v>
      </c>
      <c r="M117" s="103">
        <v>0</v>
      </c>
      <c r="N117" s="103">
        <v>0</v>
      </c>
      <c r="O117" s="103">
        <v>0</v>
      </c>
      <c r="P117" s="108">
        <v>0</v>
      </c>
      <c r="Q117" s="118">
        <v>2.11</v>
      </c>
      <c r="R117" s="119">
        <v>2.11</v>
      </c>
      <c r="S117" s="120">
        <v>0</v>
      </c>
      <c r="T117" s="121">
        <v>0</v>
      </c>
    </row>
    <row r="118" ht="26.25" customHeight="1" spans="1:20">
      <c r="A118" s="101">
        <v>220</v>
      </c>
      <c r="B118" s="101">
        <v>22001</v>
      </c>
      <c r="C118" s="102" t="s">
        <v>353</v>
      </c>
      <c r="D118" s="101" t="s">
        <v>343</v>
      </c>
      <c r="E118" s="103">
        <v>2.11</v>
      </c>
      <c r="F118" s="103">
        <v>0</v>
      </c>
      <c r="G118" s="103">
        <v>0</v>
      </c>
      <c r="H118" s="103">
        <v>0</v>
      </c>
      <c r="I118" s="103">
        <v>0</v>
      </c>
      <c r="J118" s="103">
        <v>0</v>
      </c>
      <c r="K118" s="108">
        <v>0</v>
      </c>
      <c r="L118" s="109">
        <v>0</v>
      </c>
      <c r="M118" s="103">
        <v>0</v>
      </c>
      <c r="N118" s="103">
        <v>0</v>
      </c>
      <c r="O118" s="103">
        <v>0</v>
      </c>
      <c r="P118" s="108">
        <v>0</v>
      </c>
      <c r="Q118" s="118">
        <v>2.11</v>
      </c>
      <c r="R118" s="119">
        <v>2.11</v>
      </c>
      <c r="S118" s="120">
        <v>0</v>
      </c>
      <c r="T118" s="121">
        <v>0</v>
      </c>
    </row>
    <row r="119" ht="26.25" customHeight="1" spans="1:20">
      <c r="A119" s="101"/>
      <c r="B119" s="101"/>
      <c r="C119" s="102" t="s">
        <v>354</v>
      </c>
      <c r="D119" s="101" t="s">
        <v>355</v>
      </c>
      <c r="E119" s="103">
        <v>8.28</v>
      </c>
      <c r="F119" s="103">
        <v>7.64</v>
      </c>
      <c r="G119" s="103">
        <v>0</v>
      </c>
      <c r="H119" s="103">
        <v>7.64</v>
      </c>
      <c r="I119" s="103">
        <v>0</v>
      </c>
      <c r="J119" s="103">
        <v>0</v>
      </c>
      <c r="K119" s="108">
        <v>0</v>
      </c>
      <c r="L119" s="109">
        <v>0</v>
      </c>
      <c r="M119" s="103">
        <v>0</v>
      </c>
      <c r="N119" s="103">
        <v>0</v>
      </c>
      <c r="O119" s="103">
        <v>0</v>
      </c>
      <c r="P119" s="108">
        <v>0</v>
      </c>
      <c r="Q119" s="118">
        <v>0.64</v>
      </c>
      <c r="R119" s="119">
        <v>0.64</v>
      </c>
      <c r="S119" s="120">
        <v>0</v>
      </c>
      <c r="T119" s="121">
        <v>0</v>
      </c>
    </row>
    <row r="120" ht="26.25" customHeight="1" spans="1:20">
      <c r="A120" s="101">
        <v>220</v>
      </c>
      <c r="B120" s="101">
        <v>22001</v>
      </c>
      <c r="C120" s="102" t="s">
        <v>356</v>
      </c>
      <c r="D120" s="101" t="s">
        <v>343</v>
      </c>
      <c r="E120" s="103">
        <v>8.28</v>
      </c>
      <c r="F120" s="103">
        <v>7.64</v>
      </c>
      <c r="G120" s="103">
        <v>0</v>
      </c>
      <c r="H120" s="103">
        <v>7.64</v>
      </c>
      <c r="I120" s="103">
        <v>0</v>
      </c>
      <c r="J120" s="103">
        <v>0</v>
      </c>
      <c r="K120" s="108">
        <v>0</v>
      </c>
      <c r="L120" s="109">
        <v>0</v>
      </c>
      <c r="M120" s="103">
        <v>0</v>
      </c>
      <c r="N120" s="103">
        <v>0</v>
      </c>
      <c r="O120" s="103">
        <v>0</v>
      </c>
      <c r="P120" s="108">
        <v>0</v>
      </c>
      <c r="Q120" s="118">
        <v>0.64</v>
      </c>
      <c r="R120" s="119">
        <v>0.64</v>
      </c>
      <c r="S120" s="120">
        <v>0</v>
      </c>
      <c r="T120" s="121">
        <v>0</v>
      </c>
    </row>
    <row r="121" ht="26.25" customHeight="1" spans="1:20">
      <c r="A121" s="101"/>
      <c r="B121" s="101"/>
      <c r="C121" s="102" t="s">
        <v>357</v>
      </c>
      <c r="D121" s="101" t="s">
        <v>358</v>
      </c>
      <c r="E121" s="103">
        <v>8.6</v>
      </c>
      <c r="F121" s="103">
        <v>3.99</v>
      </c>
      <c r="G121" s="103">
        <v>0</v>
      </c>
      <c r="H121" s="103">
        <v>3.99</v>
      </c>
      <c r="I121" s="103">
        <v>0</v>
      </c>
      <c r="J121" s="103">
        <v>0</v>
      </c>
      <c r="K121" s="108">
        <v>0</v>
      </c>
      <c r="L121" s="109">
        <v>0</v>
      </c>
      <c r="M121" s="103">
        <v>0</v>
      </c>
      <c r="N121" s="103">
        <v>0</v>
      </c>
      <c r="O121" s="103">
        <v>0</v>
      </c>
      <c r="P121" s="108">
        <v>0</v>
      </c>
      <c r="Q121" s="118">
        <v>4.61</v>
      </c>
      <c r="R121" s="119">
        <v>4.61</v>
      </c>
      <c r="S121" s="120">
        <v>0</v>
      </c>
      <c r="T121" s="121">
        <v>0</v>
      </c>
    </row>
    <row r="122" ht="26.25" customHeight="1" spans="1:20">
      <c r="A122" s="101">
        <v>220</v>
      </c>
      <c r="B122" s="101">
        <v>22001</v>
      </c>
      <c r="C122" s="102" t="s">
        <v>359</v>
      </c>
      <c r="D122" s="101" t="s">
        <v>343</v>
      </c>
      <c r="E122" s="103">
        <v>8.6</v>
      </c>
      <c r="F122" s="103">
        <v>3.99</v>
      </c>
      <c r="G122" s="103">
        <v>0</v>
      </c>
      <c r="H122" s="103">
        <v>3.99</v>
      </c>
      <c r="I122" s="103">
        <v>0</v>
      </c>
      <c r="J122" s="103">
        <v>0</v>
      </c>
      <c r="K122" s="108">
        <v>0</v>
      </c>
      <c r="L122" s="109">
        <v>0</v>
      </c>
      <c r="M122" s="103">
        <v>0</v>
      </c>
      <c r="N122" s="103">
        <v>0</v>
      </c>
      <c r="O122" s="103">
        <v>0</v>
      </c>
      <c r="P122" s="108">
        <v>0</v>
      </c>
      <c r="Q122" s="118">
        <v>4.61</v>
      </c>
      <c r="R122" s="119">
        <v>4.61</v>
      </c>
      <c r="S122" s="120">
        <v>0</v>
      </c>
      <c r="T122" s="121">
        <v>0</v>
      </c>
    </row>
    <row r="123" ht="26.25" customHeight="1" spans="1:20">
      <c r="A123" s="101"/>
      <c r="B123" s="101"/>
      <c r="C123" s="102" t="s">
        <v>360</v>
      </c>
      <c r="D123" s="101" t="s">
        <v>361</v>
      </c>
      <c r="E123" s="103">
        <v>2.84</v>
      </c>
      <c r="F123" s="103">
        <v>0</v>
      </c>
      <c r="G123" s="103">
        <v>0</v>
      </c>
      <c r="H123" s="103">
        <v>0</v>
      </c>
      <c r="I123" s="103">
        <v>0</v>
      </c>
      <c r="J123" s="103">
        <v>0</v>
      </c>
      <c r="K123" s="108">
        <v>0</v>
      </c>
      <c r="L123" s="109">
        <v>0</v>
      </c>
      <c r="M123" s="103">
        <v>0</v>
      </c>
      <c r="N123" s="103">
        <v>0</v>
      </c>
      <c r="O123" s="103">
        <v>0</v>
      </c>
      <c r="P123" s="108">
        <v>0</v>
      </c>
      <c r="Q123" s="118">
        <v>2.84</v>
      </c>
      <c r="R123" s="119">
        <v>2.84</v>
      </c>
      <c r="S123" s="120">
        <v>0</v>
      </c>
      <c r="T123" s="121">
        <v>0</v>
      </c>
    </row>
    <row r="124" ht="26.25" customHeight="1" spans="1:20">
      <c r="A124" s="101">
        <v>220</v>
      </c>
      <c r="B124" s="101">
        <v>22001</v>
      </c>
      <c r="C124" s="102" t="s">
        <v>362</v>
      </c>
      <c r="D124" s="101" t="s">
        <v>343</v>
      </c>
      <c r="E124" s="103">
        <v>2.84</v>
      </c>
      <c r="F124" s="103">
        <v>0</v>
      </c>
      <c r="G124" s="103">
        <v>0</v>
      </c>
      <c r="H124" s="103">
        <v>0</v>
      </c>
      <c r="I124" s="103">
        <v>0</v>
      </c>
      <c r="J124" s="103">
        <v>0</v>
      </c>
      <c r="K124" s="108">
        <v>0</v>
      </c>
      <c r="L124" s="109">
        <v>0</v>
      </c>
      <c r="M124" s="103">
        <v>0</v>
      </c>
      <c r="N124" s="103">
        <v>0</v>
      </c>
      <c r="O124" s="103">
        <v>0</v>
      </c>
      <c r="P124" s="108">
        <v>0</v>
      </c>
      <c r="Q124" s="118">
        <v>2.84</v>
      </c>
      <c r="R124" s="119">
        <v>2.84</v>
      </c>
      <c r="S124" s="120">
        <v>0</v>
      </c>
      <c r="T124" s="121">
        <v>0</v>
      </c>
    </row>
    <row r="125" ht="26.25" customHeight="1" spans="1:20">
      <c r="A125" s="101"/>
      <c r="B125" s="101"/>
      <c r="C125" s="102" t="s">
        <v>363</v>
      </c>
      <c r="D125" s="101" t="s">
        <v>364</v>
      </c>
      <c r="E125" s="103">
        <v>11.39</v>
      </c>
      <c r="F125" s="103">
        <v>7.59</v>
      </c>
      <c r="G125" s="103">
        <v>0</v>
      </c>
      <c r="H125" s="103">
        <v>7.59</v>
      </c>
      <c r="I125" s="103">
        <v>0</v>
      </c>
      <c r="J125" s="103">
        <v>0</v>
      </c>
      <c r="K125" s="108">
        <v>0</v>
      </c>
      <c r="L125" s="109">
        <v>0</v>
      </c>
      <c r="M125" s="103">
        <v>0</v>
      </c>
      <c r="N125" s="103">
        <v>0</v>
      </c>
      <c r="O125" s="103">
        <v>0</v>
      </c>
      <c r="P125" s="108">
        <v>0</v>
      </c>
      <c r="Q125" s="118">
        <v>3.8</v>
      </c>
      <c r="R125" s="119">
        <v>3.8</v>
      </c>
      <c r="S125" s="120">
        <v>0</v>
      </c>
      <c r="T125" s="121">
        <v>0</v>
      </c>
    </row>
    <row r="126" ht="26.25" customHeight="1" spans="1:20">
      <c r="A126" s="101">
        <v>220</v>
      </c>
      <c r="B126" s="101">
        <v>22001</v>
      </c>
      <c r="C126" s="102" t="s">
        <v>365</v>
      </c>
      <c r="D126" s="101" t="s">
        <v>343</v>
      </c>
      <c r="E126" s="103">
        <v>11.39</v>
      </c>
      <c r="F126" s="103">
        <v>7.59</v>
      </c>
      <c r="G126" s="103">
        <v>0</v>
      </c>
      <c r="H126" s="103">
        <v>7.59</v>
      </c>
      <c r="I126" s="103">
        <v>0</v>
      </c>
      <c r="J126" s="103">
        <v>0</v>
      </c>
      <c r="K126" s="108">
        <v>0</v>
      </c>
      <c r="L126" s="109">
        <v>0</v>
      </c>
      <c r="M126" s="103">
        <v>0</v>
      </c>
      <c r="N126" s="103">
        <v>0</v>
      </c>
      <c r="O126" s="103">
        <v>0</v>
      </c>
      <c r="P126" s="108">
        <v>0</v>
      </c>
      <c r="Q126" s="118">
        <v>3.8</v>
      </c>
      <c r="R126" s="119">
        <v>3.8</v>
      </c>
      <c r="S126" s="120">
        <v>0</v>
      </c>
      <c r="T126" s="121">
        <v>0</v>
      </c>
    </row>
    <row r="127" ht="26.25" customHeight="1" spans="1:20">
      <c r="A127" s="101"/>
      <c r="B127" s="101"/>
      <c r="C127" s="102" t="s">
        <v>366</v>
      </c>
      <c r="D127" s="101" t="s">
        <v>367</v>
      </c>
      <c r="E127" s="103">
        <v>1.95</v>
      </c>
      <c r="F127" s="103">
        <v>0</v>
      </c>
      <c r="G127" s="103">
        <v>0</v>
      </c>
      <c r="H127" s="103">
        <v>0</v>
      </c>
      <c r="I127" s="103">
        <v>0</v>
      </c>
      <c r="J127" s="103">
        <v>0</v>
      </c>
      <c r="K127" s="108">
        <v>0</v>
      </c>
      <c r="L127" s="109">
        <v>0</v>
      </c>
      <c r="M127" s="103">
        <v>0</v>
      </c>
      <c r="N127" s="103">
        <v>0</v>
      </c>
      <c r="O127" s="103">
        <v>0</v>
      </c>
      <c r="P127" s="108">
        <v>0</v>
      </c>
      <c r="Q127" s="118">
        <v>1.95</v>
      </c>
      <c r="R127" s="119">
        <v>1.95</v>
      </c>
      <c r="S127" s="120">
        <v>0</v>
      </c>
      <c r="T127" s="121">
        <v>0</v>
      </c>
    </row>
    <row r="128" ht="26.25" customHeight="1" spans="1:20">
      <c r="A128" s="101">
        <v>220</v>
      </c>
      <c r="B128" s="101">
        <v>22001</v>
      </c>
      <c r="C128" s="102" t="s">
        <v>368</v>
      </c>
      <c r="D128" s="101" t="s">
        <v>343</v>
      </c>
      <c r="E128" s="103">
        <v>1.95</v>
      </c>
      <c r="F128" s="103">
        <v>0</v>
      </c>
      <c r="G128" s="103">
        <v>0</v>
      </c>
      <c r="H128" s="103">
        <v>0</v>
      </c>
      <c r="I128" s="103">
        <v>0</v>
      </c>
      <c r="J128" s="103">
        <v>0</v>
      </c>
      <c r="K128" s="108">
        <v>0</v>
      </c>
      <c r="L128" s="109">
        <v>0</v>
      </c>
      <c r="M128" s="103">
        <v>0</v>
      </c>
      <c r="N128" s="103">
        <v>0</v>
      </c>
      <c r="O128" s="103">
        <v>0</v>
      </c>
      <c r="P128" s="108">
        <v>0</v>
      </c>
      <c r="Q128" s="118">
        <v>1.95</v>
      </c>
      <c r="R128" s="119">
        <v>1.95</v>
      </c>
      <c r="S128" s="120">
        <v>0</v>
      </c>
      <c r="T128" s="121">
        <v>0</v>
      </c>
    </row>
    <row r="129" ht="26.25" customHeight="1" spans="1:20">
      <c r="A129" s="101"/>
      <c r="B129" s="101"/>
      <c r="C129" s="102" t="s">
        <v>369</v>
      </c>
      <c r="D129" s="101" t="s">
        <v>370</v>
      </c>
      <c r="E129" s="103">
        <v>4.43</v>
      </c>
      <c r="F129" s="103">
        <v>0</v>
      </c>
      <c r="G129" s="103">
        <v>0</v>
      </c>
      <c r="H129" s="103">
        <v>0</v>
      </c>
      <c r="I129" s="103">
        <v>0</v>
      </c>
      <c r="J129" s="103">
        <v>0</v>
      </c>
      <c r="K129" s="108">
        <v>0</v>
      </c>
      <c r="L129" s="109">
        <v>0</v>
      </c>
      <c r="M129" s="103">
        <v>0</v>
      </c>
      <c r="N129" s="103">
        <v>0</v>
      </c>
      <c r="O129" s="103">
        <v>0</v>
      </c>
      <c r="P129" s="108">
        <v>0</v>
      </c>
      <c r="Q129" s="118">
        <v>4.43</v>
      </c>
      <c r="R129" s="119">
        <v>4.43</v>
      </c>
      <c r="S129" s="120">
        <v>0</v>
      </c>
      <c r="T129" s="121">
        <v>0</v>
      </c>
    </row>
    <row r="130" ht="26.25" customHeight="1" spans="1:20">
      <c r="A130" s="101">
        <v>220</v>
      </c>
      <c r="B130" s="101">
        <v>22001</v>
      </c>
      <c r="C130" s="102" t="s">
        <v>371</v>
      </c>
      <c r="D130" s="101" t="s">
        <v>343</v>
      </c>
      <c r="E130" s="103">
        <v>4.43</v>
      </c>
      <c r="F130" s="103">
        <v>0</v>
      </c>
      <c r="G130" s="103">
        <v>0</v>
      </c>
      <c r="H130" s="103">
        <v>0</v>
      </c>
      <c r="I130" s="103">
        <v>0</v>
      </c>
      <c r="J130" s="103">
        <v>0</v>
      </c>
      <c r="K130" s="108">
        <v>0</v>
      </c>
      <c r="L130" s="109">
        <v>0</v>
      </c>
      <c r="M130" s="103">
        <v>0</v>
      </c>
      <c r="N130" s="103">
        <v>0</v>
      </c>
      <c r="O130" s="103">
        <v>0</v>
      </c>
      <c r="P130" s="108">
        <v>0</v>
      </c>
      <c r="Q130" s="118">
        <v>4.43</v>
      </c>
      <c r="R130" s="119">
        <v>4.43</v>
      </c>
      <c r="S130" s="120">
        <v>0</v>
      </c>
      <c r="T130" s="121">
        <v>0</v>
      </c>
    </row>
    <row r="131" ht="26.25" customHeight="1" spans="1:20">
      <c r="A131" s="101"/>
      <c r="B131" s="101"/>
      <c r="C131" s="102" t="s">
        <v>372</v>
      </c>
      <c r="D131" s="101" t="s">
        <v>373</v>
      </c>
      <c r="E131" s="103">
        <v>9</v>
      </c>
      <c r="F131" s="103">
        <v>3.77</v>
      </c>
      <c r="G131" s="103">
        <v>0</v>
      </c>
      <c r="H131" s="103">
        <v>3.77</v>
      </c>
      <c r="I131" s="103">
        <v>0</v>
      </c>
      <c r="J131" s="103">
        <v>0</v>
      </c>
      <c r="K131" s="108">
        <v>0</v>
      </c>
      <c r="L131" s="109">
        <v>0</v>
      </c>
      <c r="M131" s="103">
        <v>0</v>
      </c>
      <c r="N131" s="103">
        <v>0</v>
      </c>
      <c r="O131" s="103">
        <v>0</v>
      </c>
      <c r="P131" s="108">
        <v>0</v>
      </c>
      <c r="Q131" s="118">
        <v>5.23</v>
      </c>
      <c r="R131" s="119">
        <v>5.23</v>
      </c>
      <c r="S131" s="120">
        <v>0</v>
      </c>
      <c r="T131" s="121">
        <v>0</v>
      </c>
    </row>
    <row r="132" ht="26.25" customHeight="1" spans="1:20">
      <c r="A132" s="101">
        <v>220</v>
      </c>
      <c r="B132" s="101">
        <v>22001</v>
      </c>
      <c r="C132" s="102" t="s">
        <v>374</v>
      </c>
      <c r="D132" s="101" t="s">
        <v>343</v>
      </c>
      <c r="E132" s="103">
        <v>9</v>
      </c>
      <c r="F132" s="103">
        <v>3.77</v>
      </c>
      <c r="G132" s="103">
        <v>0</v>
      </c>
      <c r="H132" s="103">
        <v>3.77</v>
      </c>
      <c r="I132" s="103">
        <v>0</v>
      </c>
      <c r="J132" s="103">
        <v>0</v>
      </c>
      <c r="K132" s="108">
        <v>0</v>
      </c>
      <c r="L132" s="109">
        <v>0</v>
      </c>
      <c r="M132" s="103">
        <v>0</v>
      </c>
      <c r="N132" s="103">
        <v>0</v>
      </c>
      <c r="O132" s="103">
        <v>0</v>
      </c>
      <c r="P132" s="108">
        <v>0</v>
      </c>
      <c r="Q132" s="118">
        <v>5.23</v>
      </c>
      <c r="R132" s="119">
        <v>5.23</v>
      </c>
      <c r="S132" s="120">
        <v>0</v>
      </c>
      <c r="T132" s="121">
        <v>0</v>
      </c>
    </row>
    <row r="133" ht="26.25" customHeight="1" spans="1:20">
      <c r="A133" s="101"/>
      <c r="B133" s="101"/>
      <c r="C133" s="102" t="s">
        <v>375</v>
      </c>
      <c r="D133" s="101" t="s">
        <v>376</v>
      </c>
      <c r="E133" s="103">
        <v>4.45</v>
      </c>
      <c r="F133" s="103">
        <v>0</v>
      </c>
      <c r="G133" s="103">
        <v>0</v>
      </c>
      <c r="H133" s="103">
        <v>0</v>
      </c>
      <c r="I133" s="103">
        <v>0</v>
      </c>
      <c r="J133" s="103">
        <v>0</v>
      </c>
      <c r="K133" s="108">
        <v>0</v>
      </c>
      <c r="L133" s="109">
        <v>0</v>
      </c>
      <c r="M133" s="103">
        <v>0</v>
      </c>
      <c r="N133" s="103">
        <v>0</v>
      </c>
      <c r="O133" s="103">
        <v>0</v>
      </c>
      <c r="P133" s="108">
        <v>0</v>
      </c>
      <c r="Q133" s="118">
        <v>4.45</v>
      </c>
      <c r="R133" s="119">
        <v>4.45</v>
      </c>
      <c r="S133" s="120">
        <v>0</v>
      </c>
      <c r="T133" s="121">
        <v>0</v>
      </c>
    </row>
    <row r="134" ht="26.25" customHeight="1" spans="1:20">
      <c r="A134" s="101">
        <v>220</v>
      </c>
      <c r="B134" s="101">
        <v>22001</v>
      </c>
      <c r="C134" s="102" t="s">
        <v>377</v>
      </c>
      <c r="D134" s="101" t="s">
        <v>343</v>
      </c>
      <c r="E134" s="103">
        <v>4.45</v>
      </c>
      <c r="F134" s="103">
        <v>0</v>
      </c>
      <c r="G134" s="103">
        <v>0</v>
      </c>
      <c r="H134" s="103">
        <v>0</v>
      </c>
      <c r="I134" s="103">
        <v>0</v>
      </c>
      <c r="J134" s="103">
        <v>0</v>
      </c>
      <c r="K134" s="108">
        <v>0</v>
      </c>
      <c r="L134" s="109">
        <v>0</v>
      </c>
      <c r="M134" s="103">
        <v>0</v>
      </c>
      <c r="N134" s="103">
        <v>0</v>
      </c>
      <c r="O134" s="103">
        <v>0</v>
      </c>
      <c r="P134" s="108">
        <v>0</v>
      </c>
      <c r="Q134" s="118">
        <v>4.45</v>
      </c>
      <c r="R134" s="119">
        <v>4.45</v>
      </c>
      <c r="S134" s="120">
        <v>0</v>
      </c>
      <c r="T134" s="121">
        <v>0</v>
      </c>
    </row>
    <row r="135" ht="26.25" customHeight="1" spans="1:20">
      <c r="A135" s="101"/>
      <c r="B135" s="101"/>
      <c r="C135" s="102" t="s">
        <v>378</v>
      </c>
      <c r="D135" s="101" t="s">
        <v>379</v>
      </c>
      <c r="E135" s="103">
        <v>0.76</v>
      </c>
      <c r="F135" s="103">
        <v>0</v>
      </c>
      <c r="G135" s="103">
        <v>0</v>
      </c>
      <c r="H135" s="103">
        <v>0</v>
      </c>
      <c r="I135" s="103">
        <v>0</v>
      </c>
      <c r="J135" s="103">
        <v>0</v>
      </c>
      <c r="K135" s="108">
        <v>0</v>
      </c>
      <c r="L135" s="109">
        <v>0</v>
      </c>
      <c r="M135" s="103">
        <v>0</v>
      </c>
      <c r="N135" s="103">
        <v>0</v>
      </c>
      <c r="O135" s="103">
        <v>0</v>
      </c>
      <c r="P135" s="108">
        <v>0</v>
      </c>
      <c r="Q135" s="118">
        <v>0.76</v>
      </c>
      <c r="R135" s="119">
        <v>0.76</v>
      </c>
      <c r="S135" s="120">
        <v>0</v>
      </c>
      <c r="T135" s="121">
        <v>0</v>
      </c>
    </row>
    <row r="136" ht="26.25" customHeight="1" spans="1:20">
      <c r="A136" s="101">
        <v>220</v>
      </c>
      <c r="B136" s="101">
        <v>22001</v>
      </c>
      <c r="C136" s="102" t="s">
        <v>380</v>
      </c>
      <c r="D136" s="101" t="s">
        <v>343</v>
      </c>
      <c r="E136" s="103">
        <v>0.76</v>
      </c>
      <c r="F136" s="103">
        <v>0</v>
      </c>
      <c r="G136" s="103">
        <v>0</v>
      </c>
      <c r="H136" s="103">
        <v>0</v>
      </c>
      <c r="I136" s="103">
        <v>0</v>
      </c>
      <c r="J136" s="103">
        <v>0</v>
      </c>
      <c r="K136" s="108">
        <v>0</v>
      </c>
      <c r="L136" s="109">
        <v>0</v>
      </c>
      <c r="M136" s="103">
        <v>0</v>
      </c>
      <c r="N136" s="103">
        <v>0</v>
      </c>
      <c r="O136" s="103">
        <v>0</v>
      </c>
      <c r="P136" s="108">
        <v>0</v>
      </c>
      <c r="Q136" s="118">
        <v>0.76</v>
      </c>
      <c r="R136" s="119">
        <v>0.76</v>
      </c>
      <c r="S136" s="120">
        <v>0</v>
      </c>
      <c r="T136" s="121">
        <v>0</v>
      </c>
    </row>
    <row r="137" ht="18" customHeight="1" spans="1:21">
      <c r="A137" s="80"/>
      <c r="B137" s="81"/>
      <c r="C137" s="81"/>
      <c r="D137" s="82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123"/>
      <c r="R137" s="123"/>
      <c r="S137" s="123"/>
      <c r="T137" s="112"/>
      <c r="U137" s="112"/>
    </row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18" customHeight="1"/>
  </sheetData>
  <mergeCells count="25">
    <mergeCell ref="A2:T2"/>
    <mergeCell ref="A4:B4"/>
    <mergeCell ref="F4:K4"/>
    <mergeCell ref="L4:P4"/>
    <mergeCell ref="Q4:S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</mergeCells>
  <printOptions horizontalCentered="1"/>
  <pageMargins left="0.629861111111111" right="0.629861111111111" top="0.786805555555556" bottom="0.708333333333333" header="0" footer="0"/>
  <pageSetup paperSize="9" scale="70" orientation="landscape"/>
  <headerFooter alignWithMargins="0" scaleWithDoc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C142"/>
  <sheetViews>
    <sheetView showZeros="0" workbookViewId="0">
      <selection activeCell="A13" sqref="A13"/>
    </sheetView>
  </sheetViews>
  <sheetFormatPr defaultColWidth="11.6666666666667" defaultRowHeight="14" outlineLevelCol="2"/>
  <cols>
    <col min="1" max="1" width="71.3333333333333" style="38" customWidth="1"/>
    <col min="2" max="2" width="19.6666666666667" style="38"/>
    <col min="3" max="3" width="35.3333333333333" style="38"/>
    <col min="4" max="16384" width="11.6666666666667" style="38"/>
  </cols>
  <sheetData>
    <row r="1" spans="1:1">
      <c r="A1" s="38" t="s">
        <v>441</v>
      </c>
    </row>
    <row r="2" s="70" customFormat="1" ht="30" customHeight="1" spans="1:3">
      <c r="A2" s="73" t="s">
        <v>442</v>
      </c>
      <c r="B2" s="73"/>
      <c r="C2" s="73"/>
    </row>
    <row r="3" ht="27" customHeight="1" spans="2:3">
      <c r="B3" s="72"/>
      <c r="C3" s="42" t="s">
        <v>443</v>
      </c>
    </row>
    <row r="4" s="71" customFormat="1" ht="30.75" customHeight="1" spans="1:3">
      <c r="A4" s="74" t="s">
        <v>444</v>
      </c>
      <c r="B4" s="74" t="s">
        <v>445</v>
      </c>
      <c r="C4" s="74" t="s">
        <v>446</v>
      </c>
    </row>
    <row r="5" s="72" customFormat="1" ht="20.1" customHeight="1" spans="1:3">
      <c r="A5" s="75" t="s">
        <v>447</v>
      </c>
      <c r="B5" s="75">
        <f>B6+B23</f>
        <v>60500</v>
      </c>
      <c r="C5" s="76"/>
    </row>
    <row r="6" s="72" customFormat="1" ht="20.1" customHeight="1" spans="1:3">
      <c r="A6" s="75" t="s">
        <v>448</v>
      </c>
      <c r="B6" s="75">
        <f>SUM(B7:B22)</f>
        <v>60500</v>
      </c>
      <c r="C6" s="76"/>
    </row>
    <row r="7" s="72" customFormat="1" ht="20.1" customHeight="1" spans="1:3">
      <c r="A7" s="77" t="s">
        <v>449</v>
      </c>
      <c r="B7" s="78">
        <f>SUM([8]表七、转移支付分地区情况!B7)</f>
        <v>132</v>
      </c>
      <c r="C7" s="79"/>
    </row>
    <row r="8" s="72" customFormat="1" ht="20.1" customHeight="1" spans="1:3">
      <c r="A8" s="77" t="s">
        <v>450</v>
      </c>
      <c r="B8" s="78">
        <f>SUM([8]表七、转移支付分地区情况!B8)</f>
        <v>32</v>
      </c>
      <c r="C8" s="79"/>
    </row>
    <row r="9" s="72" customFormat="1" ht="20.1" customHeight="1" spans="1:3">
      <c r="A9" s="77" t="s">
        <v>451</v>
      </c>
      <c r="B9" s="78">
        <f>SUM([8]表七、转移支付分地区情况!B9)</f>
        <v>1309</v>
      </c>
      <c r="C9" s="79"/>
    </row>
    <row r="10" s="72" customFormat="1" ht="20.1" customHeight="1" spans="1:3">
      <c r="A10" s="77" t="s">
        <v>452</v>
      </c>
      <c r="B10" s="78">
        <f>SUM([8]表七、转移支付分地区情况!B10)</f>
        <v>89</v>
      </c>
      <c r="C10" s="79"/>
    </row>
    <row r="11" s="72" customFormat="1" ht="20.1" customHeight="1" spans="1:3">
      <c r="A11" s="77" t="s">
        <v>453</v>
      </c>
      <c r="B11" s="78">
        <f>SUM([8]表七、转移支付分地区情况!B11)</f>
        <v>4661</v>
      </c>
      <c r="C11" s="79"/>
    </row>
    <row r="12" s="72" customFormat="1" ht="20.1" customHeight="1" spans="1:3">
      <c r="A12" s="77" t="s">
        <v>454</v>
      </c>
      <c r="B12" s="78">
        <f>SUM([8]表七、转移支付分地区情况!B12)</f>
        <v>520</v>
      </c>
      <c r="C12" s="79"/>
    </row>
    <row r="13" s="72" customFormat="1" ht="20.1" customHeight="1" spans="1:3">
      <c r="A13" s="77" t="s">
        <v>455</v>
      </c>
      <c r="B13" s="78">
        <f>SUM([8]表七、转移支付分地区情况!B13)</f>
        <v>3823</v>
      </c>
      <c r="C13" s="79"/>
    </row>
    <row r="14" s="72" customFormat="1" ht="20.1" customHeight="1" spans="1:3">
      <c r="A14" s="77" t="s">
        <v>456</v>
      </c>
      <c r="B14" s="78">
        <f>SUM([8]表七、转移支付分地区情况!B14)</f>
        <v>0</v>
      </c>
      <c r="C14" s="79"/>
    </row>
    <row r="15" s="72" customFormat="1" ht="20.1" customHeight="1" spans="1:3">
      <c r="A15" s="77" t="s">
        <v>457</v>
      </c>
      <c r="B15" s="78">
        <f>SUM([8]表七、转移支付分地区情况!B15)</f>
        <v>508</v>
      </c>
      <c r="C15" s="79"/>
    </row>
    <row r="16" s="72" customFormat="1" ht="20.1" customHeight="1" spans="1:3">
      <c r="A16" s="77" t="s">
        <v>458</v>
      </c>
      <c r="B16" s="78">
        <f>SUM([8]表七、转移支付分地区情况!B16)</f>
        <v>2741</v>
      </c>
      <c r="C16" s="79"/>
    </row>
    <row r="17" s="72" customFormat="1" ht="20.1" customHeight="1" spans="1:3">
      <c r="A17" s="77" t="s">
        <v>459</v>
      </c>
      <c r="B17" s="78">
        <f>SUM([8]表七、转移支付分地区情况!B17)</f>
        <v>25000</v>
      </c>
      <c r="C17" s="79"/>
    </row>
    <row r="18" s="72" customFormat="1" ht="20.1" customHeight="1" spans="1:3">
      <c r="A18" s="77" t="s">
        <v>460</v>
      </c>
      <c r="B18" s="78">
        <f>SUM([8]表七、转移支付分地区情况!B18)</f>
        <v>10000</v>
      </c>
      <c r="C18" s="79"/>
    </row>
    <row r="19" s="72" customFormat="1" ht="20.1" customHeight="1" spans="1:3">
      <c r="A19" s="77" t="s">
        <v>461</v>
      </c>
      <c r="B19" s="78">
        <f>SUM([8]表七、转移支付分地区情况!B19)</f>
        <v>698</v>
      </c>
      <c r="C19" s="79"/>
    </row>
    <row r="20" s="72" customFormat="1" ht="20.1" customHeight="1" spans="1:3">
      <c r="A20" s="77" t="s">
        <v>462</v>
      </c>
      <c r="B20" s="78">
        <f>SUM([8]表七、转移支付分地区情况!B20)</f>
        <v>260</v>
      </c>
      <c r="C20" s="79"/>
    </row>
    <row r="21" s="72" customFormat="1" ht="20.1" customHeight="1" spans="1:3">
      <c r="A21" s="77" t="s">
        <v>463</v>
      </c>
      <c r="B21" s="78">
        <f>SUM([8]表七、转移支付分地区情况!B21)</f>
        <v>10501</v>
      </c>
      <c r="C21" s="79"/>
    </row>
    <row r="22" s="72" customFormat="1" ht="20.1" customHeight="1" spans="1:3">
      <c r="A22" s="77" t="s">
        <v>464</v>
      </c>
      <c r="B22" s="78">
        <f>SUM([8]表七、转移支付分地区情况!B22)</f>
        <v>226</v>
      </c>
      <c r="C22" s="79"/>
    </row>
    <row r="23" s="72" customFormat="1" ht="20.1" customHeight="1" spans="1:3">
      <c r="A23" s="75" t="s">
        <v>465</v>
      </c>
      <c r="B23" s="75"/>
      <c r="C23" s="76"/>
    </row>
    <row r="24" s="72" customFormat="1" ht="20.1" customHeight="1" spans="1:3">
      <c r="A24" s="78" t="s">
        <v>466</v>
      </c>
      <c r="B24" s="78"/>
      <c r="C24" s="79"/>
    </row>
    <row r="25" s="72" customFormat="1" ht="20.1" customHeight="1" spans="1:3">
      <c r="A25" s="78"/>
      <c r="B25" s="78"/>
      <c r="C25" s="79"/>
    </row>
    <row r="26" s="72" customFormat="1" ht="20.1" customHeight="1" spans="1:3">
      <c r="A26" s="75" t="s">
        <v>467</v>
      </c>
      <c r="B26" s="75">
        <f>SUM(B27:B29)</f>
        <v>6000</v>
      </c>
      <c r="C26" s="76"/>
    </row>
    <row r="27" s="72" customFormat="1" ht="20.1" customHeight="1" spans="1:3">
      <c r="A27" s="77" t="s">
        <v>468</v>
      </c>
      <c r="B27" s="78">
        <f>SUM([8]表七、转移支付分地区情况!B24)</f>
        <v>2076</v>
      </c>
      <c r="C27" s="79"/>
    </row>
    <row r="28" s="72" customFormat="1" ht="20.1" customHeight="1" spans="1:3">
      <c r="A28" s="77" t="s">
        <v>469</v>
      </c>
      <c r="B28" s="78">
        <f>SUM([8]表七、转移支付分地区情况!B25)</f>
        <v>1274</v>
      </c>
      <c r="C28" s="79"/>
    </row>
    <row r="29" s="72" customFormat="1" ht="20.1" customHeight="1" spans="1:3">
      <c r="A29" s="77" t="s">
        <v>470</v>
      </c>
      <c r="B29" s="78">
        <v>2650</v>
      </c>
      <c r="C29" s="79"/>
    </row>
    <row r="30" s="72" customFormat="1" ht="20.1" customHeight="1" spans="1:3">
      <c r="A30" s="77"/>
      <c r="B30" s="78"/>
      <c r="C30" s="79"/>
    </row>
    <row r="31" s="71" customFormat="1" ht="20.1" customHeight="1" spans="1:3">
      <c r="A31" s="74" t="s">
        <v>115</v>
      </c>
      <c r="B31" s="75">
        <f>B5+B26</f>
        <v>66500</v>
      </c>
      <c r="C31" s="76"/>
    </row>
    <row r="32" s="72" customFormat="1" ht="20.1" customHeight="1"/>
    <row r="33" s="72" customFormat="1" ht="20.1" customHeight="1"/>
    <row r="34" s="72" customFormat="1" ht="20.1" customHeight="1"/>
    <row r="35" s="72" customFormat="1" ht="20.1" customHeight="1"/>
    <row r="36" s="72" customFormat="1" ht="20.1" customHeight="1"/>
    <row r="37" s="72" customFormat="1" ht="20.1" customHeight="1"/>
    <row r="38" s="72" customFormat="1" ht="20.1" customHeight="1"/>
    <row r="39" s="72" customFormat="1" ht="20.1" customHeight="1"/>
    <row r="40" s="72" customFormat="1" ht="20.1" customHeight="1"/>
    <row r="41" s="72" customFormat="1" ht="20.1" customHeight="1"/>
    <row r="42" s="72" customFormat="1" ht="20.1" customHeight="1"/>
    <row r="43" s="72" customFormat="1" ht="20.1" customHeight="1"/>
    <row r="44" s="72" customFormat="1" ht="20.1" customHeight="1"/>
    <row r="45" s="72" customFormat="1" ht="20.1" customHeight="1"/>
    <row r="46" s="72" customFormat="1" ht="20.1" customHeight="1"/>
    <row r="47" s="72" customFormat="1" ht="20.1" customHeight="1"/>
    <row r="48" s="72" customFormat="1" ht="20.1" customHeight="1"/>
    <row r="49" s="72" customFormat="1" ht="20.1" customHeight="1"/>
    <row r="50" s="72" customFormat="1" ht="20.1" customHeight="1"/>
    <row r="51" s="72" customFormat="1" ht="20.1" customHeight="1"/>
    <row r="52" s="72" customFormat="1" ht="20.1" customHeight="1"/>
    <row r="53" s="72" customFormat="1" ht="20.1" customHeight="1"/>
    <row r="54" s="72" customFormat="1" ht="20.1" customHeight="1"/>
    <row r="55" s="72" customFormat="1" ht="20.1" customHeight="1"/>
    <row r="56" s="72" customFormat="1" ht="20.1" customHeight="1"/>
    <row r="57" s="72" customFormat="1" ht="20.1" customHeight="1"/>
    <row r="58" s="72" customFormat="1" ht="20.1" customHeight="1"/>
    <row r="59" s="72" customFormat="1" ht="20.1" customHeight="1"/>
    <row r="60" s="72" customFormat="1" ht="20.1" customHeight="1"/>
    <row r="61" s="72" customFormat="1" ht="20.1" customHeight="1"/>
    <row r="62" s="72" customFormat="1" ht="20.1" customHeight="1"/>
    <row r="63" s="72" customFormat="1" ht="20.1" customHeight="1"/>
    <row r="64" s="72" customFormat="1" ht="20.1" customHeight="1"/>
    <row r="65" s="72" customFormat="1" ht="20.1" customHeight="1"/>
    <row r="66" s="72" customFormat="1" ht="20.1" customHeight="1"/>
    <row r="67" s="72" customFormat="1" ht="20.1" customHeight="1"/>
    <row r="68" s="72" customFormat="1" ht="20.1" customHeight="1"/>
    <row r="69" s="72" customFormat="1" ht="20.1" customHeight="1"/>
    <row r="70" s="72" customFormat="1" ht="20.1" customHeight="1"/>
    <row r="71" s="72" customFormat="1" ht="20.1" customHeight="1"/>
    <row r="72" s="72" customFormat="1" ht="20.1" customHeight="1"/>
    <row r="73" s="72" customFormat="1" ht="20.1" customHeight="1"/>
    <row r="74" s="72" customFormat="1" ht="20.1" customHeight="1"/>
    <row r="75" s="72" customFormat="1" ht="20.1" customHeight="1"/>
    <row r="76" s="72" customFormat="1" ht="20.1" customHeight="1"/>
    <row r="77" s="72" customFormat="1" ht="20.1" customHeight="1"/>
    <row r="78" s="72" customFormat="1" ht="20.1" customHeight="1"/>
    <row r="79" s="72" customFormat="1" ht="20.1" customHeight="1"/>
    <row r="80" s="72" customFormat="1" ht="20.1" customHeight="1"/>
    <row r="81" s="72" customFormat="1" ht="20.1" customHeight="1"/>
    <row r="82" s="72" customFormat="1" ht="20.1" customHeight="1"/>
    <row r="83" s="72" customFormat="1" ht="20.1" customHeight="1"/>
    <row r="84" s="72" customFormat="1" ht="20.1" customHeight="1"/>
    <row r="85" s="72" customFormat="1" ht="20.1" customHeight="1"/>
    <row r="86" s="72" customFormat="1" ht="20.1" customHeight="1"/>
    <row r="87" s="72" customFormat="1" ht="20.1" customHeight="1"/>
    <row r="88" s="72" customFormat="1" ht="20.1" customHeight="1"/>
    <row r="89" s="72" customFormat="1" ht="20.1" customHeight="1"/>
    <row r="90" s="72" customFormat="1" ht="20.1" customHeight="1"/>
    <row r="91" s="72" customFormat="1" ht="20.1" customHeight="1"/>
    <row r="92" s="72" customFormat="1" ht="20.1" customHeight="1"/>
    <row r="93" s="72" customFormat="1" ht="20.1" customHeight="1"/>
    <row r="94" s="72" customFormat="1" ht="20.1" customHeight="1"/>
    <row r="95" s="72" customFormat="1" ht="20.1" customHeight="1"/>
    <row r="96" s="72" customFormat="1" ht="20.1" customHeight="1"/>
    <row r="97" s="72" customFormat="1" ht="20.1" customHeight="1"/>
    <row r="98" s="72" customFormat="1" ht="20.1" customHeight="1"/>
    <row r="99" s="72" customFormat="1" ht="20.1" customHeight="1"/>
    <row r="100" s="72" customFormat="1" ht="20.1" customHeight="1"/>
    <row r="101" s="72" customFormat="1" ht="20.1" customHeight="1"/>
    <row r="102" s="72" customFormat="1" ht="20.1" customHeight="1"/>
    <row r="103" s="72" customFormat="1" ht="20.1" customHeight="1"/>
    <row r="104" s="72" customFormat="1" ht="20.1" customHeight="1"/>
    <row r="105" s="72" customFormat="1" ht="20.1" customHeight="1"/>
    <row r="106" s="72" customFormat="1" ht="20.1" customHeight="1"/>
    <row r="107" s="72" customFormat="1" ht="20.1" customHeight="1"/>
    <row r="108" s="72" customFormat="1" ht="20.1" customHeight="1"/>
    <row r="109" s="72" customFormat="1" ht="20.1" customHeight="1"/>
    <row r="110" s="72" customFormat="1" ht="20.1" customHeight="1"/>
    <row r="111" s="72" customFormat="1" ht="20.1" customHeight="1"/>
    <row r="112" s="72" customFormat="1" ht="20.1" customHeight="1"/>
    <row r="113" s="72" customFormat="1" ht="20.1" customHeight="1"/>
    <row r="114" s="72" customFormat="1" ht="20.1" customHeight="1"/>
    <row r="115" s="72" customFormat="1" ht="20.1" customHeight="1"/>
    <row r="116" s="72" customFormat="1" ht="20.1" customHeight="1"/>
    <row r="117" s="72" customFormat="1" ht="20.1" customHeight="1"/>
    <row r="118" s="72" customFormat="1" ht="20.1" customHeight="1"/>
    <row r="119" s="72" customFormat="1" ht="20.1" customHeight="1"/>
    <row r="120" s="72" customFormat="1" ht="20.1" customHeight="1"/>
    <row r="121" s="72" customFormat="1" ht="20.1" customHeight="1"/>
    <row r="122" s="72" customFormat="1" ht="20.1" customHeight="1"/>
    <row r="123" s="72" customFormat="1" ht="20.1" customHeight="1"/>
    <row r="124" s="72" customFormat="1" ht="20.1" customHeight="1"/>
    <row r="125" s="72" customFormat="1" ht="20.1" customHeight="1"/>
    <row r="126" s="72" customFormat="1" ht="20.1" customHeight="1"/>
    <row r="127" s="72" customFormat="1" ht="20.1" customHeight="1"/>
    <row r="128" s="72" customFormat="1" ht="20.1" customHeight="1"/>
    <row r="129" s="72" customFormat="1" ht="20.1" customHeight="1"/>
    <row r="130" s="72" customFormat="1" ht="20.1" customHeight="1"/>
    <row r="131" s="72" customFormat="1" ht="20.1" customHeight="1"/>
    <row r="132" s="72" customFormat="1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</sheetData>
  <mergeCells count="1">
    <mergeCell ref="A2:C2"/>
  </mergeCells>
  <printOptions horizontalCentered="1"/>
  <pageMargins left="0.709722222222222" right="0.709722222222222" top="0.75" bottom="0.75" header="0.309722222222222" footer="0.309722222222222"/>
  <pageSetup paperSize="9" scale="81" fitToHeight="200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Q2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O16" sqref="O16"/>
    </sheetView>
  </sheetViews>
  <sheetFormatPr defaultColWidth="12" defaultRowHeight="15"/>
  <cols>
    <col min="1" max="1" width="50.5" style="48" customWidth="1"/>
    <col min="2" max="2" width="10.3333333333333" style="48" customWidth="1"/>
    <col min="3" max="3" width="11.5" style="48"/>
    <col min="4" max="4" width="10.1666666666667" style="49"/>
    <col min="5" max="5" width="10" style="48"/>
    <col min="6" max="6" width="8.83333333333333" style="48"/>
    <col min="7" max="7" width="10" style="48"/>
    <col min="8" max="9" width="11.3333333333333" style="48"/>
    <col min="10" max="10" width="10" style="48"/>
    <col min="11" max="11" width="10.1666666666667" style="50"/>
    <col min="12" max="12" width="10" style="50"/>
    <col min="13" max="13" width="11.3333333333333" style="50"/>
    <col min="14" max="14" width="21.5" style="50"/>
    <col min="15" max="15" width="18.5" style="50"/>
    <col min="16" max="17" width="12" style="50"/>
    <col min="18" max="18" width="21" style="50"/>
    <col min="19" max="16384" width="12" style="50"/>
  </cols>
  <sheetData>
    <row r="1" spans="1:1">
      <c r="A1" s="48" t="s">
        <v>471</v>
      </c>
    </row>
    <row r="2" s="45" customFormat="1" ht="25.5" spans="1:251">
      <c r="A2" s="51" t="s">
        <v>472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</row>
    <row r="3" s="45" customFormat="1" ht="36.75" customHeight="1" spans="1:25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67" t="s">
        <v>19</v>
      </c>
      <c r="M3" s="67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</row>
    <row r="4" s="46" customFormat="1" ht="33" customHeight="1" spans="1:13">
      <c r="A4" s="52" t="s">
        <v>473</v>
      </c>
      <c r="B4" s="52" t="s">
        <v>115</v>
      </c>
      <c r="C4" s="53" t="s">
        <v>474</v>
      </c>
      <c r="D4" s="53" t="s">
        <v>475</v>
      </c>
      <c r="E4" s="53" t="s">
        <v>476</v>
      </c>
      <c r="F4" s="53" t="s">
        <v>477</v>
      </c>
      <c r="G4" s="53" t="s">
        <v>478</v>
      </c>
      <c r="H4" s="53" t="s">
        <v>479</v>
      </c>
      <c r="I4" s="53" t="s">
        <v>480</v>
      </c>
      <c r="J4" s="53" t="s">
        <v>481</v>
      </c>
      <c r="K4" s="53" t="s">
        <v>482</v>
      </c>
      <c r="L4" s="68" t="s">
        <v>483</v>
      </c>
      <c r="M4" s="68" t="s">
        <v>484</v>
      </c>
    </row>
    <row r="5" ht="30" customHeight="1" spans="1:15">
      <c r="A5" s="54" t="s">
        <v>485</v>
      </c>
      <c r="B5" s="55">
        <f t="shared" ref="B5:M5" si="0">SUM(B6,B23)</f>
        <v>66500</v>
      </c>
      <c r="C5" s="55">
        <f t="shared" si="0"/>
        <v>1761</v>
      </c>
      <c r="D5" s="55">
        <f t="shared" si="0"/>
        <v>1660</v>
      </c>
      <c r="E5" s="55">
        <f t="shared" si="0"/>
        <v>2711</v>
      </c>
      <c r="F5" s="55">
        <f t="shared" si="0"/>
        <v>1267</v>
      </c>
      <c r="G5" s="55">
        <f t="shared" si="0"/>
        <v>1642</v>
      </c>
      <c r="H5" s="55">
        <f t="shared" si="0"/>
        <v>1185</v>
      </c>
      <c r="I5" s="55">
        <f t="shared" si="0"/>
        <v>2190</v>
      </c>
      <c r="J5" s="55">
        <f t="shared" si="0"/>
        <v>2095</v>
      </c>
      <c r="K5" s="55">
        <f t="shared" si="0"/>
        <v>2583</v>
      </c>
      <c r="L5" s="55">
        <f t="shared" si="0"/>
        <v>1298</v>
      </c>
      <c r="M5" s="55">
        <f t="shared" si="0"/>
        <v>48108</v>
      </c>
      <c r="O5" s="46"/>
    </row>
    <row r="6" ht="24.95" customHeight="1" spans="1:15">
      <c r="A6" s="54" t="s">
        <v>486</v>
      </c>
      <c r="B6" s="56">
        <f t="shared" ref="B6:M6" si="1">SUM(B7:B22)</f>
        <v>60500</v>
      </c>
      <c r="C6" s="56">
        <f t="shared" si="1"/>
        <v>1306</v>
      </c>
      <c r="D6" s="56">
        <f t="shared" si="1"/>
        <v>956</v>
      </c>
      <c r="E6" s="56">
        <f t="shared" si="1"/>
        <v>1863</v>
      </c>
      <c r="F6" s="56">
        <f t="shared" si="1"/>
        <v>1086</v>
      </c>
      <c r="G6" s="56">
        <f t="shared" si="1"/>
        <v>1207</v>
      </c>
      <c r="H6" s="56">
        <f t="shared" si="1"/>
        <v>1158</v>
      </c>
      <c r="I6" s="56">
        <f t="shared" si="1"/>
        <v>2138</v>
      </c>
      <c r="J6" s="56">
        <f t="shared" si="1"/>
        <v>1766</v>
      </c>
      <c r="K6" s="56">
        <f t="shared" si="1"/>
        <v>2054</v>
      </c>
      <c r="L6" s="56">
        <f t="shared" si="1"/>
        <v>1316</v>
      </c>
      <c r="M6" s="55">
        <f t="shared" si="1"/>
        <v>45650</v>
      </c>
      <c r="O6" s="46"/>
    </row>
    <row r="7" s="47" customFormat="1" ht="24.95" customHeight="1" spans="1:15">
      <c r="A7" s="57" t="s">
        <v>449</v>
      </c>
      <c r="B7" s="58">
        <f t="shared" ref="B7:B22" si="2">SUM(C7:M7)</f>
        <v>132</v>
      </c>
      <c r="C7" s="59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40</v>
      </c>
      <c r="M7" s="60">
        <v>92</v>
      </c>
      <c r="O7" s="46"/>
    </row>
    <row r="8" s="47" customFormat="1" ht="24.95" customHeight="1" spans="1:15">
      <c r="A8" s="57" t="s">
        <v>450</v>
      </c>
      <c r="B8" s="58">
        <f t="shared" si="2"/>
        <v>32</v>
      </c>
      <c r="C8" s="59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32</v>
      </c>
      <c r="O8" s="46"/>
    </row>
    <row r="9" s="47" customFormat="1" ht="24.95" customHeight="1" spans="1:15">
      <c r="A9" s="57" t="s">
        <v>451</v>
      </c>
      <c r="B9" s="58">
        <f t="shared" si="2"/>
        <v>1309</v>
      </c>
      <c r="C9" s="59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1309</v>
      </c>
      <c r="O9" s="46"/>
    </row>
    <row r="10" s="47" customFormat="1" ht="24.95" customHeight="1" spans="1:15">
      <c r="A10" s="57" t="s">
        <v>452</v>
      </c>
      <c r="B10" s="58">
        <f t="shared" si="2"/>
        <v>89</v>
      </c>
      <c r="C10" s="59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89</v>
      </c>
      <c r="O10" s="46"/>
    </row>
    <row r="11" s="47" customFormat="1" ht="24.95" customHeight="1" spans="1:15">
      <c r="A11" s="61" t="s">
        <v>453</v>
      </c>
      <c r="B11" s="58">
        <f t="shared" si="2"/>
        <v>4661</v>
      </c>
      <c r="C11" s="59">
        <v>180</v>
      </c>
      <c r="D11" s="60">
        <v>121</v>
      </c>
      <c r="E11" s="60">
        <v>627</v>
      </c>
      <c r="F11" s="60">
        <v>166</v>
      </c>
      <c r="G11" s="60">
        <v>185</v>
      </c>
      <c r="H11" s="60">
        <v>100</v>
      </c>
      <c r="I11" s="60">
        <v>367</v>
      </c>
      <c r="J11" s="60">
        <v>212</v>
      </c>
      <c r="K11" s="60">
        <v>136</v>
      </c>
      <c r="L11" s="60">
        <v>163</v>
      </c>
      <c r="M11" s="60">
        <f>3904-1500</f>
        <v>2404</v>
      </c>
      <c r="O11" s="46"/>
    </row>
    <row r="12" s="47" customFormat="1" ht="24.95" customHeight="1" spans="1:15">
      <c r="A12" s="61" t="s">
        <v>454</v>
      </c>
      <c r="B12" s="58">
        <f t="shared" si="2"/>
        <v>520</v>
      </c>
      <c r="C12" s="59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520</v>
      </c>
      <c r="O12" s="46"/>
    </row>
    <row r="13" s="47" customFormat="1" ht="24.95" customHeight="1" spans="1:15">
      <c r="A13" s="61" t="s">
        <v>455</v>
      </c>
      <c r="B13" s="58">
        <f t="shared" si="2"/>
        <v>3823</v>
      </c>
      <c r="C13" s="59">
        <v>176</v>
      </c>
      <c r="D13" s="60">
        <v>117</v>
      </c>
      <c r="E13" s="60">
        <v>185</v>
      </c>
      <c r="F13" s="60">
        <v>123</v>
      </c>
      <c r="G13" s="60">
        <v>128</v>
      </c>
      <c r="H13" s="60">
        <v>166</v>
      </c>
      <c r="I13" s="60">
        <f>301+45</f>
        <v>346</v>
      </c>
      <c r="J13" s="60">
        <v>244</v>
      </c>
      <c r="K13" s="60">
        <v>347</v>
      </c>
      <c r="L13" s="60">
        <v>126</v>
      </c>
      <c r="M13" s="60">
        <f>3565-1700</f>
        <v>1865</v>
      </c>
      <c r="O13" s="46"/>
    </row>
    <row r="14" s="47" customFormat="1" ht="24.95" customHeight="1" spans="1:15">
      <c r="A14" s="57" t="s">
        <v>456</v>
      </c>
      <c r="B14" s="58">
        <f t="shared" si="2"/>
        <v>0</v>
      </c>
      <c r="C14" s="59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O14" s="46"/>
    </row>
    <row r="15" ht="24.95" customHeight="1" spans="1:15">
      <c r="A15" s="57" t="s">
        <v>457</v>
      </c>
      <c r="B15" s="58">
        <f t="shared" si="2"/>
        <v>508</v>
      </c>
      <c r="C15" s="59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f>958-450</f>
        <v>508</v>
      </c>
      <c r="O15" s="46"/>
    </row>
    <row r="16" ht="24.95" customHeight="1" spans="1:15">
      <c r="A16" s="61" t="s">
        <v>458</v>
      </c>
      <c r="B16" s="58">
        <f t="shared" si="2"/>
        <v>2741</v>
      </c>
      <c r="C16" s="59">
        <v>84</v>
      </c>
      <c r="D16" s="60">
        <f>15+65</f>
        <v>80</v>
      </c>
      <c r="E16" s="60">
        <f>97+50</f>
        <v>147</v>
      </c>
      <c r="F16" s="60">
        <f>29+70</f>
        <v>99</v>
      </c>
      <c r="G16" s="60">
        <f>99+40</f>
        <v>139</v>
      </c>
      <c r="H16" s="60">
        <f>57+70</f>
        <v>127</v>
      </c>
      <c r="I16" s="60">
        <f>80+50</f>
        <v>130</v>
      </c>
      <c r="J16" s="60">
        <f>127+30</f>
        <v>157</v>
      </c>
      <c r="K16" s="60">
        <f>121+30</f>
        <v>151</v>
      </c>
      <c r="L16" s="60">
        <f>32+75</f>
        <v>107</v>
      </c>
      <c r="M16" s="60">
        <f>2670-1150</f>
        <v>1520</v>
      </c>
      <c r="O16" s="46"/>
    </row>
    <row r="17" s="47" customFormat="1" ht="24.95" customHeight="1" spans="1:15">
      <c r="A17" s="61" t="s">
        <v>459</v>
      </c>
      <c r="B17" s="58">
        <f t="shared" si="2"/>
        <v>25000</v>
      </c>
      <c r="C17" s="59">
        <v>0</v>
      </c>
      <c r="D17" s="60">
        <v>0</v>
      </c>
      <c r="E17" s="60"/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25000</v>
      </c>
      <c r="O17" s="46"/>
    </row>
    <row r="18" s="47" customFormat="1" ht="24.95" customHeight="1" spans="1:15">
      <c r="A18" s="57" t="s">
        <v>460</v>
      </c>
      <c r="B18" s="58">
        <f t="shared" si="2"/>
        <v>10000</v>
      </c>
      <c r="C18" s="59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10000</v>
      </c>
      <c r="O18" s="46"/>
    </row>
    <row r="19" s="47" customFormat="1" ht="24.95" customHeight="1" spans="1:15">
      <c r="A19" s="62" t="s">
        <v>461</v>
      </c>
      <c r="B19" s="63">
        <f t="shared" si="2"/>
        <v>698</v>
      </c>
      <c r="C19" s="59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f>1148-450</f>
        <v>698</v>
      </c>
      <c r="O19" s="46"/>
    </row>
    <row r="20" ht="24.95" customHeight="1" spans="1:15">
      <c r="A20" s="64" t="s">
        <v>462</v>
      </c>
      <c r="B20" s="63">
        <f t="shared" si="2"/>
        <v>260</v>
      </c>
      <c r="C20" s="59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260</v>
      </c>
      <c r="O20" s="46"/>
    </row>
    <row r="21" ht="24.95" customHeight="1" spans="1:15">
      <c r="A21" s="64" t="s">
        <v>463</v>
      </c>
      <c r="B21" s="63">
        <f t="shared" si="2"/>
        <v>10501</v>
      </c>
      <c r="C21" s="59">
        <v>866</v>
      </c>
      <c r="D21" s="60">
        <f>538+100</f>
        <v>638</v>
      </c>
      <c r="E21" s="60">
        <f>804+100</f>
        <v>904</v>
      </c>
      <c r="F21" s="60">
        <f>598+100</f>
        <v>698</v>
      </c>
      <c r="G21" s="60">
        <f>655+100</f>
        <v>755</v>
      </c>
      <c r="H21" s="60">
        <f>665+100</f>
        <v>765</v>
      </c>
      <c r="I21" s="60">
        <f>1195+100</f>
        <v>1295</v>
      </c>
      <c r="J21" s="60">
        <f>1053+100</f>
        <v>1153</v>
      </c>
      <c r="K21" s="60">
        <f>1320+100</f>
        <v>1420</v>
      </c>
      <c r="L21" s="60">
        <f>780+100</f>
        <v>880</v>
      </c>
      <c r="M21" s="60">
        <f>1827-700</f>
        <v>1127</v>
      </c>
      <c r="O21" s="46"/>
    </row>
    <row r="22" s="45" customFormat="1" ht="24.95" customHeight="1" spans="1:251">
      <c r="A22" s="62" t="s">
        <v>464</v>
      </c>
      <c r="B22" s="63">
        <f t="shared" si="2"/>
        <v>226</v>
      </c>
      <c r="C22" s="59">
        <v>0</v>
      </c>
      <c r="D22" s="60"/>
      <c r="E22" s="60"/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226</v>
      </c>
      <c r="N22" s="50"/>
      <c r="O22" s="46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ht="24.95" customHeight="1" spans="1:13">
      <c r="A23" s="65" t="s">
        <v>467</v>
      </c>
      <c r="B23" s="63">
        <f t="shared" ref="B23:M23" si="3">SUM(B24:B26)</f>
        <v>6000</v>
      </c>
      <c r="C23" s="63">
        <f t="shared" si="3"/>
        <v>455</v>
      </c>
      <c r="D23" s="63">
        <f t="shared" si="3"/>
        <v>704</v>
      </c>
      <c r="E23" s="63">
        <f t="shared" si="3"/>
        <v>848</v>
      </c>
      <c r="F23" s="63">
        <f t="shared" si="3"/>
        <v>181</v>
      </c>
      <c r="G23" s="63">
        <f t="shared" si="3"/>
        <v>435</v>
      </c>
      <c r="H23" s="63">
        <f t="shared" si="3"/>
        <v>27</v>
      </c>
      <c r="I23" s="63">
        <f t="shared" si="3"/>
        <v>52</v>
      </c>
      <c r="J23" s="63">
        <f t="shared" si="3"/>
        <v>329</v>
      </c>
      <c r="K23" s="63">
        <f t="shared" si="3"/>
        <v>529</v>
      </c>
      <c r="L23" s="63">
        <f t="shared" si="3"/>
        <v>-18</v>
      </c>
      <c r="M23" s="63">
        <f t="shared" si="3"/>
        <v>2458</v>
      </c>
    </row>
    <row r="24" ht="24.95" customHeight="1" spans="1:13">
      <c r="A24" s="62" t="s">
        <v>468</v>
      </c>
      <c r="B24" s="63">
        <f t="shared" ref="B24:B26" si="4">SUM(C24:M24)</f>
        <v>2076</v>
      </c>
      <c r="C24" s="66">
        <v>50</v>
      </c>
      <c r="D24" s="66">
        <v>118</v>
      </c>
      <c r="E24" s="66">
        <v>90</v>
      </c>
      <c r="F24" s="66">
        <v>73</v>
      </c>
      <c r="G24" s="66">
        <v>18</v>
      </c>
      <c r="H24" s="66">
        <v>193</v>
      </c>
      <c r="I24" s="66">
        <v>144</v>
      </c>
      <c r="J24" s="66">
        <v>82</v>
      </c>
      <c r="K24" s="69">
        <v>174</v>
      </c>
      <c r="L24" s="69">
        <v>12</v>
      </c>
      <c r="M24" s="69">
        <v>1122</v>
      </c>
    </row>
    <row r="25" ht="24.95" customHeight="1" spans="1:13">
      <c r="A25" s="62" t="s">
        <v>469</v>
      </c>
      <c r="B25" s="63">
        <f t="shared" si="4"/>
        <v>1274</v>
      </c>
      <c r="C25" s="66">
        <v>78</v>
      </c>
      <c r="D25" s="66">
        <v>83</v>
      </c>
      <c r="E25" s="66">
        <v>77</v>
      </c>
      <c r="F25" s="66">
        <v>55</v>
      </c>
      <c r="G25" s="66">
        <v>58</v>
      </c>
      <c r="H25" s="66">
        <v>145</v>
      </c>
      <c r="I25" s="66">
        <v>191</v>
      </c>
      <c r="J25" s="66">
        <v>84</v>
      </c>
      <c r="K25" s="69">
        <v>231</v>
      </c>
      <c r="L25" s="69">
        <v>3</v>
      </c>
      <c r="M25" s="69">
        <v>269</v>
      </c>
    </row>
    <row r="26" ht="25.5" customHeight="1" spans="1:13">
      <c r="A26" s="62" t="s">
        <v>470</v>
      </c>
      <c r="B26" s="63">
        <f t="shared" si="4"/>
        <v>2650</v>
      </c>
      <c r="C26" s="66">
        <v>327</v>
      </c>
      <c r="D26" s="66">
        <v>503</v>
      </c>
      <c r="E26" s="66">
        <v>681</v>
      </c>
      <c r="F26" s="66">
        <v>53</v>
      </c>
      <c r="G26" s="66">
        <v>359</v>
      </c>
      <c r="H26" s="66">
        <v>-311</v>
      </c>
      <c r="I26" s="66">
        <v>-283</v>
      </c>
      <c r="J26" s="66">
        <v>163</v>
      </c>
      <c r="K26" s="66">
        <v>124</v>
      </c>
      <c r="L26" s="66">
        <v>-33</v>
      </c>
      <c r="M26" s="66">
        <v>1067</v>
      </c>
    </row>
    <row r="28" spans="4:13">
      <c r="D28" s="48"/>
      <c r="K28" s="48"/>
      <c r="L28" s="48"/>
      <c r="M28" s="48"/>
    </row>
    <row r="29" spans="3:13">
      <c r="C29" s="48">
        <f t="shared" ref="C29:M29" si="5">ROUND(C25/10000,0)</f>
        <v>0</v>
      </c>
      <c r="D29" s="48">
        <f t="shared" si="5"/>
        <v>0</v>
      </c>
      <c r="E29" s="48">
        <f t="shared" si="5"/>
        <v>0</v>
      </c>
      <c r="F29" s="48">
        <f t="shared" si="5"/>
        <v>0</v>
      </c>
      <c r="G29" s="48">
        <f t="shared" si="5"/>
        <v>0</v>
      </c>
      <c r="H29" s="48">
        <f t="shared" si="5"/>
        <v>0</v>
      </c>
      <c r="I29" s="48">
        <f t="shared" si="5"/>
        <v>0</v>
      </c>
      <c r="J29" s="48">
        <f t="shared" si="5"/>
        <v>0</v>
      </c>
      <c r="K29" s="48">
        <f t="shared" si="5"/>
        <v>0</v>
      </c>
      <c r="L29" s="48">
        <f t="shared" si="5"/>
        <v>0</v>
      </c>
      <c r="M29" s="48">
        <f t="shared" si="5"/>
        <v>0</v>
      </c>
    </row>
  </sheetData>
  <mergeCells count="2">
    <mergeCell ref="A2:M2"/>
    <mergeCell ref="L3:M3"/>
  </mergeCells>
  <printOptions horizontalCentered="1"/>
  <pageMargins left="0" right="0" top="0.786805555555556" bottom="0" header="0.354166666666667" footer="0.156944444444444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页面</vt:lpstr>
      <vt:lpstr>目录</vt:lpstr>
      <vt:lpstr>表一、一般公共预算收支</vt:lpstr>
      <vt:lpstr>表二、按支出功能分类汇总表</vt:lpstr>
      <vt:lpstr>表三、【基本支出】工资福利支出</vt:lpstr>
      <vt:lpstr>表四、【基本支出】商品和服务支出</vt:lpstr>
      <vt:lpstr>表五、【基本支出】对个人和家庭补助支出</vt:lpstr>
      <vt:lpstr>表六、税收返还和转移支付表</vt:lpstr>
      <vt:lpstr>表七、转移支付分地区情况</vt:lpstr>
      <vt:lpstr>表八、政府性债务限额和余额情况表</vt:lpstr>
      <vt:lpstr>表九、政府性基金收支情况表</vt:lpstr>
      <vt:lpstr>表十、政府性基金转移支付情况表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2019-08-06T08:18:00Z</dcterms:created>
  <dcterms:modified xsi:type="dcterms:W3CDTF">2023-09-14T07:28:51Z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