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00" windowHeight="12190" tabRatio="761"/>
  </bookViews>
  <sheets>
    <sheet name="封面" sheetId="8" r:id="rId1"/>
    <sheet name="目录" sheetId="9" r:id="rId2"/>
    <sheet name="表一" sheetId="12" r:id="rId3"/>
    <sheet name="表二 " sheetId="54" r:id="rId4"/>
    <sheet name="表三" sheetId="18" r:id="rId5"/>
    <sheet name="表四" sheetId="6" r:id="rId6"/>
    <sheet name="表五" sheetId="5" r:id="rId7"/>
    <sheet name="表六 " sheetId="26" r:id="rId8"/>
    <sheet name="表七" sheetId="23" r:id="rId9"/>
    <sheet name="表八" sheetId="53" r:id="rId10"/>
    <sheet name="表九" sheetId="11" r:id="rId11"/>
    <sheet name="表十" sheetId="36" r:id="rId12"/>
    <sheet name="表十一" sheetId="10" r:id="rId13"/>
    <sheet name="表十二" sheetId="49" r:id="rId14"/>
    <sheet name="表十三" sheetId="50" r:id="rId15"/>
    <sheet name="表十四" sheetId="51" r:id="rId16"/>
  </sheets>
  <externalReferences>
    <externalReference r:id="rId17"/>
  </externalReferences>
  <definedNames>
    <definedName name="_xlnm._FilterDatabase" localSheetId="2" hidden="1">表一!$A$4:$G$33</definedName>
    <definedName name="_xlnm._FilterDatabase" localSheetId="3" hidden="1">'表二 '!$A$5:$G$1339</definedName>
    <definedName name="_xlnm._FilterDatabase" localSheetId="5" hidden="1">表四!$A$5:$I$212</definedName>
    <definedName name="_xlnm._FilterDatabase" localSheetId="10" hidden="1">表九!$A$6:$O$345</definedName>
    <definedName name="_xlnm.Print_Titles" localSheetId="3">'表二 '!$2:$5</definedName>
    <definedName name="_xlnm.Print_Titles" localSheetId="10">表九!$2:$6</definedName>
    <definedName name="_xlnm.Print_Titles" localSheetId="7">'表六 '!$A:$A,'表六 '!$4:$6</definedName>
    <definedName name="_xlnm.Print_Titles" localSheetId="8">表七!$A:$A,表七!$4:$5</definedName>
    <definedName name="_xlnm.Print_Titles" localSheetId="4">表三!$2:$6</definedName>
    <definedName name="_xlnm.Print_Titles" localSheetId="14">表十三!$4:$4</definedName>
    <definedName name="_xlnm.Print_Titles" localSheetId="15">表十四!$4:$5</definedName>
    <definedName name="_xlnm.Print_Titles" localSheetId="12">表十一!$1:$5</definedName>
    <definedName name="_xlnm.Print_Titles" localSheetId="5">表四!$1:$5</definedName>
    <definedName name="_xlnm.Print_Titles" localSheetId="6">表五!$B:$B,表五!$1:$4</definedName>
    <definedName name="_xlnm.Print_Titles" localSheetId="2">表一!$2:$5</definedName>
    <definedName name="地区名称" localSheetId="3">[1]封面!$B$2:$B$6</definedName>
    <definedName name="地区名称" localSheetId="1">目录!#REF!</definedName>
    <definedName name="地区名称">封面!#REF!</definedName>
  </definedNames>
  <calcPr calcId="144525" concurrentCalc="0"/>
</workbook>
</file>

<file path=xl/sharedStrings.xml><?xml version="1.0" encoding="utf-8"?>
<sst xmlns="http://schemas.openxmlformats.org/spreadsheetml/2006/main" count="3171">
  <si>
    <t>附件</t>
  </si>
  <si>
    <t>鄂城区2026年财政预算表</t>
  </si>
  <si>
    <t>目  录</t>
  </si>
  <si>
    <t xml:space="preserve">            表一 2026年一般公共预算收入表</t>
  </si>
  <si>
    <t xml:space="preserve">            表二 2026年一般公共预算支出表</t>
  </si>
  <si>
    <t xml:space="preserve">            表三 2026年一般公共预算收支平衡表</t>
  </si>
  <si>
    <t xml:space="preserve">            表四 2026年一般公共预算支出资金来源表</t>
  </si>
  <si>
    <t xml:space="preserve">            表五 2026年一般公共预算支出经济分类表</t>
  </si>
  <si>
    <t xml:space="preserve">            表六 2026年一般公共预算收入表</t>
  </si>
  <si>
    <t xml:space="preserve">            表七 2026年一般公共预算支出表</t>
  </si>
  <si>
    <t xml:space="preserve">            表八 2026年一般公共预算支出“三公”经费预算表</t>
  </si>
  <si>
    <t xml:space="preserve">            表九 2026年政府性基金预算收支表</t>
  </si>
  <si>
    <t xml:space="preserve">            表十 2026年政府性基金调入专项收入预算表</t>
  </si>
  <si>
    <t xml:space="preserve">            表十一 2026年政府性基金预算支出资金来源表</t>
  </si>
  <si>
    <t xml:space="preserve">            表十二 2026年国有资本经营预算收支表</t>
  </si>
  <si>
    <t xml:space="preserve">            表十三 2026年国有资本经营预算收入表</t>
  </si>
  <si>
    <t xml:space="preserve">            表十四 2026年国有资本经营预算支出表</t>
  </si>
  <si>
    <t>表一</t>
  </si>
  <si>
    <t>2026年一般公共预算收入表</t>
  </si>
  <si>
    <t>单位：万元</t>
  </si>
  <si>
    <t>项目</t>
  </si>
  <si>
    <t>上年预算数</t>
  </si>
  <si>
    <t>上年执行数</t>
  </si>
  <si>
    <t>预算数</t>
  </si>
  <si>
    <t>代码</t>
  </si>
  <si>
    <t>名称</t>
  </si>
  <si>
    <t>金额</t>
  </si>
  <si>
    <t>为上年预算数的%</t>
  </si>
  <si>
    <t>为上年执行数的%</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</si>
  <si>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</si>
  <si>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</si>
  <si>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</si>
  <si>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</si>
  <si>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</si>
  <si>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</si>
  <si>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</si>
  <si>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</si>
  <si>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</si>
  <si>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</si>
  <si>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</si>
  <si>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</si>
  <si>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</si>
  <si>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</si>
  <si>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</si>
  <si>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</si>
  <si>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</si>
  <si>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</si>
  <si>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</si>
  <si>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</si>
  <si>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</si>
  <si>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</si>
  <si>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</si>
  <si>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</si>
  <si>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</si>
  <si>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</si>
  <si>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</si>
  <si>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收入合计</t>
  </si>
  <si>
    <t>表二</t>
  </si>
  <si>
    <t>2026年一般公共预算支出表</t>
  </si>
  <si>
    <t>201</t>
  </si>
  <si>
    <t>一般公共服务支出</t>
  </si>
  <si>
    <t>20101</t>
  </si>
  <si>
    <t>人大事务</t>
  </si>
  <si>
    <t>2010101</t>
  </si>
  <si>
    <t>行政运行</t>
  </si>
  <si>
    <t>2010102</t>
  </si>
  <si>
    <t>一般行政管理事务</t>
  </si>
  <si>
    <t>2010103</t>
  </si>
  <si>
    <t>机关服务</t>
  </si>
  <si>
    <t>2010104</t>
  </si>
  <si>
    <t>人大会议</t>
  </si>
  <si>
    <t>2010105</t>
  </si>
  <si>
    <t>人大立法</t>
  </si>
  <si>
    <t>2010106</t>
  </si>
  <si>
    <t>人大监督</t>
  </si>
  <si>
    <t>2010107</t>
  </si>
  <si>
    <t>人大代表履职能力提升</t>
  </si>
  <si>
    <t>2010108</t>
  </si>
  <si>
    <t>代表工作</t>
  </si>
  <si>
    <t>2010109</t>
  </si>
  <si>
    <t>人大信访工作</t>
  </si>
  <si>
    <t>2010150</t>
  </si>
  <si>
    <t>事业运行</t>
  </si>
  <si>
    <t>2010199</t>
  </si>
  <si>
    <t>其他人大事务支出</t>
  </si>
  <si>
    <t>20102</t>
  </si>
  <si>
    <t>政协事务</t>
  </si>
  <si>
    <t>2010201</t>
  </si>
  <si>
    <t>2010202</t>
  </si>
  <si>
    <t>2010203</t>
  </si>
  <si>
    <t>2010204</t>
  </si>
  <si>
    <t>政协会议</t>
  </si>
  <si>
    <t>2010205</t>
  </si>
  <si>
    <t>委员视察</t>
  </si>
  <si>
    <t>2010206</t>
  </si>
  <si>
    <t>参政议政</t>
  </si>
  <si>
    <t>2010250</t>
  </si>
  <si>
    <t>2010299</t>
  </si>
  <si>
    <t>其他政协事务支出</t>
  </si>
  <si>
    <t>20103</t>
  </si>
  <si>
    <t>政府办公厅（室）及相关机构事务</t>
  </si>
  <si>
    <t>2010301</t>
  </si>
  <si>
    <t>2010302</t>
  </si>
  <si>
    <t>2010303</t>
  </si>
  <si>
    <t>2010304</t>
  </si>
  <si>
    <t>专项服务</t>
  </si>
  <si>
    <t>2010305</t>
  </si>
  <si>
    <t>专项业务及机关事务管理</t>
  </si>
  <si>
    <t>2010306</t>
  </si>
  <si>
    <t>政务公开审批</t>
  </si>
  <si>
    <t>2010309</t>
  </si>
  <si>
    <t>参事事务</t>
  </si>
  <si>
    <t>2010350</t>
  </si>
  <si>
    <t>2010399</t>
  </si>
  <si>
    <t>其他政府办公厅（室）及相关机构事务支出</t>
  </si>
  <si>
    <t>20104</t>
  </si>
  <si>
    <t>发展与改革事务</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</si>
  <si>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</si>
  <si>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</si>
  <si>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</si>
  <si>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</si>
  <si>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</si>
  <si>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</si>
  <si>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</si>
  <si>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</si>
  <si>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</si>
  <si>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</si>
  <si>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</si>
  <si>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</si>
  <si>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</si>
  <si>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</si>
  <si>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</si>
  <si>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</si>
  <si>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20105</t>
  </si>
  <si>
    <t>统计信息事务</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</si>
  <si>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</si>
  <si>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</si>
  <si>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</si>
  <si>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</si>
  <si>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</si>
  <si>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</si>
  <si>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</si>
  <si>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</si>
  <si>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</si>
  <si>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</si>
  <si>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</si>
  <si>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</si>
  <si>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</si>
  <si>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</si>
  <si>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</si>
  <si>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</si>
  <si>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t>
  </si>
  <si>
    <t>财政事务</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</si>
  <si>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</si>
  <si>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</si>
  <si>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</si>
  <si>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</si>
  <si>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</si>
  <si>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</si>
  <si>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</si>
  <si>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</si>
  <si>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</si>
  <si>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</si>
  <si>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</si>
  <si>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</si>
  <si>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</si>
  <si>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</si>
  <si>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</si>
  <si>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</si>
  <si>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20107</t>
  </si>
  <si>
    <t>税收事务</t>
  </si>
  <si>
    <t>2010701</t>
  </si>
  <si>
    <t>2010702</t>
  </si>
  <si>
    <t>2010703</t>
  </si>
  <si>
    <t>2010709</t>
  </si>
  <si>
    <t>2010710</t>
  </si>
  <si>
    <t>税收业务</t>
  </si>
  <si>
    <t>2010750</t>
  </si>
  <si>
    <t>2010799</t>
  </si>
  <si>
    <t>其他税收事务支出</t>
  </si>
  <si>
    <t>20108</t>
  </si>
  <si>
    <t>审计事务</t>
  </si>
  <si>
    <t>2010801</t>
  </si>
  <si>
    <t>2010802</t>
  </si>
  <si>
    <t>2010803</t>
  </si>
  <si>
    <t>2010804</t>
  </si>
  <si>
    <t>审计业务</t>
  </si>
  <si>
    <t>2010805</t>
  </si>
  <si>
    <t>审计管理</t>
  </si>
  <si>
    <t>2010806</t>
  </si>
  <si>
    <t>2010850</t>
  </si>
  <si>
    <t>2010899</t>
  </si>
  <si>
    <t>其他审计事务支出</t>
  </si>
  <si>
    <t>20109</t>
  </si>
  <si>
    <t>海关事务</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</si>
  <si>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</si>
  <si>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</si>
  <si>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</si>
  <si>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</si>
  <si>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</si>
  <si>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</si>
  <si>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</si>
  <si>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</si>
  <si>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</si>
  <si>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</si>
  <si>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</si>
  <si>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</si>
  <si>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</si>
  <si>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</si>
  <si>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</si>
  <si>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</si>
  <si>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</si>
  <si>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</si>
  <si>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</si>
  <si>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t>
  </si>
  <si>
    <t>纪检监察事务</t>
  </si>
  <si>
    <t>2011101</t>
  </si>
  <si>
    <t>2011102</t>
  </si>
  <si>
    <t>2011103</t>
  </si>
  <si>
    <t>2011104</t>
  </si>
  <si>
    <t>大案要案查处</t>
  </si>
  <si>
    <t>2011105</t>
  </si>
  <si>
    <t>派驻派出机构</t>
  </si>
  <si>
    <t>2011106</t>
  </si>
  <si>
    <t>巡视工作</t>
  </si>
  <si>
    <t>2011150</t>
  </si>
  <si>
    <t>2011199</t>
  </si>
  <si>
    <t>其他纪检监察事务支出</t>
  </si>
  <si>
    <t>20113</t>
  </si>
  <si>
    <t>商贸事务</t>
  </si>
  <si>
    <t>2011301</t>
  </si>
  <si>
    <t>2011302</t>
  </si>
  <si>
    <t>2011303</t>
  </si>
  <si>
    <t>2011304</t>
  </si>
  <si>
    <t>对外贸易管理</t>
  </si>
  <si>
    <t>2011305</t>
  </si>
  <si>
    <t>国际经济合作</t>
  </si>
  <si>
    <t>2011306</t>
  </si>
  <si>
    <t>外资管理</t>
  </si>
  <si>
    <t>2011307</t>
  </si>
  <si>
    <t>国内贸易管理</t>
  </si>
  <si>
    <t>2011308</t>
  </si>
  <si>
    <t>招商引资</t>
  </si>
  <si>
    <t>2011350</t>
  </si>
  <si>
    <t>2011399</t>
  </si>
  <si>
    <t>其他商贸事务支出</t>
  </si>
  <si>
    <t>20114</t>
  </si>
  <si>
    <t>知识产权事务</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</si>
  <si>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</si>
  <si>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</si>
  <si>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</si>
  <si>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</si>
  <si>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</si>
  <si>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</si>
  <si>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</si>
  <si>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</si>
  <si>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</si>
  <si>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</si>
  <si>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</si>
  <si>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</si>
  <si>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</si>
  <si>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</si>
  <si>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</si>
  <si>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</si>
  <si>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</si>
  <si>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</si>
  <si>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20123</t>
  </si>
  <si>
    <t>民族事务</t>
  </si>
  <si>
    <t>2012301</t>
  </si>
  <si>
    <t>2012302</t>
  </si>
  <si>
    <t>2012303</t>
  </si>
  <si>
    <t>2012304</t>
  </si>
  <si>
    <t>民族工作专项</t>
  </si>
  <si>
    <t>2012350</t>
  </si>
  <si>
    <t>2012399</t>
  </si>
  <si>
    <t>其他民族事务支出</t>
  </si>
  <si>
    <t>20125</t>
  </si>
  <si>
    <t>港澳台事务</t>
  </si>
  <si>
    <t>2012501</t>
  </si>
  <si>
    <t>2012502</t>
  </si>
  <si>
    <t>2012503</t>
  </si>
  <si>
    <t>2012504</t>
  </si>
  <si>
    <t>港澳事务</t>
  </si>
  <si>
    <t>2012505</t>
  </si>
  <si>
    <t>台湾事务</t>
  </si>
  <si>
    <t>2012550</t>
  </si>
  <si>
    <t>2012599</t>
  </si>
  <si>
    <t>其他港澳台事务支出</t>
  </si>
  <si>
    <t>20126</t>
  </si>
  <si>
    <t>档案事务</t>
  </si>
  <si>
    <t>2012601</t>
  </si>
  <si>
    <t>2012602</t>
  </si>
  <si>
    <t>2012603</t>
  </si>
  <si>
    <t>2012604</t>
  </si>
  <si>
    <t>档案馆</t>
  </si>
  <si>
    <t>2012699</t>
  </si>
  <si>
    <t>其他档案事务支出</t>
  </si>
  <si>
    <t>20128</t>
  </si>
  <si>
    <t>民主党派及工商联事务</t>
  </si>
  <si>
    <t>2012801</t>
  </si>
  <si>
    <t>2012802</t>
  </si>
  <si>
    <t>2012803</t>
  </si>
  <si>
    <t>2012804</t>
  </si>
  <si>
    <t>2012850</t>
  </si>
  <si>
    <t>2012899</t>
  </si>
  <si>
    <t>其他民主党派及工商联事务支出</t>
  </si>
  <si>
    <t>20129</t>
  </si>
  <si>
    <t>群众团体事务</t>
  </si>
  <si>
    <t>2012901</t>
  </si>
  <si>
    <t>2012902</t>
  </si>
  <si>
    <t>2012903</t>
  </si>
  <si>
    <t>2012906</t>
  </si>
  <si>
    <t>工会事务</t>
  </si>
  <si>
    <t>2012950</t>
  </si>
  <si>
    <t>2012999</t>
  </si>
  <si>
    <t>其他群众团体事务支出</t>
  </si>
  <si>
    <t>20131</t>
  </si>
  <si>
    <t>党委办公厅（室）及相关机构事务</t>
  </si>
  <si>
    <t>2013101</t>
  </si>
  <si>
    <t>2013102</t>
  </si>
  <si>
    <t>2013103</t>
  </si>
  <si>
    <t>2013105</t>
  </si>
  <si>
    <t>专项业务</t>
  </si>
  <si>
    <t>2013150</t>
  </si>
  <si>
    <t>2013199</t>
  </si>
  <si>
    <t>其他党委办公厅（室）及相关机构事务支出</t>
  </si>
  <si>
    <t>20132</t>
  </si>
  <si>
    <t>组织事务</t>
  </si>
  <si>
    <t>2013201</t>
  </si>
  <si>
    <t>2013202</t>
  </si>
  <si>
    <t>2013203</t>
  </si>
  <si>
    <t>2013204</t>
  </si>
  <si>
    <t>公务员事务</t>
  </si>
  <si>
    <t>2013250</t>
  </si>
  <si>
    <t>2013299</t>
  </si>
  <si>
    <t>其他组织事务支出</t>
  </si>
  <si>
    <t>20133</t>
  </si>
  <si>
    <t>宣传事务</t>
  </si>
  <si>
    <t>2013301</t>
  </si>
  <si>
    <t>2013302</t>
  </si>
  <si>
    <t>2013303</t>
  </si>
  <si>
    <t>2013304</t>
  </si>
  <si>
    <t>宣传管理</t>
  </si>
  <si>
    <t>2013350</t>
  </si>
  <si>
    <t>2013399</t>
  </si>
  <si>
    <t>其他宣传事务支出</t>
  </si>
  <si>
    <t>20134</t>
  </si>
  <si>
    <t>统战事务</t>
  </si>
  <si>
    <t>2013401</t>
  </si>
  <si>
    <t>2013402</t>
  </si>
  <si>
    <t>2013403</t>
  </si>
  <si>
    <t>2013404</t>
  </si>
  <si>
    <t>宗教事务</t>
  </si>
  <si>
    <t>2013405</t>
  </si>
  <si>
    <t>华侨事务</t>
  </si>
  <si>
    <t>2013450</t>
  </si>
  <si>
    <t>2013499</t>
  </si>
  <si>
    <t>其他统战事务支出</t>
  </si>
  <si>
    <t>20135</t>
  </si>
  <si>
    <t>对外联络事务</t>
  </si>
  <si>
    <t>2013501</t>
  </si>
  <si>
    <t>2013502</t>
  </si>
  <si>
    <t>2013503</t>
  </si>
  <si>
    <t>2013550</t>
  </si>
  <si>
    <t>2013599</t>
  </si>
  <si>
    <t>其他对外联络事务支出</t>
  </si>
  <si>
    <t>20136</t>
  </si>
  <si>
    <t>其他共产党事务支出</t>
  </si>
  <si>
    <t>2013601</t>
  </si>
  <si>
    <t>2013602</t>
  </si>
  <si>
    <t>2013603</t>
  </si>
  <si>
    <t>2013650</t>
  </si>
  <si>
    <t>2013699</t>
  </si>
  <si>
    <t>20137</t>
  </si>
  <si>
    <t>网信事务</t>
  </si>
  <si>
    <t>2013701</t>
  </si>
  <si>
    <t>2013702</t>
  </si>
  <si>
    <t>2013703</t>
  </si>
  <si>
    <t>2013704</t>
  </si>
  <si>
    <t>信息安全事务</t>
  </si>
  <si>
    <t>2013750</t>
  </si>
  <si>
    <t>2013799</t>
  </si>
  <si>
    <t>其他网信事务支出</t>
  </si>
  <si>
    <t>20138</t>
  </si>
  <si>
    <t>市场监督管理事务</t>
  </si>
  <si>
    <t>2013801</t>
  </si>
  <si>
    <t>2013802</t>
  </si>
  <si>
    <t>2013803</t>
  </si>
  <si>
    <t>2013804</t>
  </si>
  <si>
    <t>市场主体管理</t>
  </si>
  <si>
    <t>2013805</t>
  </si>
  <si>
    <t>市场秩序执法</t>
  </si>
  <si>
    <t>2013808</t>
  </si>
  <si>
    <t>2013810</t>
  </si>
  <si>
    <t>质量基础</t>
  </si>
  <si>
    <t>2013812</t>
  </si>
  <si>
    <t>药品事务</t>
  </si>
  <si>
    <t>2013813</t>
  </si>
  <si>
    <t>医疗器械事务</t>
  </si>
  <si>
    <t>2013814</t>
  </si>
  <si>
    <t>化妆品事务</t>
  </si>
  <si>
    <t>2013815</t>
  </si>
  <si>
    <t>质量安全监管</t>
  </si>
  <si>
    <t>2013816</t>
  </si>
  <si>
    <t>食品安全监管</t>
  </si>
  <si>
    <t>2013850</t>
  </si>
  <si>
    <t>2013899</t>
  </si>
  <si>
    <t>其他市场监督管理事务</t>
  </si>
  <si>
    <t>20139</t>
  </si>
  <si>
    <t>社会工作事务</t>
  </si>
  <si>
    <t>2013901</t>
  </si>
  <si>
    <t>2013902</t>
  </si>
  <si>
    <t>2013903</t>
  </si>
  <si>
    <t>2013904</t>
  </si>
  <si>
    <t>2013950</t>
  </si>
  <si>
    <t>2013999</t>
  </si>
  <si>
    <t>其他社会工作事务支出</t>
  </si>
  <si>
    <t>20140</t>
  </si>
  <si>
    <t>信访事务</t>
  </si>
  <si>
    <t>2014001</t>
  </si>
  <si>
    <t>2014002</t>
  </si>
  <si>
    <t>2014003</t>
  </si>
  <si>
    <t>2014004</t>
  </si>
  <si>
    <t>信访业务</t>
  </si>
  <si>
    <t>2014050</t>
  </si>
  <si>
    <t>2014099</t>
  </si>
  <si>
    <t>其他信访事务支出</t>
  </si>
  <si>
    <t>20141</t>
  </si>
  <si>
    <t>数据事务</t>
  </si>
  <si>
    <t>2014101</t>
  </si>
  <si>
    <t>2014102</t>
  </si>
  <si>
    <t>2014103</t>
  </si>
  <si>
    <t>2014150</t>
  </si>
  <si>
    <t>2014199</t>
  </si>
  <si>
    <t>其他数据事务支出</t>
  </si>
  <si>
    <t>20199</t>
  </si>
  <si>
    <t>其他一般公共服务支出</t>
  </si>
  <si>
    <t>2019901</t>
  </si>
  <si>
    <t>国家赔偿费用支出</t>
  </si>
  <si>
    <t>2019999</t>
  </si>
  <si>
    <t>202</t>
  </si>
  <si>
    <t>外交支出</t>
  </si>
  <si>
    <t>20201</t>
  </si>
  <si>
    <t>外交管理事务</t>
  </si>
  <si>
    <t>2020101</t>
  </si>
  <si>
    <t>2020102</t>
  </si>
  <si>
    <t>2020103</t>
  </si>
  <si>
    <t>2020104</t>
  </si>
  <si>
    <t>2020150</t>
  </si>
  <si>
    <t>2020199</t>
  </si>
  <si>
    <t>其他外交管理事务支出</t>
  </si>
  <si>
    <t>20202</t>
  </si>
  <si>
    <t>驻外机构</t>
  </si>
  <si>
    <t>2020201</t>
  </si>
  <si>
    <t>驻外使领馆（团、处）</t>
  </si>
  <si>
    <t>2020202</t>
  </si>
  <si>
    <t>其他驻外机构支出</t>
  </si>
  <si>
    <t>20203</t>
  </si>
  <si>
    <t>对外援助</t>
  </si>
  <si>
    <t>2020304</t>
  </si>
  <si>
    <t>援外优惠贷款贴息</t>
  </si>
  <si>
    <t>2020306</t>
  </si>
  <si>
    <t>20204</t>
  </si>
  <si>
    <t>国际组织</t>
  </si>
  <si>
    <t>2020401</t>
  </si>
  <si>
    <t>国际组织会费</t>
  </si>
  <si>
    <t>2020402</t>
  </si>
  <si>
    <t>国际组织捐赠</t>
  </si>
  <si>
    <t>2020403</t>
  </si>
  <si>
    <t>维和摊款</t>
  </si>
  <si>
    <t>2020404</t>
  </si>
  <si>
    <t>国际组织股金及基金</t>
  </si>
  <si>
    <t>2020499</t>
  </si>
  <si>
    <t>其他国际组织支出</t>
  </si>
  <si>
    <t>20205</t>
  </si>
  <si>
    <t>对外合作与交流</t>
  </si>
  <si>
    <t>2020503</t>
  </si>
  <si>
    <t>在华国际会议</t>
  </si>
  <si>
    <t>2020504</t>
  </si>
  <si>
    <t>国际交流活动</t>
  </si>
  <si>
    <t>2020505</t>
  </si>
  <si>
    <t>对外合作活动</t>
  </si>
  <si>
    <t>2020599</t>
  </si>
  <si>
    <t>其他对外合作与交流支出</t>
  </si>
  <si>
    <t>20206</t>
  </si>
  <si>
    <t>对外宣传</t>
  </si>
  <si>
    <t>2020601</t>
  </si>
  <si>
    <t>20207</t>
  </si>
  <si>
    <t>边界勘界联检</t>
  </si>
  <si>
    <t>2020701</t>
  </si>
  <si>
    <t>边界勘界</t>
  </si>
  <si>
    <t>2020702</t>
  </si>
  <si>
    <t>边界联检</t>
  </si>
  <si>
    <t>2020703</t>
  </si>
  <si>
    <t>边界界桩维护</t>
  </si>
  <si>
    <t>2020799</t>
  </si>
  <si>
    <t>其他支出</t>
  </si>
  <si>
    <t>20208</t>
  </si>
  <si>
    <t>国际发展合作</t>
  </si>
  <si>
    <t>2020801</t>
  </si>
  <si>
    <t>2020802</t>
  </si>
  <si>
    <t>2020803</t>
  </si>
  <si>
    <t>2020850</t>
  </si>
  <si>
    <t>2020899</t>
  </si>
  <si>
    <t>其他国际发展合作支出</t>
  </si>
  <si>
    <t>20299</t>
  </si>
  <si>
    <t>其他外交支出</t>
  </si>
  <si>
    <t>2029999</t>
  </si>
  <si>
    <t>203</t>
  </si>
  <si>
    <t>国防支出</t>
  </si>
  <si>
    <t>20301</t>
  </si>
  <si>
    <t>军费</t>
  </si>
  <si>
    <t>2030101</t>
  </si>
  <si>
    <t>现役部队</t>
  </si>
  <si>
    <t>2030102</t>
  </si>
  <si>
    <t>预备役部队</t>
  </si>
  <si>
    <t>2030199</t>
  </si>
  <si>
    <t>其他军费支出</t>
  </si>
  <si>
    <t>20304</t>
  </si>
  <si>
    <t>国防科研事业</t>
  </si>
  <si>
    <t>2030401</t>
  </si>
  <si>
    <t>20305</t>
  </si>
  <si>
    <t>专项工程</t>
  </si>
  <si>
    <t>2030501</t>
  </si>
  <si>
    <t>20306</t>
  </si>
  <si>
    <t>国防动员</t>
  </si>
  <si>
    <t>2030601</t>
  </si>
  <si>
    <t>兵役征集</t>
  </si>
  <si>
    <t>2030602</t>
  </si>
  <si>
    <t>经济动员</t>
  </si>
  <si>
    <t>2030603</t>
  </si>
  <si>
    <t>人民防空</t>
  </si>
  <si>
    <t>2030604</t>
  </si>
  <si>
    <t>交通战备</t>
  </si>
  <si>
    <t>2030607</t>
  </si>
  <si>
    <t>民兵</t>
  </si>
  <si>
    <t>2030608</t>
  </si>
  <si>
    <t>边海防</t>
  </si>
  <si>
    <t>2030699</t>
  </si>
  <si>
    <t>其他国防动员支出</t>
  </si>
  <si>
    <t>20399</t>
  </si>
  <si>
    <t>其他国防支出</t>
  </si>
  <si>
    <t>2039999</t>
  </si>
  <si>
    <t>204</t>
  </si>
  <si>
    <t>公共安全支出</t>
  </si>
  <si>
    <t>20401</t>
  </si>
  <si>
    <t>武装警察部队</t>
  </si>
  <si>
    <t>2040101</t>
  </si>
  <si>
    <t>2040199</t>
  </si>
  <si>
    <t>其他武装警察部队支出</t>
  </si>
  <si>
    <t>20402</t>
  </si>
  <si>
    <t>公安</t>
  </si>
  <si>
    <t>2040201</t>
  </si>
  <si>
    <t>2040202</t>
  </si>
  <si>
    <t>2040203</t>
  </si>
  <si>
    <t>2040219</t>
  </si>
  <si>
    <t>2040220</t>
  </si>
  <si>
    <t>执法办案</t>
  </si>
  <si>
    <t>2040221</t>
  </si>
  <si>
    <t>特别业务</t>
  </si>
  <si>
    <t>2040222</t>
  </si>
  <si>
    <t>特勤业务</t>
  </si>
  <si>
    <t>2040223</t>
  </si>
  <si>
    <t>移民事务</t>
  </si>
  <si>
    <t>2040250</t>
  </si>
  <si>
    <t>2040299</t>
  </si>
  <si>
    <t>其他公安支出</t>
  </si>
  <si>
    <t>20403</t>
  </si>
  <si>
    <t>国家安全</t>
  </si>
  <si>
    <t>2040301</t>
  </si>
  <si>
    <t>2040302</t>
  </si>
  <si>
    <t>2040303</t>
  </si>
  <si>
    <t>2040304</t>
  </si>
  <si>
    <t>安全业务</t>
  </si>
  <si>
    <t>2040350</t>
  </si>
  <si>
    <t>2040399</t>
  </si>
  <si>
    <t>其他国家安全支出</t>
  </si>
  <si>
    <t>20404</t>
  </si>
  <si>
    <t>检察</t>
  </si>
  <si>
    <t>2040401</t>
  </si>
  <si>
    <t>2040402</t>
  </si>
  <si>
    <t>2040403</t>
  </si>
  <si>
    <t>2040409</t>
  </si>
  <si>
    <t>“两房”建设</t>
  </si>
  <si>
    <t>2040410</t>
  </si>
  <si>
    <t>检察监督</t>
  </si>
  <si>
    <t>2040450</t>
  </si>
  <si>
    <t>2040499</t>
  </si>
  <si>
    <t>其他检察支出</t>
  </si>
  <si>
    <t>20405</t>
  </si>
  <si>
    <t>法院</t>
  </si>
  <si>
    <t>2040501</t>
  </si>
  <si>
    <t>2040502</t>
  </si>
  <si>
    <t>2040503</t>
  </si>
  <si>
    <t>2040504</t>
  </si>
  <si>
    <t>案件审判</t>
  </si>
  <si>
    <t>2040505</t>
  </si>
  <si>
    <t>案件执行</t>
  </si>
  <si>
    <t>2040506</t>
  </si>
  <si>
    <t>“两庭”建设</t>
  </si>
  <si>
    <t>2040550</t>
  </si>
  <si>
    <t>2040599</t>
  </si>
  <si>
    <t>其他法院支出</t>
  </si>
  <si>
    <t>20406</t>
  </si>
  <si>
    <t>司法</t>
  </si>
  <si>
    <t>2040601</t>
  </si>
  <si>
    <t>2040602</t>
  </si>
  <si>
    <t>2040603</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</si>
  <si>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</si>
  <si>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</si>
  <si>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</si>
  <si>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</si>
  <si>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</si>
  <si>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</si>
  <si>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</si>
  <si>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</si>
  <si>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</si>
  <si>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</si>
  <si>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</si>
  <si>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</si>
  <si>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</si>
  <si>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</si>
  <si>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</si>
  <si>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2040650</t>
  </si>
  <si>
    <t>2040699</t>
  </si>
  <si>
    <t>其他司法支出</t>
  </si>
  <si>
    <t>20407</t>
  </si>
  <si>
    <t>监狱</t>
  </si>
  <si>
    <t>2040701</t>
  </si>
  <si>
    <t>2040702</t>
  </si>
  <si>
    <t>2040703</t>
  </si>
  <si>
    <t>2040704</t>
  </si>
  <si>
    <t>罪犯生活及医疗卫生</t>
  </si>
  <si>
    <t>2040705</t>
  </si>
  <si>
    <t>监狱业务及罪犯改造</t>
  </si>
  <si>
    <t>2040706</t>
  </si>
  <si>
    <t>狱政设施建设</t>
  </si>
  <si>
    <t>2040707</t>
  </si>
  <si>
    <t>2040750</t>
  </si>
  <si>
    <t>2040799</t>
  </si>
  <si>
    <t>其他监狱支出</t>
  </si>
  <si>
    <t>20408</t>
  </si>
  <si>
    <t>强制隔离戒毒</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</si>
  <si>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</si>
  <si>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</si>
  <si>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</si>
  <si>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</si>
  <si>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</si>
  <si>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</si>
  <si>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</si>
  <si>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</si>
  <si>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</si>
  <si>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</si>
  <si>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</si>
  <si>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</si>
  <si>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</si>
  <si>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20409</t>
  </si>
  <si>
    <t>国家保密</t>
  </si>
  <si>
    <t>2040901</t>
  </si>
  <si>
    <t>2040902</t>
  </si>
  <si>
    <t>2040903</t>
  </si>
  <si>
    <t>2040904</t>
  </si>
  <si>
    <t>保密技术</t>
  </si>
  <si>
    <t>2040905</t>
  </si>
  <si>
    <t>保密管理</t>
  </si>
  <si>
    <t>2040950</t>
  </si>
  <si>
    <t>2040999</t>
  </si>
  <si>
    <t>其他国家保密支出</t>
  </si>
  <si>
    <t>20410</t>
  </si>
  <si>
    <t>缉私警察</t>
  </si>
  <si>
    <t>2041001</t>
  </si>
  <si>
    <t>2041002</t>
  </si>
  <si>
    <t>2041006</t>
  </si>
  <si>
    <t>2041007</t>
  </si>
  <si>
    <t>缉私业务</t>
  </si>
  <si>
    <t>2041099</t>
  </si>
  <si>
    <t>其他缉私警察支出</t>
  </si>
  <si>
    <t>20499</t>
  </si>
  <si>
    <t>其他公共安全支出</t>
  </si>
  <si>
    <t>2049902</t>
  </si>
  <si>
    <t>国家司法救助支出</t>
  </si>
  <si>
    <t>2049999</t>
  </si>
  <si>
    <t>205</t>
  </si>
  <si>
    <t>教育支出</t>
  </si>
  <si>
    <t>20501</t>
  </si>
  <si>
    <t>教育管理事务</t>
  </si>
  <si>
    <t>2050101</t>
  </si>
  <si>
    <t>2050102</t>
  </si>
  <si>
    <t>2050103</t>
  </si>
  <si>
    <t>2050199</t>
  </si>
  <si>
    <t>其他教育管理事务支出</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</si>
  <si>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</si>
  <si>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</si>
  <si>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</si>
  <si>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</si>
  <si>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</si>
  <si>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</si>
  <si>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</si>
  <si>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</si>
  <si>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</si>
  <si>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</si>
  <si>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</si>
  <si>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</si>
  <si>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</si>
  <si>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</si>
  <si>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</si>
  <si>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</si>
  <si>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2050301</t>
  </si>
  <si>
    <t>初等职业教育</t>
  </si>
  <si>
    <t>2050302</t>
  </si>
  <si>
    <t>中等职业教育</t>
  </si>
  <si>
    <t>2050303</t>
  </si>
  <si>
    <t>技校教育</t>
  </si>
  <si>
    <t>2050305</t>
  </si>
  <si>
    <t>高等职业教育</t>
  </si>
  <si>
    <t>2050399</t>
  </si>
  <si>
    <t>其他职业教育支出</t>
  </si>
  <si>
    <t>20504</t>
  </si>
  <si>
    <t>成人教育</t>
  </si>
  <si>
    <t>2050401</t>
  </si>
  <si>
    <t>成人初等教育</t>
  </si>
  <si>
    <t>2050402</t>
  </si>
  <si>
    <t>成人中等教育</t>
  </si>
  <si>
    <t>2050403</t>
  </si>
  <si>
    <t>成人高等教育</t>
  </si>
  <si>
    <t>2050404</t>
  </si>
  <si>
    <t>成人广播电视教育</t>
  </si>
  <si>
    <t>2050499</t>
  </si>
  <si>
    <t>其他成人教育支出</t>
  </si>
  <si>
    <t>20505</t>
  </si>
  <si>
    <t>广播电视教育</t>
  </si>
  <si>
    <t>2050501</t>
  </si>
  <si>
    <t>广播电视学校</t>
  </si>
  <si>
    <t>2050502</t>
  </si>
  <si>
    <t>教育电视台</t>
  </si>
  <si>
    <t>2050599</t>
  </si>
  <si>
    <t>其他广播电视教育支出</t>
  </si>
  <si>
    <t>20506</t>
  </si>
  <si>
    <t>留学教育</t>
  </si>
  <si>
    <t>2050601</t>
  </si>
  <si>
    <t>出国留学教育</t>
  </si>
  <si>
    <t>2050602</t>
  </si>
  <si>
    <t>来华留学教育</t>
  </si>
  <si>
    <t>2050699</t>
  </si>
  <si>
    <t>其他留学教育支出</t>
  </si>
  <si>
    <t>20507</t>
  </si>
  <si>
    <t>特殊教育</t>
  </si>
  <si>
    <t>2050701</t>
  </si>
  <si>
    <t>特殊学校教育</t>
  </si>
  <si>
    <t>2050702</t>
  </si>
  <si>
    <t>工读学校教育</t>
  </si>
  <si>
    <t>2050799</t>
  </si>
  <si>
    <t>其他特殊教育支出</t>
  </si>
  <si>
    <t>20508</t>
  </si>
  <si>
    <t>进修及培训</t>
  </si>
  <si>
    <t>2050801</t>
  </si>
  <si>
    <t>教师进修</t>
  </si>
  <si>
    <t>2050802</t>
  </si>
  <si>
    <t>干部教育</t>
  </si>
  <si>
    <t>2050803</t>
  </si>
  <si>
    <t>培训支出</t>
  </si>
  <si>
    <t>2050804</t>
  </si>
  <si>
    <t>退役士兵能力提升</t>
  </si>
  <si>
    <t>2050899</t>
  </si>
  <si>
    <t>其他进修及培训</t>
  </si>
  <si>
    <t>20509</t>
  </si>
  <si>
    <t>教育费附加安排的支出</t>
  </si>
  <si>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</si>
  <si>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</si>
  <si>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</si>
  <si>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</si>
  <si>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</si>
  <si>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</si>
  <si>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</si>
  <si>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</si>
  <si>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</si>
  <si>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</si>
  <si>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</si>
  <si>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t>其他教育费附加安排的支出</t>
  </si>
  <si>
    <t>20599</t>
  </si>
  <si>
    <t>其他教育支出</t>
  </si>
  <si>
    <t>2059999</t>
  </si>
  <si>
    <t>206</t>
  </si>
  <si>
    <t>科学技术支出</t>
  </si>
  <si>
    <t>20601</t>
  </si>
  <si>
    <t>科学技术管理事务</t>
  </si>
  <si>
    <t>2060101</t>
  </si>
  <si>
    <t>2060102</t>
  </si>
  <si>
    <t>2060103</t>
  </si>
  <si>
    <t>2060199</t>
  </si>
  <si>
    <t>其他科学技术管理事务支出</t>
  </si>
  <si>
    <t>20602</t>
  </si>
  <si>
    <t>基础研究</t>
  </si>
  <si>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</si>
  <si>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</si>
  <si>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</si>
  <si>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</si>
  <si>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</si>
  <si>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</si>
  <si>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</si>
  <si>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</si>
  <si>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</si>
  <si>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</si>
  <si>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</si>
  <si>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</si>
  <si>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</si>
  <si>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</si>
  <si>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</si>
  <si>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</si>
  <si>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20603</t>
  </si>
  <si>
    <t>应用研究</t>
  </si>
  <si>
    <t>2060301</t>
  </si>
  <si>
    <t>2060302</t>
  </si>
  <si>
    <t>社会公益研究</t>
  </si>
  <si>
    <t>2060303</t>
  </si>
  <si>
    <t>高技术研究</t>
  </si>
  <si>
    <t>2060304</t>
  </si>
  <si>
    <t>专项科研试制</t>
  </si>
  <si>
    <t>2060399</t>
  </si>
  <si>
    <t>其他应用研究支出</t>
  </si>
  <si>
    <t>20604</t>
  </si>
  <si>
    <t>技术研究与开发</t>
  </si>
  <si>
    <t>2060401</t>
  </si>
  <si>
    <t>2060404</t>
  </si>
  <si>
    <t>科技成果转化与扩散</t>
  </si>
  <si>
    <t>2060405</t>
  </si>
  <si>
    <t>共性技术研究与开发</t>
  </si>
  <si>
    <t>2060499</t>
  </si>
  <si>
    <t>其他技术研究与开发支出</t>
  </si>
  <si>
    <t>20605</t>
  </si>
  <si>
    <t>科技条件与服务</t>
  </si>
  <si>
    <t>2060501</t>
  </si>
  <si>
    <t>2060502</t>
  </si>
  <si>
    <t>技术创新服务体系</t>
  </si>
  <si>
    <t>2060503</t>
  </si>
  <si>
    <t>科技条件专项</t>
  </si>
  <si>
    <t>2060599</t>
  </si>
  <si>
    <t>其他科技条件与服务支出</t>
  </si>
  <si>
    <t>20606</t>
  </si>
  <si>
    <t>社会科学</t>
  </si>
  <si>
    <t>2060601</t>
  </si>
  <si>
    <t>社会科学研究机构</t>
  </si>
  <si>
    <t>2060602</t>
  </si>
  <si>
    <t>社会科学研究</t>
  </si>
  <si>
    <t>2060603</t>
  </si>
  <si>
    <t>社科基金支出</t>
  </si>
  <si>
    <t>2060699</t>
  </si>
  <si>
    <t>其他社会科学支出</t>
  </si>
  <si>
    <t>20607</t>
  </si>
  <si>
    <t>科学技术普及</t>
  </si>
  <si>
    <t>2060701</t>
  </si>
  <si>
    <t>2060702</t>
  </si>
  <si>
    <t>科普活动</t>
  </si>
  <si>
    <t>2060703</t>
  </si>
  <si>
    <t>青少年科技活动</t>
  </si>
  <si>
    <t>2060704</t>
  </si>
  <si>
    <t>学术交流活动</t>
  </si>
  <si>
    <t>2060705</t>
  </si>
  <si>
    <t>科技馆站</t>
  </si>
  <si>
    <t>2060799</t>
  </si>
  <si>
    <t>其他科学技术普及支出</t>
  </si>
  <si>
    <t>20608</t>
  </si>
  <si>
    <t>科技交流与合作</t>
  </si>
  <si>
    <t>2060801</t>
  </si>
  <si>
    <t>国际交流与合作</t>
  </si>
  <si>
    <t>2060802</t>
  </si>
  <si>
    <t>重大科技合作项目</t>
  </si>
  <si>
    <t>2060899</t>
  </si>
  <si>
    <t>其他科技交流与合作支出</t>
  </si>
  <si>
    <t>20609</t>
  </si>
  <si>
    <t>科技重大项目</t>
  </si>
  <si>
    <t>2060901</t>
  </si>
  <si>
    <t>科技重大专项</t>
  </si>
  <si>
    <t>2060902</t>
  </si>
  <si>
    <t>重点研发计划</t>
  </si>
  <si>
    <t>2060999</t>
  </si>
  <si>
    <t>其他科技重大项目</t>
  </si>
  <si>
    <t>20699</t>
  </si>
  <si>
    <t>其他科学技术支出</t>
  </si>
  <si>
    <t>2069901</t>
  </si>
  <si>
    <t>科技奖励</t>
  </si>
  <si>
    <t>2069902</t>
  </si>
  <si>
    <t>核应急</t>
  </si>
  <si>
    <t>2069903</t>
  </si>
  <si>
    <t>转制科研机构</t>
  </si>
  <si>
    <t>2069999</t>
  </si>
  <si>
    <t>207</t>
  </si>
  <si>
    <t>文化旅游体育与传媒支出</t>
  </si>
  <si>
    <t>20701</t>
  </si>
  <si>
    <t>文化和旅游</t>
  </si>
  <si>
    <t>2070101</t>
  </si>
  <si>
    <t>2070102</t>
  </si>
  <si>
    <t>2070103</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</si>
  <si>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</si>
  <si>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</si>
  <si>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</si>
  <si>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</si>
  <si>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</si>
  <si>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</si>
  <si>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</si>
  <si>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</si>
  <si>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</si>
  <si>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</si>
  <si>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</si>
  <si>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</si>
  <si>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</si>
  <si>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</si>
  <si>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</si>
  <si>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</si>
  <si>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</si>
  <si>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</si>
  <si>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</si>
  <si>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</si>
  <si>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</si>
  <si>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</si>
  <si>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</si>
  <si>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</si>
  <si>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20702</t>
  </si>
  <si>
    <t>文物</t>
  </si>
  <si>
    <t>2070201</t>
  </si>
  <si>
    <t>2070202</t>
  </si>
  <si>
    <t>2070203</t>
  </si>
  <si>
    <t>2070204</t>
  </si>
  <si>
    <t>文物保护</t>
  </si>
  <si>
    <t>2070205</t>
  </si>
  <si>
    <t>博物馆</t>
  </si>
  <si>
    <t>2070206</t>
  </si>
  <si>
    <t>历史名城与古迹</t>
  </si>
  <si>
    <t>2070299</t>
  </si>
  <si>
    <t>其他文物支出</t>
  </si>
  <si>
    <t>20703</t>
  </si>
  <si>
    <t>体育</t>
  </si>
  <si>
    <t>2070301</t>
  </si>
  <si>
    <t>2070302</t>
  </si>
  <si>
    <t>2070303</t>
  </si>
  <si>
    <t>2070304</t>
  </si>
  <si>
    <t>运动项目管理</t>
  </si>
  <si>
    <t>2070305</t>
  </si>
  <si>
    <t>体育竞赛</t>
  </si>
  <si>
    <t>2070306</t>
  </si>
  <si>
    <t>体育训练</t>
  </si>
  <si>
    <t>2070307</t>
  </si>
  <si>
    <t>体育场馆</t>
  </si>
  <si>
    <t>2070308</t>
  </si>
  <si>
    <t>群众体育</t>
  </si>
  <si>
    <t>2070309</t>
  </si>
  <si>
    <t>体育交流与合作</t>
  </si>
  <si>
    <t>2070399</t>
  </si>
  <si>
    <t>其他体育支出</t>
  </si>
  <si>
    <t>20706</t>
  </si>
  <si>
    <t>新闻出版电影</t>
  </si>
  <si>
    <t>2070601</t>
  </si>
  <si>
    <t>2070602</t>
  </si>
  <si>
    <t>2070603</t>
  </si>
  <si>
    <t>2070604</t>
  </si>
  <si>
    <t>新闻通讯</t>
  </si>
  <si>
    <t>2070605</t>
  </si>
  <si>
    <t>出版发行</t>
  </si>
  <si>
    <t>2070606</t>
  </si>
  <si>
    <t>版权管理</t>
  </si>
  <si>
    <t>2070607</t>
  </si>
  <si>
    <t>电影</t>
  </si>
  <si>
    <t>2070699</t>
  </si>
  <si>
    <t>其他新闻出版电影支出</t>
  </si>
  <si>
    <t>20708</t>
  </si>
  <si>
    <t>广播电视</t>
  </si>
  <si>
    <t>2070801</t>
  </si>
  <si>
    <t>2070802</t>
  </si>
  <si>
    <t>2070803</t>
  </si>
  <si>
    <t>2070806</t>
  </si>
  <si>
    <t>监测监管</t>
  </si>
  <si>
    <t>2070807</t>
  </si>
  <si>
    <t>传输发射</t>
  </si>
  <si>
    <t>2070808</t>
  </si>
  <si>
    <t>广播电视事务</t>
  </si>
  <si>
    <t>2070899</t>
  </si>
  <si>
    <t>其他广播电视支出</t>
  </si>
  <si>
    <t>20799</t>
  </si>
  <si>
    <t>其他文化旅游体育与传媒支出</t>
  </si>
  <si>
    <t>2079902</t>
  </si>
  <si>
    <t>宣传文化发展专项支出</t>
  </si>
  <si>
    <t>2079903</t>
  </si>
  <si>
    <t>文化产业发展专项支出</t>
  </si>
  <si>
    <t>2079999</t>
  </si>
  <si>
    <t>208</t>
  </si>
  <si>
    <t>社会保障和就业支出</t>
  </si>
  <si>
    <t>20801</t>
  </si>
  <si>
    <t>人力资源和社会保障管理事务</t>
  </si>
  <si>
    <t>2080101</t>
  </si>
  <si>
    <t>2080102</t>
  </si>
  <si>
    <t>2080103</t>
  </si>
  <si>
    <t>2080104</t>
  </si>
  <si>
    <t>综合业务管理</t>
  </si>
  <si>
    <t>2080105</t>
  </si>
  <si>
    <t>劳动保障监察</t>
  </si>
  <si>
    <t>2080106</t>
  </si>
  <si>
    <t>就业管理事务</t>
  </si>
  <si>
    <t>2080107</t>
  </si>
  <si>
    <t>社会保险业务管理事务</t>
  </si>
  <si>
    <t>2080108</t>
  </si>
  <si>
    <t>2080109</t>
  </si>
  <si>
    <t>社会保险经办机构</t>
  </si>
  <si>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</si>
  <si>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</si>
  <si>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</si>
  <si>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</si>
  <si>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</si>
  <si>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</si>
  <si>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</si>
  <si>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</si>
  <si>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</si>
  <si>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</si>
  <si>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</si>
  <si>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</si>
  <si>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</si>
  <si>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</si>
  <si>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</si>
  <si>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</si>
  <si>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t>其他人力资源和社会保障管理事务支出</t>
  </si>
  <si>
    <t>20802</t>
  </si>
  <si>
    <t>民政管理事务</t>
  </si>
  <si>
    <t>2080201</t>
  </si>
  <si>
    <t>2080202</t>
  </si>
  <si>
    <t>2080203</t>
  </si>
  <si>
    <t>2080206</t>
  </si>
  <si>
    <t>社会组织管理</t>
  </si>
  <si>
    <t>2080207</t>
  </si>
  <si>
    <t>行政区划和地名管理</t>
  </si>
  <si>
    <t>2080208</t>
  </si>
  <si>
    <t>基层政权建设和社区治理</t>
  </si>
  <si>
    <t>2080209</t>
  </si>
  <si>
    <t>老龄事务</t>
  </si>
  <si>
    <t>2080299</t>
  </si>
  <si>
    <t>其他民政管理事务支出</t>
  </si>
  <si>
    <t>20804</t>
  </si>
  <si>
    <t>补充全国社会保障基金</t>
  </si>
  <si>
    <t>2080402</t>
  </si>
  <si>
    <t>用一般公共预算补充基金</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</si>
  <si>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</si>
  <si>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</si>
  <si>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</si>
  <si>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</si>
  <si>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</si>
  <si>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</si>
  <si>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</si>
  <si>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</si>
  <si>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</si>
  <si>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</si>
  <si>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</si>
  <si>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</si>
  <si>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</si>
  <si>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</si>
  <si>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2080508</t>
  </si>
  <si>
    <t>对机关事业单位职业年金的补助</t>
  </si>
  <si>
    <t>2080599</t>
  </si>
  <si>
    <t>其他行政事业单位养老支出</t>
  </si>
  <si>
    <t>20806</t>
  </si>
  <si>
    <t>企业改革补助</t>
  </si>
  <si>
    <t>2080601</t>
  </si>
  <si>
    <t>企业关闭破产补助</t>
  </si>
  <si>
    <t>2080602</t>
  </si>
  <si>
    <t>厂办大集体改革补助</t>
  </si>
  <si>
    <t>2080699</t>
  </si>
  <si>
    <t>其他企业改革发展补助</t>
  </si>
  <si>
    <t>20807</t>
  </si>
  <si>
    <t>就业补助</t>
  </si>
  <si>
    <t>2080701</t>
  </si>
  <si>
    <t>就业创业服务补贴</t>
  </si>
  <si>
    <t>2080702</t>
  </si>
  <si>
    <t>职业培训补贴</t>
  </si>
  <si>
    <t>2080704</t>
  </si>
  <si>
    <t>社会保险补贴</t>
  </si>
  <si>
    <t>2080705</t>
  </si>
  <si>
    <t>公益性岗位补贴</t>
  </si>
  <si>
    <t>2080709</t>
  </si>
  <si>
    <t>职业技能鉴定补贴</t>
  </si>
  <si>
    <t>2080711</t>
  </si>
  <si>
    <t>就业见习补贴</t>
  </si>
  <si>
    <t>2080712</t>
  </si>
  <si>
    <t>高技能人才培养补助</t>
  </si>
  <si>
    <t>2080713</t>
  </si>
  <si>
    <t>促进创业补贴</t>
  </si>
  <si>
    <t>2080799</t>
  </si>
  <si>
    <t>其他就业补助支出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</si>
  <si>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</si>
  <si>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</si>
  <si>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</si>
  <si>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</si>
  <si>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</si>
  <si>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</si>
  <si>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</si>
  <si>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</si>
  <si>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</si>
  <si>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</si>
  <si>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</si>
  <si>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</si>
  <si>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2080807</t>
  </si>
  <si>
    <t>光荣院</t>
  </si>
  <si>
    <t>2080808</t>
  </si>
  <si>
    <t>褒扬纪念</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</si>
  <si>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</si>
  <si>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</si>
  <si>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</si>
  <si>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</si>
  <si>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</si>
  <si>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</si>
  <si>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</si>
  <si>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</si>
  <si>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</si>
  <si>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</si>
  <si>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</si>
  <si>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</si>
  <si>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</si>
  <si>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</si>
  <si>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</si>
  <si>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</si>
  <si>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t>
  </si>
  <si>
    <t>社会福利</t>
  </si>
  <si>
    <t>2081001</t>
  </si>
  <si>
    <t>儿童福利</t>
  </si>
  <si>
    <t>2081002</t>
  </si>
  <si>
    <t>老年福利</t>
  </si>
  <si>
    <t>2081003</t>
  </si>
  <si>
    <t>康复辅具</t>
  </si>
  <si>
    <t>2081004</t>
  </si>
  <si>
    <t>殡葬</t>
  </si>
  <si>
    <t>2081005</t>
  </si>
  <si>
    <t>社会福利事业单位</t>
  </si>
  <si>
    <t>2081006</t>
  </si>
  <si>
    <t>养老服务</t>
  </si>
  <si>
    <t>2081099</t>
  </si>
  <si>
    <t>其他社会福利支出</t>
  </si>
  <si>
    <t>20811</t>
  </si>
  <si>
    <t>残疾人事业</t>
  </si>
  <si>
    <t>2081101</t>
  </si>
  <si>
    <t>2081102</t>
  </si>
  <si>
    <t>2081103</t>
  </si>
  <si>
    <t>2081104</t>
  </si>
  <si>
    <t>残疾人康复</t>
  </si>
  <si>
    <t>2081105</t>
  </si>
  <si>
    <t>残疾人就业</t>
  </si>
  <si>
    <t>2081106</t>
  </si>
  <si>
    <t>残疾人体育</t>
  </si>
  <si>
    <t>2081107</t>
  </si>
  <si>
    <t>残疾人生活和护理补贴</t>
  </si>
  <si>
    <t>2081199</t>
  </si>
  <si>
    <t>其他残疾人事业支出</t>
  </si>
  <si>
    <t>20816</t>
  </si>
  <si>
    <t>红十字事业</t>
  </si>
  <si>
    <t>2081601</t>
  </si>
  <si>
    <t>2081602</t>
  </si>
  <si>
    <t>2081603</t>
  </si>
  <si>
    <t>2081650</t>
  </si>
  <si>
    <t>2081699</t>
  </si>
  <si>
    <t>其他红十字事业支出</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</si>
  <si>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</si>
  <si>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</si>
  <si>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</si>
  <si>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</si>
  <si>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</si>
  <si>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</si>
  <si>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</si>
  <si>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</si>
  <si>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</si>
  <si>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</si>
  <si>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</si>
  <si>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</si>
  <si>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</si>
  <si>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</si>
  <si>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</si>
  <si>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</si>
  <si>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</si>
  <si>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</si>
  <si>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20824</t>
  </si>
  <si>
    <t>补充道路交通事故社会救助基金</t>
  </si>
  <si>
    <t>2082401</t>
  </si>
  <si>
    <t>对道路交通事故社会救助基金的补助</t>
  </si>
  <si>
    <t>2082402</t>
  </si>
  <si>
    <t>交强险罚款收入补助基金支出</t>
  </si>
  <si>
    <t>20825</t>
  </si>
  <si>
    <t>其他生活救助</t>
  </si>
  <si>
    <t>2082501</t>
  </si>
  <si>
    <t>其他城市生活救助</t>
  </si>
  <si>
    <t>2082502</t>
  </si>
  <si>
    <t>其他农村生活救助</t>
  </si>
  <si>
    <t>20826</t>
  </si>
  <si>
    <t>财政对基本养老保险基金的补助</t>
  </si>
  <si>
    <t>2082601</t>
  </si>
  <si>
    <t>财政对企业职工基本养老保险基金的补助</t>
  </si>
  <si>
    <t>2082602</t>
  </si>
  <si>
    <t>财政对城乡居民基本养老保险基金的补助</t>
  </si>
  <si>
    <t>2082699</t>
  </si>
  <si>
    <t>财政对其他基本养老保险基金的补助</t>
  </si>
  <si>
    <t>20827</t>
  </si>
  <si>
    <t>财政对其他社会保险基金的补助</t>
  </si>
  <si>
    <t>2082701</t>
  </si>
  <si>
    <t>财政对失业保险基金的补助</t>
  </si>
  <si>
    <t>2082702</t>
  </si>
  <si>
    <t>财政对工伤保险基金的补助</t>
  </si>
  <si>
    <t>2082799</t>
  </si>
  <si>
    <t>其他财政对社会保险基金的补助</t>
  </si>
  <si>
    <t>20828</t>
  </si>
  <si>
    <t>退役军人管理事务</t>
  </si>
  <si>
    <t>2082801</t>
  </si>
  <si>
    <t>2082802</t>
  </si>
  <si>
    <t>2082803</t>
  </si>
  <si>
    <t>2082804</t>
  </si>
  <si>
    <t>拥军优属</t>
  </si>
  <si>
    <t>2082805</t>
  </si>
  <si>
    <t>军供保障</t>
  </si>
  <si>
    <t>2082806</t>
  </si>
  <si>
    <t>2082850</t>
  </si>
  <si>
    <t>2082899</t>
  </si>
  <si>
    <t>其他退役军人事务管理支出</t>
  </si>
  <si>
    <t>20830</t>
  </si>
  <si>
    <t>财政代缴社会保险费支出</t>
  </si>
  <si>
    <t>2083001</t>
  </si>
  <si>
    <t>财政代缴城乡居民基本养老保险费支出</t>
  </si>
  <si>
    <t>2083099</t>
  </si>
  <si>
    <t>财政代缴其他社会保险费支出</t>
  </si>
  <si>
    <t>20899</t>
  </si>
  <si>
    <t>其他社会保障和就业支出</t>
  </si>
  <si>
    <t>2089999</t>
  </si>
  <si>
    <t>210</t>
  </si>
  <si>
    <t>卫生健康支出</t>
  </si>
  <si>
    <t>21001</t>
  </si>
  <si>
    <t>卫生健康管理事务</t>
  </si>
  <si>
    <t>2100101</t>
  </si>
  <si>
    <t>2100102</t>
  </si>
  <si>
    <t>2100103</t>
  </si>
  <si>
    <t>2100199</t>
  </si>
  <si>
    <t>其他卫生健康管理事务支出</t>
  </si>
  <si>
    <t>21002</t>
  </si>
  <si>
    <t>公立医院</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</si>
  <si>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</si>
  <si>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</si>
  <si>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</si>
  <si>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</si>
  <si>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</si>
  <si>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</si>
  <si>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</si>
  <si>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</si>
  <si>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</si>
  <si>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</si>
  <si>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</si>
  <si>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</si>
  <si>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</si>
  <si>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</si>
  <si>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</si>
  <si>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</si>
  <si>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</si>
  <si>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</si>
  <si>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</si>
  <si>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</si>
  <si>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</si>
  <si>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</si>
  <si>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</si>
  <si>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</si>
  <si>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</si>
  <si>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</si>
  <si>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</si>
  <si>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</si>
  <si>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</si>
  <si>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</si>
  <si>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</si>
  <si>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</si>
  <si>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</si>
  <si>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</si>
  <si>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</si>
  <si>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</si>
  <si>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</si>
  <si>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</si>
  <si>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</si>
  <si>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</si>
  <si>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</si>
  <si>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</si>
  <si>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</si>
  <si>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</si>
  <si>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2100404</t>
  </si>
  <si>
    <t>精神卫生机构</t>
  </si>
  <si>
    <t>2100405</t>
  </si>
  <si>
    <t>应急救治机构</t>
  </si>
  <si>
    <t>2100406</t>
  </si>
  <si>
    <t>采供血机构</t>
  </si>
  <si>
    <t>2100407</t>
  </si>
  <si>
    <t>其他专业公共卫生机构</t>
  </si>
  <si>
    <t>2100408</t>
  </si>
  <si>
    <t>基本公共卫生服务</t>
  </si>
  <si>
    <t>2100409</t>
  </si>
  <si>
    <t>重大公共卫生服务</t>
  </si>
  <si>
    <t>2100410</t>
  </si>
  <si>
    <t>突发公共卫生事件应急处置</t>
  </si>
  <si>
    <t>2100499</t>
  </si>
  <si>
    <t>其他公共卫生支出</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</si>
  <si>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</si>
  <si>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</si>
  <si>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</si>
  <si>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</si>
  <si>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</si>
  <si>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</si>
  <si>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</si>
  <si>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</si>
  <si>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</si>
  <si>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</si>
  <si>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</si>
  <si>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</si>
  <si>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</si>
  <si>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</si>
  <si>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</si>
  <si>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</si>
  <si>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</si>
  <si>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</si>
  <si>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21012</t>
  </si>
  <si>
    <t>财政对基本医疗保险基金的补助</t>
  </si>
  <si>
    <t>2101201</t>
  </si>
  <si>
    <t>财政对职工基本医疗保险基金的补助</t>
  </si>
  <si>
    <t>2101202</t>
  </si>
  <si>
    <t>财政对城乡居民基本医疗保险基金的补助</t>
  </si>
  <si>
    <t>2101299</t>
  </si>
  <si>
    <t>财政对其他基本医疗保险基金的补助</t>
  </si>
  <si>
    <t>21013</t>
  </si>
  <si>
    <t>医疗救助</t>
  </si>
  <si>
    <t>2101301</t>
  </si>
  <si>
    <t>城乡医疗救助</t>
  </si>
  <si>
    <t>2101302</t>
  </si>
  <si>
    <t>疾病应急救助</t>
  </si>
  <si>
    <t>2101399</t>
  </si>
  <si>
    <t>其他医疗救助支出</t>
  </si>
  <si>
    <t>21014</t>
  </si>
  <si>
    <t>优抚对象医疗</t>
  </si>
  <si>
    <t>2101401</t>
  </si>
  <si>
    <t>优抚对象医疗补助</t>
  </si>
  <si>
    <t>2101499</t>
  </si>
  <si>
    <t>其他优抚对象医疗支出</t>
  </si>
  <si>
    <t>21015</t>
  </si>
  <si>
    <t>医疗保障管理事务</t>
  </si>
  <si>
    <t>2101501</t>
  </si>
  <si>
    <t>2101502</t>
  </si>
  <si>
    <t>2101503</t>
  </si>
  <si>
    <t>2101504</t>
  </si>
  <si>
    <t>2101505</t>
  </si>
  <si>
    <t>医疗保障政策管理</t>
  </si>
  <si>
    <t>2101506</t>
  </si>
  <si>
    <t>医疗保障经办事务</t>
  </si>
  <si>
    <t>2101550</t>
  </si>
  <si>
    <t>2101599</t>
  </si>
  <si>
    <t>其他医疗保障管理事务支出</t>
  </si>
  <si>
    <t>21017</t>
  </si>
  <si>
    <t>中医药事务</t>
  </si>
  <si>
    <t>2101701</t>
  </si>
  <si>
    <t>2101702</t>
  </si>
  <si>
    <t>2101703</t>
  </si>
  <si>
    <t>2101704</t>
  </si>
  <si>
    <t>中医（民族医）药专项</t>
  </si>
  <si>
    <t>2101750</t>
  </si>
  <si>
    <t>2101799</t>
  </si>
  <si>
    <t>其他中医药事务支出</t>
  </si>
  <si>
    <t>21018</t>
  </si>
  <si>
    <t>疾病预防控制事务</t>
  </si>
  <si>
    <t>2101801</t>
  </si>
  <si>
    <t>2101802</t>
  </si>
  <si>
    <t>2101803</t>
  </si>
  <si>
    <t>2101899</t>
  </si>
  <si>
    <t>其他疾病预防控制事务支出</t>
  </si>
  <si>
    <t>21019</t>
  </si>
  <si>
    <t>托育服务</t>
  </si>
  <si>
    <t>2101901</t>
  </si>
  <si>
    <t>托育机构</t>
  </si>
  <si>
    <t>2101999</t>
  </si>
  <si>
    <t>其他托育服务支出</t>
  </si>
  <si>
    <t>21099</t>
  </si>
  <si>
    <t>其他卫生健康支出</t>
  </si>
  <si>
    <t>2109999</t>
  </si>
  <si>
    <t>211</t>
  </si>
  <si>
    <t>节能环保支出</t>
  </si>
  <si>
    <t>21101</t>
  </si>
  <si>
    <t>环境保护管理事务</t>
  </si>
  <si>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</si>
  <si>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</si>
  <si>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</si>
  <si>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</si>
  <si>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</si>
  <si>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</si>
  <si>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</si>
  <si>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</si>
  <si>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</si>
  <si>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</si>
  <si>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</si>
  <si>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</si>
  <si>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</si>
  <si>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</si>
  <si>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</si>
  <si>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21102</t>
  </si>
  <si>
    <t>环境监测与监察</t>
  </si>
  <si>
    <t>2110203</t>
  </si>
  <si>
    <t>建设项目环评审查与监督</t>
  </si>
  <si>
    <t>2110204</t>
  </si>
  <si>
    <t>核与辐射安全监督</t>
  </si>
  <si>
    <t>2110299</t>
  </si>
  <si>
    <t>其他环境监测与监察支出</t>
  </si>
  <si>
    <t>21103</t>
  </si>
  <si>
    <t>污染防治</t>
  </si>
  <si>
    <t>2110301</t>
  </si>
  <si>
    <t>大气</t>
  </si>
  <si>
    <t>2110302</t>
  </si>
  <si>
    <t>水体</t>
  </si>
  <si>
    <t>2110303</t>
  </si>
  <si>
    <t>噪声</t>
  </si>
  <si>
    <t>2110304</t>
  </si>
  <si>
    <t>固体废弃物与化学品</t>
  </si>
  <si>
    <t>2110305</t>
  </si>
  <si>
    <t>放射源和放射性废物监管</t>
  </si>
  <si>
    <t>2110306</t>
  </si>
  <si>
    <t>辐射</t>
  </si>
  <si>
    <t>2110307</t>
  </si>
  <si>
    <t>土壤</t>
  </si>
  <si>
    <t>2110399</t>
  </si>
  <si>
    <t>其他污染防治支出</t>
  </si>
  <si>
    <t>21104</t>
  </si>
  <si>
    <t>自然生态保护</t>
  </si>
  <si>
    <t>2110401</t>
  </si>
  <si>
    <t>生态保护</t>
  </si>
  <si>
    <t>2110402</t>
  </si>
  <si>
    <t>农村环境保护</t>
  </si>
  <si>
    <t>2110404</t>
  </si>
  <si>
    <t>生物及物种资源保护</t>
  </si>
  <si>
    <t>2110405</t>
  </si>
  <si>
    <t>草原生态修复治理</t>
  </si>
  <si>
    <t>2110406</t>
  </si>
  <si>
    <t>自然保护地</t>
  </si>
  <si>
    <t>2110499</t>
  </si>
  <si>
    <t>其他自然生态保护支出</t>
  </si>
  <si>
    <t>21105</t>
  </si>
  <si>
    <t>森林保护修复</t>
  </si>
  <si>
    <t>2110501</t>
  </si>
  <si>
    <t>森林管护</t>
  </si>
  <si>
    <t>2110502</t>
  </si>
  <si>
    <t>社会保险补助</t>
  </si>
  <si>
    <t>2110503</t>
  </si>
  <si>
    <t>政策性社会性支出补助</t>
  </si>
  <si>
    <t>2110506</t>
  </si>
  <si>
    <t>天然林保护工程建设</t>
  </si>
  <si>
    <t>2110507</t>
  </si>
  <si>
    <t>停伐补助</t>
  </si>
  <si>
    <t>2110599</t>
  </si>
  <si>
    <t>其他森林保护修复支出</t>
  </si>
  <si>
    <t>21107</t>
  </si>
  <si>
    <t>风沙荒漠治理</t>
  </si>
  <si>
    <t>2110704</t>
  </si>
  <si>
    <t>京津风沙源治理工程建设</t>
  </si>
  <si>
    <t>2110799</t>
  </si>
  <si>
    <t>其他风沙荒漠治理支出</t>
  </si>
  <si>
    <t>21108</t>
  </si>
  <si>
    <t>退牧还草</t>
  </si>
  <si>
    <t>2110804</t>
  </si>
  <si>
    <t>退牧还草工程建设</t>
  </si>
  <si>
    <t>2110899</t>
  </si>
  <si>
    <t>其他退牧还草支出</t>
  </si>
  <si>
    <t>21109</t>
  </si>
  <si>
    <t>已垦草原退耕还草</t>
  </si>
  <si>
    <t>2110901</t>
  </si>
  <si>
    <t>21110</t>
  </si>
  <si>
    <t>能源节约利用</t>
  </si>
  <si>
    <t>2111001</t>
  </si>
  <si>
    <t>21111</t>
  </si>
  <si>
    <t>污染减排</t>
  </si>
  <si>
    <t>2111101</t>
  </si>
  <si>
    <t>生态环境监测与信息</t>
  </si>
  <si>
    <t>2111102</t>
  </si>
  <si>
    <t>生态环境执法监察</t>
  </si>
  <si>
    <t>2111103</t>
  </si>
  <si>
    <t>减排专项支出</t>
  </si>
  <si>
    <t>2111104</t>
  </si>
  <si>
    <t>清洁生产专项支出</t>
  </si>
  <si>
    <t>2111199</t>
  </si>
  <si>
    <t>其他污染减排支出</t>
  </si>
  <si>
    <t>21112</t>
  </si>
  <si>
    <t>清洁能源</t>
  </si>
  <si>
    <t>2111201</t>
  </si>
  <si>
    <t>可再生能源</t>
  </si>
  <si>
    <t>2111299</t>
  </si>
  <si>
    <t>其他清洁能源支出</t>
  </si>
  <si>
    <t>21113</t>
  </si>
  <si>
    <t>循环经济</t>
  </si>
  <si>
    <t>2111301</t>
  </si>
  <si>
    <t>21114</t>
  </si>
  <si>
    <t>能源管理事务</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</si>
  <si>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</si>
  <si>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</si>
  <si>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</si>
  <si>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</si>
  <si>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</si>
  <si>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</si>
  <si>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</si>
  <si>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</si>
  <si>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</si>
  <si>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</si>
  <si>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</si>
  <si>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</si>
  <si>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</si>
  <si>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</si>
  <si>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</si>
  <si>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21199</t>
  </si>
  <si>
    <t>其他节能环保支出</t>
  </si>
  <si>
    <t>2119999</t>
  </si>
  <si>
    <t>212</t>
  </si>
  <si>
    <t>城乡社区支出</t>
  </si>
  <si>
    <t>21201</t>
  </si>
  <si>
    <t>城乡社区管理事务</t>
  </si>
  <si>
    <t>2120101</t>
  </si>
  <si>
    <t>2120102</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</si>
  <si>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</si>
  <si>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</si>
  <si>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</si>
  <si>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</si>
  <si>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</si>
  <si>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</si>
  <si>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</si>
  <si>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</si>
  <si>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</si>
  <si>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</si>
  <si>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</si>
  <si>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</si>
  <si>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</si>
  <si>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</si>
  <si>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</si>
  <si>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21202</t>
  </si>
  <si>
    <t>城乡社区规划与管理</t>
  </si>
  <si>
    <t>2120201</t>
  </si>
  <si>
    <t>21203</t>
  </si>
  <si>
    <t>城乡社区公共设施</t>
  </si>
  <si>
    <t>2120303</t>
  </si>
  <si>
    <t>小城镇基础设施建设</t>
  </si>
  <si>
    <t>2120399</t>
  </si>
  <si>
    <t>其他城乡社区公共设施支出</t>
  </si>
  <si>
    <t>21205</t>
  </si>
  <si>
    <t>城乡社区环境卫生</t>
  </si>
  <si>
    <t>2120501</t>
  </si>
  <si>
    <t>21206</t>
  </si>
  <si>
    <t>建设市场管理与监督</t>
  </si>
  <si>
    <t>2120601</t>
  </si>
  <si>
    <t>21299</t>
  </si>
  <si>
    <t>其他城乡社区支出</t>
  </si>
  <si>
    <t>2129999</t>
  </si>
  <si>
    <t>213</t>
  </si>
  <si>
    <t>农林水支出</t>
  </si>
  <si>
    <t>21301</t>
  </si>
  <si>
    <t>农业农村</t>
  </si>
  <si>
    <t>2130101</t>
  </si>
  <si>
    <t>2130102</t>
  </si>
  <si>
    <t>2130103</t>
  </si>
  <si>
    <t>2130104</t>
  </si>
  <si>
    <t>2130105</t>
  </si>
  <si>
    <t>农垦运行</t>
  </si>
  <si>
    <t>2130106</t>
  </si>
  <si>
    <t>科技转化与推广服务</t>
  </si>
  <si>
    <t>2130108</t>
  </si>
  <si>
    <t>病虫害控制</t>
  </si>
  <si>
    <t>2130109</t>
  </si>
  <si>
    <t>农产品质量安全</t>
  </si>
  <si>
    <t>2130110</t>
  </si>
  <si>
    <t>执法监管</t>
  </si>
  <si>
    <t>2130111</t>
  </si>
  <si>
    <t>统计监测与信息服务</t>
  </si>
  <si>
    <t>2130112</t>
  </si>
  <si>
    <t>行业业务管理</t>
  </si>
  <si>
    <t>2130114</t>
  </si>
  <si>
    <t>对外交流与合作</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</si>
  <si>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</si>
  <si>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</si>
  <si>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</si>
  <si>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</si>
  <si>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</si>
  <si>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</si>
  <si>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</si>
  <si>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</si>
  <si>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</si>
  <si>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</si>
  <si>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</si>
  <si>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</si>
  <si>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2130126</t>
  </si>
  <si>
    <t>农村社会事业</t>
  </si>
  <si>
    <t>2130135</t>
  </si>
  <si>
    <t>农业生态资源保护</t>
  </si>
  <si>
    <t>2130142</t>
  </si>
  <si>
    <t>乡村道路建设</t>
  </si>
  <si>
    <t>2130148</t>
  </si>
  <si>
    <t>渔业发展</t>
  </si>
  <si>
    <t>2130152</t>
  </si>
  <si>
    <t>对高校毕业生到基层任职补助</t>
  </si>
  <si>
    <t>2130153</t>
  </si>
  <si>
    <t>耕地建设与利用</t>
  </si>
  <si>
    <t>2130199</t>
  </si>
  <si>
    <t>其他农业农村支出</t>
  </si>
  <si>
    <t>21302</t>
  </si>
  <si>
    <t>林业和草原</t>
  </si>
  <si>
    <t>2130201</t>
  </si>
  <si>
    <t>2130202</t>
  </si>
  <si>
    <t>2130203</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</si>
  <si>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</si>
  <si>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</si>
  <si>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</si>
  <si>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</si>
  <si>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</si>
  <si>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</si>
  <si>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</si>
  <si>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</si>
  <si>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</si>
  <si>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</si>
  <si>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</si>
  <si>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</si>
  <si>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</si>
  <si>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</si>
  <si>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2130213</t>
  </si>
  <si>
    <t>执法与监督</t>
  </si>
  <si>
    <t>2130217</t>
  </si>
  <si>
    <t>防沙治沙</t>
  </si>
  <si>
    <t>2130220</t>
  </si>
  <si>
    <t>2130221</t>
  </si>
  <si>
    <t>产业化管理</t>
  </si>
  <si>
    <t>2130223</t>
  </si>
  <si>
    <t>信息管理</t>
  </si>
  <si>
    <t>2130226</t>
  </si>
  <si>
    <t>林区公共支出</t>
  </si>
  <si>
    <t>2130227</t>
  </si>
  <si>
    <t>贷款贴息</t>
  </si>
  <si>
    <t>2130234</t>
  </si>
  <si>
    <t>林业草原防灾减灾</t>
  </si>
  <si>
    <t>2130236</t>
  </si>
  <si>
    <t>草原管理</t>
  </si>
  <si>
    <t>2130237</t>
  </si>
  <si>
    <t>2130238</t>
  </si>
  <si>
    <t>退耕还林还草</t>
  </si>
  <si>
    <t>2130299</t>
  </si>
  <si>
    <t>其他林业和草原支出</t>
  </si>
  <si>
    <t>21303</t>
  </si>
  <si>
    <t>水利</t>
  </si>
  <si>
    <t>2130301</t>
  </si>
  <si>
    <t>2130302</t>
  </si>
  <si>
    <t>2130303</t>
  </si>
  <si>
    <t>2130304</t>
  </si>
  <si>
    <t>水利行业业务管理</t>
  </si>
  <si>
    <t>2130305</t>
  </si>
  <si>
    <t>水利工程建设</t>
  </si>
  <si>
    <t>2130306</t>
  </si>
  <si>
    <t>水利工程运行与维护</t>
  </si>
  <si>
    <t>2130307</t>
  </si>
  <si>
    <t>长江黄河等流域管理</t>
  </si>
  <si>
    <t>2130308</t>
  </si>
  <si>
    <t>水利前期工作</t>
  </si>
  <si>
    <t>2130309</t>
  </si>
  <si>
    <t>水利执法监督</t>
  </si>
  <si>
    <t>2130310</t>
  </si>
  <si>
    <t>水土保持</t>
  </si>
  <si>
    <t>2130311</t>
  </si>
  <si>
    <t>水资源节约管理与保护</t>
  </si>
  <si>
    <t>2130312</t>
  </si>
  <si>
    <t>水质监测</t>
  </si>
  <si>
    <t>2130313</t>
  </si>
  <si>
    <t>水文测报</t>
  </si>
  <si>
    <t>2130314</t>
  </si>
  <si>
    <t>防汛</t>
  </si>
  <si>
    <t>2130315</t>
  </si>
  <si>
    <t>抗旱</t>
  </si>
  <si>
    <t>2130316</t>
  </si>
  <si>
    <t>农村水利</t>
  </si>
  <si>
    <t>2130317</t>
  </si>
  <si>
    <t>水利技术推广</t>
  </si>
  <si>
    <t>2130318</t>
  </si>
  <si>
    <t>国际河流治理与管理</t>
  </si>
  <si>
    <t>2130319</t>
  </si>
  <si>
    <t>江河湖库水系综合整治</t>
  </si>
  <si>
    <t>2130321</t>
  </si>
  <si>
    <t>大中型水库移民后期扶持专项支出</t>
  </si>
  <si>
    <t>2130322</t>
  </si>
  <si>
    <t>水利安全监督</t>
  </si>
  <si>
    <t>2130333</t>
  </si>
  <si>
    <t>2130334</t>
  </si>
  <si>
    <t>水利建设征地及移民支出</t>
  </si>
  <si>
    <t>2130335</t>
  </si>
  <si>
    <t>农村供水</t>
  </si>
  <si>
    <t>2130336</t>
  </si>
  <si>
    <t>南水北调工程建设</t>
  </si>
  <si>
    <t>2130337</t>
  </si>
  <si>
    <t>南水北调工程管理</t>
  </si>
  <si>
    <t>2130399</t>
  </si>
  <si>
    <t>其他水利支出</t>
  </si>
  <si>
    <t>21305</t>
  </si>
  <si>
    <t>巩固脱贫攻坚成果衔接乡村振兴</t>
  </si>
  <si>
    <t>2130504</t>
  </si>
  <si>
    <t>农村基础设施建设</t>
  </si>
  <si>
    <t>2130505</t>
  </si>
  <si>
    <t>生产发展</t>
  </si>
  <si>
    <t>2130506</t>
  </si>
  <si>
    <t>社会发展</t>
  </si>
  <si>
    <t>2130507</t>
  </si>
  <si>
    <t>贷款奖补和贴息</t>
  </si>
  <si>
    <t>2130508</t>
  </si>
  <si>
    <t>“三西”农业建设专项补助</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</si>
  <si>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</si>
  <si>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</si>
  <si>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</si>
  <si>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</si>
  <si>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</si>
  <si>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</si>
  <si>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</si>
  <si>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</si>
  <si>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</si>
  <si>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</si>
  <si>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2130707</t>
  </si>
  <si>
    <t>农村综合改革示范试点补助</t>
  </si>
  <si>
    <t>2130799</t>
  </si>
  <si>
    <t>其他农村综合改革支出</t>
  </si>
  <si>
    <t>21308</t>
  </si>
  <si>
    <t>普惠金融发展支出</t>
  </si>
  <si>
    <t>2130801</t>
  </si>
  <si>
    <t>支持农村金融机构</t>
  </si>
  <si>
    <t>2130803</t>
  </si>
  <si>
    <t>农业保险保费补贴</t>
  </si>
  <si>
    <t>2130804</t>
  </si>
  <si>
    <t>创业担保贷款贴息及奖补</t>
  </si>
  <si>
    <t>2130805</t>
  </si>
  <si>
    <t>补充创业担保贷款基金</t>
  </si>
  <si>
    <t>2130899</t>
  </si>
  <si>
    <t>其他普惠金融发展支出</t>
  </si>
  <si>
    <t>21309</t>
  </si>
  <si>
    <t>目标价格补贴</t>
  </si>
  <si>
    <t>2130901</t>
  </si>
  <si>
    <t>棉花目标价格补贴</t>
  </si>
  <si>
    <t>2130999</t>
  </si>
  <si>
    <t>其他目标价格补贴</t>
  </si>
  <si>
    <t>21399</t>
  </si>
  <si>
    <t>其他农林水支出</t>
  </si>
  <si>
    <t>2139901</t>
  </si>
  <si>
    <t>化解其他公益性乡村债务支出</t>
  </si>
  <si>
    <t>2139999</t>
  </si>
  <si>
    <t>214</t>
  </si>
  <si>
    <t>交通运输支出</t>
  </si>
  <si>
    <t>21401</t>
  </si>
  <si>
    <t>公路水路运输</t>
  </si>
  <si>
    <t>2140101</t>
  </si>
  <si>
    <t>2140102</t>
  </si>
  <si>
    <t>2140103</t>
  </si>
  <si>
    <t>2140104</t>
  </si>
  <si>
    <t>公路建设</t>
  </si>
  <si>
    <t>2140106</t>
  </si>
  <si>
    <t>公路养护</t>
  </si>
  <si>
    <t>2140109</t>
  </si>
  <si>
    <t>交通运输信息化建设</t>
  </si>
  <si>
    <t>2140110</t>
  </si>
  <si>
    <t>公路和运输安全</t>
  </si>
  <si>
    <t>2140112</t>
  </si>
  <si>
    <t>公路运输管理</t>
  </si>
  <si>
    <t>2140114</t>
  </si>
  <si>
    <t>公路和运输技术标准化建设</t>
  </si>
  <si>
    <t>2140122</t>
  </si>
  <si>
    <t>水运建设</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</si>
  <si>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</si>
  <si>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</si>
  <si>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</si>
  <si>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</si>
  <si>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</si>
  <si>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</si>
  <si>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</si>
  <si>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</si>
  <si>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</si>
  <si>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</si>
  <si>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</si>
  <si>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</si>
  <si>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</si>
  <si>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</si>
  <si>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</si>
  <si>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</si>
  <si>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</si>
  <si>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</si>
  <si>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</si>
  <si>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t>其他公路水路运输支出</t>
  </si>
  <si>
    <t>21402</t>
  </si>
  <si>
    <t>铁路运输</t>
  </si>
  <si>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</si>
  <si>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</si>
  <si>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</si>
  <si>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</si>
  <si>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</si>
  <si>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</si>
  <si>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</si>
  <si>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</si>
  <si>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</si>
  <si>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</si>
  <si>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</si>
  <si>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</si>
  <si>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</si>
  <si>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</si>
  <si>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</si>
  <si>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21403</t>
  </si>
  <si>
    <t>民用航空运输</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</si>
  <si>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</si>
  <si>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</si>
  <si>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</si>
  <si>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</si>
  <si>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</si>
  <si>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</si>
  <si>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</si>
  <si>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</si>
  <si>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</si>
  <si>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</si>
  <si>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</si>
  <si>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</si>
  <si>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</si>
  <si>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</si>
  <si>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</si>
  <si>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21405</t>
  </si>
  <si>
    <t>邮政业支出</t>
  </si>
  <si>
    <t>2140501</t>
  </si>
  <si>
    <t>2140502</t>
  </si>
  <si>
    <t>2140503</t>
  </si>
  <si>
    <t>2140504</t>
  </si>
  <si>
    <t>2140505</t>
  </si>
  <si>
    <t>邮政普遍服务与特殊服务</t>
  </si>
  <si>
    <t>2140599</t>
  </si>
  <si>
    <t>其他邮政业支出</t>
  </si>
  <si>
    <t>21499</t>
  </si>
  <si>
    <t>其他交通运输支出</t>
  </si>
  <si>
    <t>2149901</t>
  </si>
  <si>
    <t>公共交通运营补助</t>
  </si>
  <si>
    <t>2149999</t>
  </si>
  <si>
    <t>215</t>
  </si>
  <si>
    <t>资源勘探工业信息等支出</t>
  </si>
  <si>
    <t>21501</t>
  </si>
  <si>
    <t>资源勘探开发</t>
  </si>
  <si>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</si>
  <si>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</si>
  <si>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</si>
  <si>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</si>
  <si>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</si>
  <si>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</si>
  <si>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</si>
  <si>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</si>
  <si>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</si>
  <si>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</si>
  <si>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</si>
  <si>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</si>
  <si>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</si>
  <si>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</si>
  <si>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</si>
  <si>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21502</t>
  </si>
  <si>
    <t>制造业</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</si>
  <si>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</si>
  <si>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</si>
  <si>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</si>
  <si>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</si>
  <si>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</si>
  <si>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</si>
  <si>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</si>
  <si>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</si>
  <si>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</si>
  <si>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</si>
  <si>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</si>
  <si>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</si>
  <si>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</si>
  <si>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</si>
  <si>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</si>
  <si>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</si>
  <si>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</si>
  <si>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</si>
  <si>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</si>
  <si>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</si>
  <si>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</si>
  <si>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</si>
  <si>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</si>
  <si>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</si>
  <si>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</si>
  <si>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</si>
  <si>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t>其他制造业支出</t>
  </si>
  <si>
    <t>21503</t>
  </si>
  <si>
    <t>建筑业</t>
  </si>
  <si>
    <t>2150301</t>
  </si>
  <si>
    <t>2150302</t>
  </si>
  <si>
    <t>2150303</t>
  </si>
  <si>
    <t>2150399</t>
  </si>
  <si>
    <t>其他建筑业支出</t>
  </si>
  <si>
    <t>21505</t>
  </si>
  <si>
    <t>工业和信息产业</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</si>
  <si>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</si>
  <si>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</si>
  <si>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</si>
  <si>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</si>
  <si>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</si>
  <si>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</si>
  <si>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</si>
  <si>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</si>
  <si>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</si>
  <si>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</si>
  <si>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</si>
  <si>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</si>
  <si>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</si>
  <si>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</si>
  <si>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</si>
  <si>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其他工业和信息产业支出</t>
  </si>
  <si>
    <t>21507</t>
  </si>
  <si>
    <t>国有资产监管</t>
  </si>
  <si>
    <t>2150701</t>
  </si>
  <si>
    <t>2150702</t>
  </si>
  <si>
    <t>2150703</t>
  </si>
  <si>
    <t>2150704</t>
  </si>
  <si>
    <t>国有企业监事会专项</t>
  </si>
  <si>
    <t>2150705</t>
  </si>
  <si>
    <t>中央企业专项管理</t>
  </si>
  <si>
    <t>2150799</t>
  </si>
  <si>
    <t>其他国有资产监管支出</t>
  </si>
  <si>
    <t>21508</t>
  </si>
  <si>
    <t>支持中小企业发展和管理支出</t>
  </si>
  <si>
    <t>2150801</t>
  </si>
  <si>
    <t>2150802</t>
  </si>
  <si>
    <t>2150803</t>
  </si>
  <si>
    <t>2150804</t>
  </si>
  <si>
    <t>科技型中小企业技术创新基金</t>
  </si>
  <si>
    <t>2150805</t>
  </si>
  <si>
    <t>中小企业发展专项</t>
  </si>
  <si>
    <t>2150806</t>
  </si>
  <si>
    <t>减免房租补贴</t>
  </si>
  <si>
    <t>2150899</t>
  </si>
  <si>
    <t>其他支持中小企业发展和管理支出</t>
  </si>
  <si>
    <t>21599</t>
  </si>
  <si>
    <t>其他资源勘探工业信息等支出</t>
  </si>
  <si>
    <t>2159901</t>
  </si>
  <si>
    <t>黄金事务</t>
  </si>
  <si>
    <t>2159904</t>
  </si>
  <si>
    <t>技术改造支出</t>
  </si>
  <si>
    <t>2159905</t>
  </si>
  <si>
    <t>中药材扶持资金支出</t>
  </si>
  <si>
    <t>2159906</t>
  </si>
  <si>
    <t>重点产业振兴和技术改造项目贷款贴息</t>
  </si>
  <si>
    <t>2159999</t>
  </si>
  <si>
    <t>216</t>
  </si>
  <si>
    <t>商业服务业等支出</t>
  </si>
  <si>
    <t>21602</t>
  </si>
  <si>
    <t>商业流通事务</t>
  </si>
  <si>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</si>
  <si>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</si>
  <si>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</si>
  <si>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</si>
  <si>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</si>
  <si>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</si>
  <si>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</si>
  <si>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</si>
  <si>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</si>
  <si>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</si>
  <si>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</si>
  <si>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</si>
  <si>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</si>
  <si>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t>其他商业流通事务支出</t>
  </si>
  <si>
    <t>21606</t>
  </si>
  <si>
    <t>涉外发展服务支出</t>
  </si>
  <si>
    <t>2160601</t>
  </si>
  <si>
    <t>2160602</t>
  </si>
  <si>
    <t>2160603</t>
  </si>
  <si>
    <t>2160607</t>
  </si>
  <si>
    <t>外商投资环境建设补助资金</t>
  </si>
  <si>
    <t>2160699</t>
  </si>
  <si>
    <t>其他涉外发展服务支出</t>
  </si>
  <si>
    <t>21699</t>
  </si>
  <si>
    <t>其他商业服务业等支出</t>
  </si>
  <si>
    <t>2169901</t>
  </si>
  <si>
    <t>服务业基础设施建设</t>
  </si>
  <si>
    <t>2169999</t>
  </si>
  <si>
    <t>217</t>
  </si>
  <si>
    <t>金融支出</t>
  </si>
  <si>
    <t>21701</t>
  </si>
  <si>
    <t>金融部门行政支出</t>
  </si>
  <si>
    <t>2170101</t>
  </si>
  <si>
    <t>2170102</t>
  </si>
  <si>
    <t>2170103</t>
  </si>
  <si>
    <t>2170104</t>
  </si>
  <si>
    <t>安全防卫</t>
  </si>
  <si>
    <t>2170150</t>
  </si>
  <si>
    <t>2170199</t>
  </si>
  <si>
    <t>金融部门其他行政支出</t>
  </si>
  <si>
    <t>21702</t>
  </si>
  <si>
    <t>金融部门监管支出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</si>
  <si>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</si>
  <si>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</si>
  <si>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</si>
  <si>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</si>
  <si>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</si>
  <si>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</si>
  <si>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</si>
  <si>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</si>
  <si>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</si>
  <si>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</si>
  <si>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</si>
  <si>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</si>
  <si>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</si>
  <si>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</si>
  <si>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</si>
  <si>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</si>
  <si>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</si>
  <si>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</si>
  <si>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21703</t>
  </si>
  <si>
    <t>金融发展支出</t>
  </si>
  <si>
    <t>2170301</t>
  </si>
  <si>
    <t>政策性银行亏损补贴</t>
  </si>
  <si>
    <t>2170302</t>
  </si>
  <si>
    <t>利息费用补贴支出</t>
  </si>
  <si>
    <t>2170303</t>
  </si>
  <si>
    <t>补充资本金</t>
  </si>
  <si>
    <t>2170304</t>
  </si>
  <si>
    <t>风险基金补助</t>
  </si>
  <si>
    <t>2170399</t>
  </si>
  <si>
    <t>其他金融发展支出</t>
  </si>
  <si>
    <t>21704</t>
  </si>
  <si>
    <t>金融调控支出</t>
  </si>
  <si>
    <t>2170401</t>
  </si>
  <si>
    <t>中央银行亏损补贴</t>
  </si>
  <si>
    <t>2170499</t>
  </si>
  <si>
    <t>其他金融调控支出</t>
  </si>
  <si>
    <t>21799</t>
  </si>
  <si>
    <t>其他金融支出</t>
  </si>
  <si>
    <t>2179902</t>
  </si>
  <si>
    <t>重点企业贷款贴息</t>
  </si>
  <si>
    <t>2179999</t>
  </si>
  <si>
    <t>219</t>
  </si>
  <si>
    <t>援助其他地区支出</t>
  </si>
  <si>
    <t>21901</t>
  </si>
  <si>
    <t>一般公共服务</t>
  </si>
  <si>
    <t>21902</t>
  </si>
  <si>
    <t>教育</t>
  </si>
  <si>
    <t>21903</t>
  </si>
  <si>
    <t>文化旅游体育与传媒</t>
  </si>
  <si>
    <t>21904</t>
  </si>
  <si>
    <t>卫生健康</t>
  </si>
  <si>
    <t>21905</t>
  </si>
  <si>
    <t>节能环保</t>
  </si>
  <si>
    <t>21906</t>
  </si>
  <si>
    <t>21907</t>
  </si>
  <si>
    <t>交通运输</t>
  </si>
  <si>
    <t>21908</t>
  </si>
  <si>
    <t>住房保障</t>
  </si>
  <si>
    <t>21999</t>
  </si>
  <si>
    <t>220</t>
  </si>
  <si>
    <t>自然资源海洋气象等支出</t>
  </si>
  <si>
    <t>22001</t>
  </si>
  <si>
    <t>自然资源事务</t>
  </si>
  <si>
    <t>2200101</t>
  </si>
  <si>
    <t>2200102</t>
  </si>
  <si>
    <t>2200103</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</si>
  <si>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</si>
  <si>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</si>
  <si>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</si>
  <si>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</si>
  <si>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</si>
  <si>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</si>
  <si>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</si>
  <si>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</si>
  <si>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</si>
  <si>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</si>
  <si>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</si>
  <si>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</si>
  <si>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</si>
  <si>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</si>
  <si>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</si>
  <si>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</si>
  <si>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</si>
  <si>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</si>
  <si>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</si>
  <si>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</si>
  <si>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</si>
  <si>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</si>
  <si>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</si>
  <si>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</si>
  <si>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</si>
  <si>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</si>
  <si>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</si>
  <si>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</si>
  <si>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</si>
  <si>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</si>
  <si>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</si>
  <si>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</si>
  <si>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</si>
  <si>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</si>
  <si>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</si>
  <si>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</si>
  <si>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</si>
  <si>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</si>
  <si>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</si>
  <si>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</si>
  <si>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</si>
  <si>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</si>
  <si>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</si>
  <si>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</si>
  <si>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t>其他自然资源事务支出</t>
  </si>
  <si>
    <t>22005</t>
  </si>
  <si>
    <t>气象事务</t>
  </si>
  <si>
    <t>2200501</t>
  </si>
  <si>
    <t>2200502</t>
  </si>
  <si>
    <t>2200503</t>
  </si>
  <si>
    <t>2200504</t>
  </si>
  <si>
    <t>气象事业机构</t>
  </si>
  <si>
    <t>2200506</t>
  </si>
  <si>
    <t>气象探测</t>
  </si>
  <si>
    <t>2200507</t>
  </si>
  <si>
    <t>气象信息传输及管理</t>
  </si>
  <si>
    <t>2200508</t>
  </si>
  <si>
    <t>气象预报预测</t>
  </si>
  <si>
    <t>2200509</t>
  </si>
  <si>
    <t>气象服务</t>
  </si>
  <si>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</si>
  <si>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</si>
  <si>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</si>
  <si>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</si>
  <si>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</si>
  <si>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</si>
  <si>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</si>
  <si>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</si>
  <si>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</si>
  <si>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</si>
  <si>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</si>
  <si>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</si>
  <si>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22099</t>
  </si>
  <si>
    <t>其他自然资源海洋气象等支出</t>
  </si>
  <si>
    <t>2209999</t>
  </si>
  <si>
    <t>221</t>
  </si>
  <si>
    <t>住房保障支出</t>
  </si>
  <si>
    <t>22101</t>
  </si>
  <si>
    <t>保障性安居工程支出</t>
  </si>
  <si>
    <t>2210102</t>
  </si>
  <si>
    <t>沉陷区治理</t>
  </si>
  <si>
    <t>2210103</t>
  </si>
  <si>
    <t>棚户区改造</t>
  </si>
  <si>
    <t>2210104</t>
  </si>
  <si>
    <t>少数民族地区游牧民定居工程</t>
  </si>
  <si>
    <t>2210105</t>
  </si>
  <si>
    <t>农村危房改造</t>
  </si>
  <si>
    <t>2210108</t>
  </si>
  <si>
    <t>老旧小区改造</t>
  </si>
  <si>
    <t>2210111</t>
  </si>
  <si>
    <t>配租型住房保障</t>
  </si>
  <si>
    <t>2210112</t>
  </si>
  <si>
    <t>配售型保障性住房</t>
  </si>
  <si>
    <t>2210113</t>
  </si>
  <si>
    <t>城中村改造</t>
  </si>
  <si>
    <t>2210199</t>
  </si>
  <si>
    <t>其他保障性安居工程支出</t>
  </si>
  <si>
    <t>22102</t>
  </si>
  <si>
    <t>住房改革支出</t>
  </si>
  <si>
    <t>2210201</t>
  </si>
  <si>
    <t>住房公积金</t>
  </si>
  <si>
    <t>2210202</t>
  </si>
  <si>
    <t>提租补贴</t>
  </si>
  <si>
    <t>2210203</t>
  </si>
  <si>
    <t>购房补贴</t>
  </si>
  <si>
    <t>22103</t>
  </si>
  <si>
    <t>城乡社区住宅</t>
  </si>
  <si>
    <t>2210301</t>
  </si>
  <si>
    <t>公有住房建设和维修改造支出</t>
  </si>
  <si>
    <t>2210302</t>
  </si>
  <si>
    <t>住房公积金管理</t>
  </si>
  <si>
    <t>2210399</t>
  </si>
  <si>
    <t>其他城乡社区住宅支出</t>
  </si>
  <si>
    <t>222</t>
  </si>
  <si>
    <t>粮油物资储备支出</t>
  </si>
  <si>
    <t>22201</t>
  </si>
  <si>
    <t>粮油物资事务</t>
  </si>
  <si>
    <t>2220101</t>
  </si>
  <si>
    <t>2220102</t>
  </si>
  <si>
    <t>2220103</t>
  </si>
  <si>
    <t>2220104</t>
  </si>
  <si>
    <t>财务和审计支出</t>
  </si>
  <si>
    <t>2220105</t>
  </si>
  <si>
    <t>信息统计</t>
  </si>
  <si>
    <t>2220106</t>
  </si>
  <si>
    <t>专项业务活动</t>
  </si>
  <si>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</si>
  <si>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</si>
  <si>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</si>
  <si>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</si>
  <si>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</si>
  <si>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</si>
  <si>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</si>
  <si>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</si>
  <si>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</si>
  <si>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</si>
  <si>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</si>
  <si>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</si>
  <si>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</si>
  <si>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</si>
  <si>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</si>
  <si>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</si>
  <si>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</si>
  <si>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</si>
  <si>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</si>
  <si>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</si>
  <si>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t>其他粮油物资事务支出</t>
  </si>
  <si>
    <t>22203</t>
  </si>
  <si>
    <t>能源储备</t>
  </si>
  <si>
    <t>2220301</t>
  </si>
  <si>
    <t>石油储备</t>
  </si>
  <si>
    <t>2220303</t>
  </si>
  <si>
    <t>天然铀储备</t>
  </si>
  <si>
    <t>2220304</t>
  </si>
  <si>
    <t>煤炭储备</t>
  </si>
  <si>
    <t>2220305</t>
  </si>
  <si>
    <t>成品油储备</t>
  </si>
  <si>
    <t>2220306</t>
  </si>
  <si>
    <t>天然气储备</t>
  </si>
  <si>
    <t>2220399</t>
  </si>
  <si>
    <t>其他能源储备支出</t>
  </si>
  <si>
    <t>22204</t>
  </si>
  <si>
    <t>粮油储备</t>
  </si>
  <si>
    <t>2220401</t>
  </si>
  <si>
    <t>储备粮油补贴</t>
  </si>
  <si>
    <t>2220402</t>
  </si>
  <si>
    <t>储备粮油差价补贴</t>
  </si>
  <si>
    <t>2220403</t>
  </si>
  <si>
    <t>储备粮（油）库建设</t>
  </si>
  <si>
    <t>2220404</t>
  </si>
  <si>
    <t>最低收购价政策支出</t>
  </si>
  <si>
    <t>2220499</t>
  </si>
  <si>
    <t>其他粮油储备支出</t>
  </si>
  <si>
    <t>22205</t>
  </si>
  <si>
    <t>重要商品储备</t>
  </si>
  <si>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</si>
  <si>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</si>
  <si>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</si>
  <si>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</si>
  <si>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</si>
  <si>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</si>
  <si>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</si>
  <si>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</si>
  <si>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</si>
  <si>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</si>
  <si>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</si>
  <si>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</si>
  <si>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</si>
  <si>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</si>
  <si>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</si>
  <si>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</si>
  <si>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</si>
  <si>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</si>
  <si>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</si>
  <si>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</si>
  <si>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</si>
  <si>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</si>
  <si>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</si>
  <si>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</si>
  <si>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224</t>
  </si>
  <si>
    <t>灾害防治及应急管理支出</t>
  </si>
  <si>
    <t>22401</t>
  </si>
  <si>
    <t>应急管理事务</t>
  </si>
  <si>
    <t>2240101</t>
  </si>
  <si>
    <t>2240102</t>
  </si>
  <si>
    <t>2240103</t>
  </si>
  <si>
    <t>2240104</t>
  </si>
  <si>
    <t>灾害风险防治</t>
  </si>
  <si>
    <t>2240105</t>
  </si>
  <si>
    <t>国务院安委会专项</t>
  </si>
  <si>
    <t>2240106</t>
  </si>
  <si>
    <t>安全监管</t>
  </si>
  <si>
    <t>2240108</t>
  </si>
  <si>
    <t>应急救援</t>
  </si>
  <si>
    <t>2240109</t>
  </si>
  <si>
    <t>应急管理</t>
  </si>
  <si>
    <t>2240150</t>
  </si>
  <si>
    <t>2240199</t>
  </si>
  <si>
    <t>其他应急管理支出</t>
  </si>
  <si>
    <t>22402</t>
  </si>
  <si>
    <t>消防救援事务</t>
  </si>
  <si>
    <t>2240201</t>
  </si>
  <si>
    <t>2240202</t>
  </si>
  <si>
    <t>2240203</t>
  </si>
  <si>
    <t>2240204</t>
  </si>
  <si>
    <t>消防应急救援</t>
  </si>
  <si>
    <t>2240250</t>
  </si>
  <si>
    <t>2240299</t>
  </si>
  <si>
    <t>其他消防救援事务支出</t>
  </si>
  <si>
    <t>22404</t>
  </si>
  <si>
    <t>矿山安全</t>
  </si>
  <si>
    <t>2240401</t>
  </si>
  <si>
    <t>2240402</t>
  </si>
  <si>
    <t>2240403</t>
  </si>
  <si>
    <t>2240404</t>
  </si>
  <si>
    <t>矿山安全监察事务</t>
  </si>
  <si>
    <t>2240405</t>
  </si>
  <si>
    <t>矿山应急救援事务</t>
  </si>
  <si>
    <t>2240450</t>
  </si>
  <si>
    <t>2240499</t>
  </si>
  <si>
    <t>其他矿山安全支出</t>
  </si>
  <si>
    <t>22405</t>
  </si>
  <si>
    <t>地震事务</t>
  </si>
  <si>
    <t>2240501</t>
  </si>
  <si>
    <t>2240502</t>
  </si>
  <si>
    <t>2240503</t>
  </si>
  <si>
    <t>2240504</t>
  </si>
  <si>
    <t>地震监测</t>
  </si>
  <si>
    <t>2240505</t>
  </si>
  <si>
    <t>地震预测预报</t>
  </si>
  <si>
    <t>2240506</t>
  </si>
  <si>
    <t>地震灾害预防</t>
  </si>
  <si>
    <t>2240507</t>
  </si>
  <si>
    <t>地震应急救援</t>
  </si>
  <si>
    <t>2240508</t>
  </si>
  <si>
    <t>地震环境探察</t>
  </si>
  <si>
    <t>2240509</t>
  </si>
  <si>
    <t>防震减灾信息管理</t>
  </si>
  <si>
    <t>2240510</t>
  </si>
  <si>
    <t>防震减灾基础管理</t>
  </si>
  <si>
    <t>2240550</t>
  </si>
  <si>
    <t>地震事业机构</t>
  </si>
  <si>
    <t>2240599</t>
  </si>
  <si>
    <t>其他地震事务支出</t>
  </si>
  <si>
    <t>22406</t>
  </si>
  <si>
    <t>自然灾害防治</t>
  </si>
  <si>
    <t>2240601</t>
  </si>
  <si>
    <t>地质灾害防治</t>
  </si>
  <si>
    <t>2240602</t>
  </si>
  <si>
    <t>森林草原防灾减灾</t>
  </si>
  <si>
    <t>2240699</t>
  </si>
  <si>
    <t>其他自然灾害防治支出</t>
  </si>
  <si>
    <t>22407</t>
  </si>
  <si>
    <t>自然灾害救灾及恢复重建支出</t>
  </si>
  <si>
    <t>2240703</t>
  </si>
  <si>
    <t>自然灾害救灾补助</t>
  </si>
  <si>
    <t>2240704</t>
  </si>
  <si>
    <t>自然灾害灾后重建补助</t>
  </si>
  <si>
    <t>2240799</t>
  </si>
  <si>
    <t>其他自然灾害救灾及恢复重建支出</t>
  </si>
  <si>
    <t>22499</t>
  </si>
  <si>
    <t>其他灾害防治及应急管理支出</t>
  </si>
  <si>
    <t>2249999</t>
  </si>
  <si>
    <t>227</t>
  </si>
  <si>
    <t>预备费</t>
  </si>
  <si>
    <t>229</t>
  </si>
  <si>
    <t>22902</t>
  </si>
  <si>
    <t>年初预留</t>
  </si>
  <si>
    <t>2290201</t>
  </si>
  <si>
    <t>22999</t>
  </si>
  <si>
    <t>2299999</t>
  </si>
  <si>
    <t>232</t>
  </si>
  <si>
    <t>债务付息支出</t>
  </si>
  <si>
    <t>23201</t>
  </si>
  <si>
    <t>中央政府国内债务付息支出</t>
  </si>
  <si>
    <t>2320101</t>
  </si>
  <si>
    <t>23202</t>
  </si>
  <si>
    <t>中央政府国外债务付息支出</t>
  </si>
  <si>
    <t>2320201</t>
  </si>
  <si>
    <t>中央政府境外发行主权债券付息支出</t>
  </si>
  <si>
    <t>2320202</t>
  </si>
  <si>
    <t>中央政府向外国政府借款付息支出</t>
  </si>
  <si>
    <t>2320203</t>
  </si>
  <si>
    <t>中央政府向国际金融组织借款付息支出</t>
  </si>
  <si>
    <t>2320299</t>
  </si>
  <si>
    <t>中央政府其他国外借款付息支出</t>
  </si>
  <si>
    <t>23203</t>
  </si>
  <si>
    <t>地方政府一般债务付息支出</t>
  </si>
  <si>
    <t>2320301</t>
  </si>
  <si>
    <t>地方政府一般债券付息支出</t>
  </si>
  <si>
    <t>2320302</t>
  </si>
  <si>
    <t>地方政府向外国政府借款付息支出</t>
  </si>
  <si>
    <t>2320303</t>
  </si>
  <si>
    <t>地方政府向国际组织借款付息支出</t>
  </si>
  <si>
    <t>2320399</t>
  </si>
  <si>
    <t>地方政府其他一般债务付息支出</t>
  </si>
  <si>
    <t>233</t>
  </si>
  <si>
    <t>债务发行费用支出</t>
  </si>
  <si>
    <t>23301</t>
  </si>
  <si>
    <t>中央政府国内债务发行费用支出</t>
  </si>
  <si>
    <t>2330101</t>
  </si>
  <si>
    <t>23302</t>
  </si>
  <si>
    <t>中央政府国外债务发行费用支出</t>
  </si>
  <si>
    <t>2330201</t>
  </si>
  <si>
    <t>23303</t>
  </si>
  <si>
    <t>地方政府一般债务发行费用支出</t>
  </si>
  <si>
    <t>2330301</t>
  </si>
  <si>
    <t>支出合计</t>
  </si>
  <si>
    <t>表三</t>
  </si>
  <si>
    <t>2026年一般公共预算收支平衡表</t>
  </si>
  <si>
    <t>收入</t>
  </si>
  <si>
    <t>支出</t>
  </si>
  <si>
    <t>本级收入合计</t>
  </si>
  <si>
    <t>本级支出合计</t>
  </si>
  <si>
    <t>转移性收入</t>
  </si>
  <si>
    <t>转移性支出</t>
  </si>
  <si>
    <t xml:space="preserve">  上级补助收入</t>
  </si>
  <si>
    <t xml:space="preserve">  补助下级支出</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</si>
  <si>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</si>
  <si>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</si>
  <si>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</si>
  <si>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</si>
  <si>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</si>
  <si>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</si>
  <si>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</si>
  <si>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</si>
  <si>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</si>
  <si>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</si>
  <si>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</si>
  <si>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</si>
  <si>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</si>
  <si>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</si>
  <si>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</si>
  <si>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</si>
  <si>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</si>
  <si>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</si>
  <si>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</si>
  <si>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</si>
  <si>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</si>
  <si>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</si>
  <si>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</si>
  <si>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</si>
  <si>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</si>
  <si>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</si>
  <si>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</si>
  <si>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</si>
  <si>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</si>
  <si>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</si>
  <si>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</si>
  <si>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</si>
  <si>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</si>
  <si>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</si>
  <si>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</si>
  <si>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</si>
  <si>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</si>
  <si>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</si>
  <si>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</si>
  <si>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</si>
  <si>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</si>
  <si>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</si>
  <si>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</si>
  <si>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</si>
  <si>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</si>
  <si>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</si>
  <si>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</si>
  <si>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</si>
  <si>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</si>
  <si>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</si>
  <si>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</si>
  <si>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</si>
  <si>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</si>
  <si>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</si>
  <si>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</si>
  <si>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</si>
  <si>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</si>
  <si>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</si>
  <si>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</si>
  <si>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</si>
  <si>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</si>
  <si>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</si>
  <si>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</si>
  <si>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</si>
  <si>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</si>
  <si>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</si>
  <si>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</si>
  <si>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</si>
  <si>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下级上解收入</t>
  </si>
  <si>
    <t xml:space="preserve">  上解上级支出</t>
  </si>
  <si>
    <t xml:space="preserve">    体制上解收入</t>
  </si>
  <si>
    <t xml:space="preserve">    体制上解支出</t>
  </si>
  <si>
    <t xml:space="preserve">    专项上解收入</t>
  </si>
  <si>
    <t xml:space="preserve">    专项上解支出</t>
  </si>
  <si>
    <t xml:space="preserve">  待偿债再融资一般债券上年结余</t>
  </si>
  <si>
    <t xml:space="preserve">  上年结余收入</t>
  </si>
  <si>
    <t xml:space="preserve">  调出资金</t>
  </si>
  <si>
    <t xml:space="preserve">  调入资金</t>
  </si>
  <si>
    <t xml:space="preserve">  安排预算稳定调节基金</t>
  </si>
  <si>
    <t xml:space="preserve">    从政府性基金预算调入</t>
  </si>
  <si>
    <t xml:space="preserve">  补充预算周转金</t>
  </si>
  <si>
    <t xml:space="preserve">      其中：从抗疫特别国债调入</t>
  </si>
  <si>
    <t xml:space="preserve">  地方政府一般债务转贷支出</t>
  </si>
  <si>
    <t xml:space="preserve">    从国有资本经营预算调入</t>
  </si>
  <si>
    <t xml:space="preserve">  援助其他地区支出</t>
  </si>
  <si>
    <t xml:space="preserve">    从其他资金调入</t>
  </si>
  <si>
    <t xml:space="preserve">  待偿债再融资一般债券结余</t>
  </si>
  <si>
    <t xml:space="preserve">  地方政府一般债务收入</t>
  </si>
  <si>
    <t xml:space="preserve">  年终结余</t>
  </si>
  <si>
    <t xml:space="preserve">  地方政府一般债务转贷收入</t>
  </si>
  <si>
    <t xml:space="preserve">  接受其他地区援助收入</t>
  </si>
  <si>
    <t>债务还本支出</t>
  </si>
  <si>
    <t xml:space="preserve">  动用预算稳定调节基金</t>
  </si>
  <si>
    <t xml:space="preserve">  地方政府一般债务还本支出</t>
  </si>
  <si>
    <t>收入总计</t>
  </si>
  <si>
    <t>支出总计</t>
  </si>
  <si>
    <t>表四</t>
  </si>
  <si>
    <t>2026年一般公共预算支出资金来源表</t>
  </si>
  <si>
    <t>合计</t>
  </si>
  <si>
    <t>财力安排</t>
  </si>
  <si>
    <t>专项转移支付收入安排</t>
  </si>
  <si>
    <t>动用上年结余安排</t>
  </si>
  <si>
    <t>调入资金</t>
  </si>
  <si>
    <t>政府债务资金</t>
  </si>
  <si>
    <t>其他资金</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</si>
  <si>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</si>
  <si>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</si>
  <si>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</si>
  <si>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</si>
  <si>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</si>
  <si>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</si>
  <si>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</si>
  <si>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</si>
  <si>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</si>
  <si>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</si>
  <si>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</si>
  <si>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</si>
  <si>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</si>
  <si>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</si>
  <si>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</si>
  <si>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</si>
  <si>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</si>
  <si>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</si>
  <si>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</si>
  <si>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</si>
  <si>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</si>
  <si>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</si>
  <si>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</si>
  <si>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</si>
  <si>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</si>
  <si>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社会工作事务</t>
  </si>
  <si>
    <t xml:space="preserve">    信访事务</t>
  </si>
  <si>
    <t xml:space="preserve">    数据事务</t>
  </si>
  <si>
    <t xml:space="preserve">    其他一般公共服务支出</t>
  </si>
  <si>
    <t xml:space="preserve">    对外合作与交流</t>
  </si>
  <si>
    <t xml:space="preserve">    其他外交支出</t>
  </si>
  <si>
    <t xml:space="preserve">    国防动员</t>
  </si>
  <si>
    <t xml:space="preserve">    其他国防支出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</si>
  <si>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</si>
  <si>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</si>
  <si>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</si>
  <si>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</si>
  <si>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</si>
  <si>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</si>
  <si>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</si>
  <si>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</si>
  <si>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</si>
  <si>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</si>
  <si>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</si>
  <si>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</si>
  <si>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</si>
  <si>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</si>
  <si>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</si>
  <si>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</si>
  <si>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</si>
  <si>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</si>
  <si>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</si>
  <si>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</si>
  <si>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</si>
  <si>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</si>
  <si>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</si>
  <si>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</si>
  <si>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</si>
  <si>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</si>
  <si>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</si>
  <si>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</si>
  <si>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</si>
  <si>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</si>
  <si>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</si>
  <si>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 xml:space="preserve">    文化和旅游</t>
  </si>
  <si>
    <t xml:space="preserve">    文物</t>
  </si>
  <si>
    <t xml:space="preserve">    体育</t>
  </si>
  <si>
    <t xml:space="preserve">    新闻出版电影</t>
  </si>
  <si>
    <t xml:space="preserve">    广播电视</t>
  </si>
  <si>
    <t xml:space="preserve">    其他文化旅游体育与传媒支出</t>
  </si>
  <si>
    <t xml:space="preserve">    人力资源和社会保障管理事务</t>
  </si>
  <si>
    <t xml:space="preserve">    民政管理事务</t>
  </si>
  <si>
    <t xml:space="preserve">    补充全国社会保障基金</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</si>
  <si>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</si>
  <si>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</si>
  <si>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</si>
  <si>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</si>
  <si>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</si>
  <si>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</si>
  <si>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</si>
  <si>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</si>
  <si>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</si>
  <si>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</si>
  <si>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</si>
  <si>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</si>
  <si>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</si>
  <si>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</si>
  <si>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</si>
  <si>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</si>
  <si>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</si>
  <si>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</si>
  <si>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</si>
  <si>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</si>
  <si>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</si>
  <si>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</si>
  <si>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</si>
  <si>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</si>
  <si>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</si>
  <si>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</si>
  <si>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</si>
  <si>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</si>
  <si>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</si>
  <si>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其他卫生健康支出</t>
  </si>
  <si>
    <t xml:space="preserve">    环境保护管理事务</t>
  </si>
  <si>
    <t xml:space="preserve">    环境监测与监察</t>
  </si>
  <si>
    <t xml:space="preserve">    污染防治</t>
  </si>
  <si>
    <t xml:space="preserve">    自然生态保护</t>
  </si>
  <si>
    <t xml:space="preserve">    天然林保护</t>
  </si>
  <si>
    <t xml:space="preserve">    退耕还林还草</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</si>
  <si>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</si>
  <si>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</si>
  <si>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</si>
  <si>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</si>
  <si>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</si>
  <si>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</si>
  <si>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</si>
  <si>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</si>
  <si>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</si>
  <si>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</si>
  <si>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</si>
  <si>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</si>
  <si>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</si>
  <si>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</si>
  <si>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</si>
  <si>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 xml:space="preserve">    农业农村</t>
  </si>
  <si>
    <t xml:space="preserve">    林业和草原</t>
  </si>
  <si>
    <t xml:space="preserve">    水利</t>
  </si>
  <si>
    <t xml:space="preserve">    巩固脱贫衔接乡村振兴</t>
  </si>
  <si>
    <t xml:space="preserve">    农村综合改革</t>
  </si>
  <si>
    <t xml:space="preserve">    普惠金融发展支出</t>
  </si>
  <si>
    <t xml:space="preserve">    目标价格补贴</t>
  </si>
  <si>
    <t xml:space="preserve">    其他农林水支出</t>
  </si>
  <si>
    <t xml:space="preserve">    公路水路运输</t>
  </si>
  <si>
    <t xml:space="preserve">    铁路运输</t>
  </si>
  <si>
    <t xml:space="preserve">    民用航空运输</t>
  </si>
  <si>
    <t xml:space="preserve">    邮政业支出</t>
  </si>
  <si>
    <t xml:space="preserve">    车辆购置税支出</t>
  </si>
  <si>
    <t xml:space="preserve">    其他交通运输支出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</si>
  <si>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</si>
  <si>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</si>
  <si>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</si>
  <si>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</si>
  <si>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</si>
  <si>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</si>
  <si>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</si>
  <si>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 xml:space="preserve">    商业流通事务</t>
  </si>
  <si>
    <t xml:space="preserve">    涉外发展服务支出</t>
  </si>
  <si>
    <t xml:space="preserve">    其他商业服务业等支出</t>
  </si>
  <si>
    <t xml:space="preserve">    金融部门行政支出</t>
  </si>
  <si>
    <t xml:space="preserve">    金融部门监管支出</t>
  </si>
  <si>
    <t xml:space="preserve">    金融发展支出</t>
  </si>
  <si>
    <t xml:space="preserve">    金融调控支出</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</si>
  <si>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</si>
  <si>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</si>
  <si>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</si>
  <si>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</si>
  <si>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</si>
  <si>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</si>
  <si>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</si>
  <si>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</si>
  <si>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</si>
  <si>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</si>
  <si>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气象事务</t>
  </si>
  <si>
    <t xml:space="preserve">    其他自然资源海洋气象等支出</t>
  </si>
  <si>
    <t xml:space="preserve">    保障性安居工程支出</t>
  </si>
  <si>
    <t xml:space="preserve">    住房改革支出</t>
  </si>
  <si>
    <t xml:space="preserve">    城乡社区住宅</t>
  </si>
  <si>
    <t xml:space="preserve">    粮油物资事务</t>
  </si>
  <si>
    <t xml:space="preserve">    能源储备</t>
  </si>
  <si>
    <t xml:space="preserve">    粮油储备</t>
  </si>
  <si>
    <t xml:space="preserve">    重要商品储备</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</si>
  <si>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</si>
  <si>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</si>
  <si>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</si>
  <si>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</si>
  <si>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</si>
  <si>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</si>
  <si>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</si>
  <si>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 xml:space="preserve">      年初预留</t>
  </si>
  <si>
    <t xml:space="preserve">      其他支出</t>
  </si>
  <si>
    <t xml:space="preserve">      地方政府一般债务付息支出</t>
  </si>
  <si>
    <t>表五</t>
  </si>
  <si>
    <t>2026年一般公共预算支出经济分类表</t>
  </si>
  <si>
    <t>单位:万元</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</si>
  <si>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</si>
  <si>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</si>
  <si>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</si>
  <si>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</si>
  <si>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</si>
  <si>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</si>
  <si>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</si>
  <si>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</si>
  <si>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</si>
  <si>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</si>
  <si>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</si>
  <si>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</si>
  <si>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预备费及预留</t>
  </si>
  <si>
    <t>表六</t>
  </si>
  <si>
    <t>地    区</t>
  </si>
  <si>
    <t>收       入</t>
  </si>
  <si>
    <t>税　　　　收　　　　收　　　　入</t>
  </si>
  <si>
    <t>非  税  收  入</t>
  </si>
  <si>
    <t>小计</t>
  </si>
  <si>
    <t>增值税</t>
  </si>
  <si>
    <t>企业
所得税</t>
  </si>
  <si>
    <t>企业
所得税退税</t>
  </si>
  <si>
    <t>个人
所得税</t>
  </si>
  <si>
    <t>资源税</t>
  </si>
  <si>
    <t>城市维护
建设税</t>
  </si>
  <si>
    <t>房产税</t>
  </si>
  <si>
    <t>印花税</t>
  </si>
  <si>
    <t>城镇土地使用税</t>
  </si>
  <si>
    <t>土地增值税</t>
  </si>
  <si>
    <t>车船税</t>
  </si>
  <si>
    <t>耕地
占用税</t>
  </si>
  <si>
    <t>契税</t>
  </si>
  <si>
    <t>烟叶税</t>
  </si>
  <si>
    <t>环境保护税</t>
  </si>
  <si>
    <t>其他各项税收收入</t>
  </si>
  <si>
    <t>专项
收入</t>
  </si>
  <si>
    <t>行政事
业性收
费收入</t>
  </si>
  <si>
    <t>罚没
收入</t>
  </si>
  <si>
    <t>国有资本经营收入</t>
  </si>
  <si>
    <t>国有资源
（资产）有
偿使用收入</t>
  </si>
  <si>
    <t>捐赠
收入</t>
  </si>
  <si>
    <t>政府住房基金收入</t>
  </si>
  <si>
    <t>其他
收入</t>
  </si>
  <si>
    <t xml:space="preserve">        鄂城区</t>
  </si>
  <si>
    <t>表七</t>
  </si>
  <si>
    <t>支            出</t>
  </si>
  <si>
    <t>支出
合计</t>
  </si>
  <si>
    <t>公共
安全支出</t>
  </si>
  <si>
    <t>科学
技术支出</t>
  </si>
  <si>
    <t>交通
运输支出</t>
  </si>
  <si>
    <t>其他
支出</t>
  </si>
  <si>
    <t>表八</t>
  </si>
  <si>
    <t>2026年一般公共预算支出“三公”经费预算表</t>
  </si>
  <si>
    <t>项目名称</t>
  </si>
  <si>
    <t>因公出国（境）费</t>
  </si>
  <si>
    <t>公务用车购置及运行费</t>
  </si>
  <si>
    <t>公务用车购置费</t>
  </si>
  <si>
    <t>公务用车运行费</t>
  </si>
  <si>
    <t>公务接待费</t>
  </si>
  <si>
    <t>表九</t>
  </si>
  <si>
    <t>2026年政府性基金预算收支表</t>
  </si>
  <si>
    <t>一、农网还贷资金收入</t>
  </si>
  <si>
    <t>一、教育支出</t>
  </si>
  <si>
    <t>二、海南省高等级公路车辆通行附加费收入</t>
  </si>
  <si>
    <t xml:space="preserve">    超长期特别国债安排的支出</t>
  </si>
  <si>
    <t>三、国家电影事业发展专项资金收入</t>
  </si>
  <si>
    <t xml:space="preserve">      基础教育</t>
  </si>
  <si>
    <t>四、国有土地收益基金收入</t>
  </si>
  <si>
    <t xml:space="preserve">      高等教育</t>
  </si>
  <si>
    <t>五、农业土地开发资金收入</t>
  </si>
  <si>
    <t xml:space="preserve">      职业教育</t>
  </si>
  <si>
    <t>六、国有土地使用权出让收入</t>
  </si>
  <si>
    <t xml:space="preserve">      特殊教育</t>
  </si>
  <si>
    <t xml:space="preserve">  土地出让价款收入</t>
  </si>
  <si>
    <t xml:space="preserve">      其他教育支出</t>
  </si>
  <si>
    <t xml:space="preserve">  补缴的土地价款</t>
  </si>
  <si>
    <t>二、科学技术支出</t>
  </si>
  <si>
    <t xml:space="preserve">  划拨土地收入</t>
  </si>
  <si>
    <t xml:space="preserve">    核电站乏燃料处理处置基金支出</t>
  </si>
  <si>
    <t xml:space="preserve">  缴纳新增建设用地土地有偿使用费</t>
  </si>
  <si>
    <t xml:space="preserve">      乏燃料运输</t>
  </si>
  <si>
    <t xml:space="preserve">  其他土地出让收入</t>
  </si>
  <si>
    <t xml:space="preserve">      乏燃料离堆贮存</t>
  </si>
  <si>
    <t>七、大中型水库库区基金收入</t>
  </si>
  <si>
    <t xml:space="preserve">      乏燃料后处理</t>
  </si>
  <si>
    <t>八、彩票公益金收入</t>
  </si>
  <si>
    <t xml:space="preserve">      高放废物的处理处置</t>
  </si>
  <si>
    <t xml:space="preserve">  福利彩票公益金收入</t>
  </si>
  <si>
    <t xml:space="preserve">      乏燃料后处理厂的建设、运行、改造和退役</t>
  </si>
  <si>
    <t xml:space="preserve">  体育彩票公益金收入</t>
  </si>
  <si>
    <t xml:space="preserve">      其他乏燃料处理处置基金支出</t>
  </si>
  <si>
    <t>九、城市基础设施配套费收入</t>
  </si>
  <si>
    <t>十、小型水库移民扶助基金收入</t>
  </si>
  <si>
    <t xml:space="preserve">      基础研究</t>
  </si>
  <si>
    <t>十一、国家重大水利工程建设基金收入</t>
  </si>
  <si>
    <t xml:space="preserve">      应用研究</t>
  </si>
  <si>
    <t>十二、车辆通行费</t>
  </si>
  <si>
    <t xml:space="preserve">      技术研究与开发</t>
  </si>
  <si>
    <t>十三、污水处理费收入</t>
  </si>
  <si>
    <t xml:space="preserve">      科技条件与服务</t>
  </si>
  <si>
    <t>十四、彩票发行机构和彩票销售机构的业务费用</t>
  </si>
  <si>
    <t xml:space="preserve">      科技重大项目</t>
  </si>
  <si>
    <t xml:space="preserve">  福利彩票销售机构的业务费用</t>
  </si>
  <si>
    <t xml:space="preserve">      其他科技支出</t>
  </si>
  <si>
    <t xml:space="preserve">  体育彩票销售机构的业务费用</t>
  </si>
  <si>
    <t>三、文化旅游体育与传媒支出</t>
  </si>
  <si>
    <t xml:space="preserve">  彩票兑奖周转金</t>
  </si>
  <si>
    <t xml:space="preserve">    国家电影事业发展专项资金安排的支出</t>
  </si>
  <si>
    <t xml:space="preserve">  彩票发行销售风险基金</t>
  </si>
  <si>
    <t xml:space="preserve">      资助国产影片放映</t>
  </si>
  <si>
    <t xml:space="preserve">  彩票市场调控资金收入</t>
  </si>
  <si>
    <t xml:space="preserve">      资助影院建设</t>
  </si>
  <si>
    <t>十五、其他政府性基金收入</t>
  </si>
  <si>
    <t xml:space="preserve">      资助少数民族语电影译制</t>
  </si>
  <si>
    <t>十六、专项债券对应项目专项收入</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</si>
  <si>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</si>
  <si>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</si>
  <si>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</si>
  <si>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</si>
  <si>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</si>
  <si>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</si>
  <si>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</si>
  <si>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</si>
  <si>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</si>
  <si>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</si>
  <si>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</si>
  <si>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 xml:space="preserve">      文化和旅游</t>
  </si>
  <si>
    <t xml:space="preserve">      文物</t>
  </si>
  <si>
    <t xml:space="preserve">      体育</t>
  </si>
  <si>
    <t xml:space="preserve">      新闻出版电影</t>
  </si>
  <si>
    <t xml:space="preserve">      广播电视</t>
  </si>
  <si>
    <t xml:space="preserve">      其他文化旅游体育与传媒支出</t>
  </si>
  <si>
    <t>四、社会保障和就业支出</t>
  </si>
  <si>
    <t xml:space="preserve">      养老机构及服务设施</t>
  </si>
  <si>
    <t xml:space="preserve">      公共就业服务设施</t>
  </si>
  <si>
    <t xml:space="preserve">      其他社会保障和就业支出</t>
  </si>
  <si>
    <t>五、卫生健康支出</t>
  </si>
  <si>
    <t xml:space="preserve">      公立医院</t>
  </si>
  <si>
    <t xml:space="preserve">      基础医疗卫生机构</t>
  </si>
  <si>
    <t xml:space="preserve">      公共卫生机构</t>
  </si>
  <si>
    <t xml:space="preserve">      托育机构</t>
  </si>
  <si>
    <t xml:space="preserve">      其他卫生健康支出</t>
  </si>
  <si>
    <t>六、节能环保支出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</si>
  <si>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</si>
  <si>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</si>
  <si>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</si>
  <si>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</si>
  <si>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</si>
  <si>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</si>
  <si>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</si>
  <si>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</si>
  <si>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</si>
  <si>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</si>
  <si>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超长期特别国债安排的支出</t>
  </si>
  <si>
    <t xml:space="preserve">      水污染综合治理</t>
  </si>
  <si>
    <t xml:space="preserve">      应对气候变化</t>
  </si>
  <si>
    <t xml:space="preserve">      “三北”工程建设</t>
  </si>
  <si>
    <t xml:space="preserve">      其他节能环保支出</t>
  </si>
  <si>
    <t>七、城乡社区支出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</si>
  <si>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</si>
  <si>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</si>
  <si>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</si>
  <si>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</si>
  <si>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</si>
  <si>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</si>
  <si>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</si>
  <si>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</si>
  <si>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</si>
  <si>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</si>
  <si>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</si>
  <si>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</si>
  <si>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农业生产发展支出</t>
  </si>
  <si>
    <t>农村社会事业支出</t>
  </si>
  <si>
    <t>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</si>
  <si>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</si>
  <si>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</si>
  <si>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</si>
  <si>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</si>
  <si>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</si>
  <si>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</si>
  <si>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</si>
  <si>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</si>
  <si>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</si>
  <si>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</si>
  <si>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</si>
  <si>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</si>
  <si>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</si>
  <si>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</si>
  <si>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</si>
  <si>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</si>
  <si>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</si>
  <si>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</si>
  <si>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</si>
  <si>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</si>
  <si>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</si>
  <si>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</si>
  <si>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</si>
  <si>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</si>
  <si>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城乡社区公共设施</t>
  </si>
  <si>
    <t xml:space="preserve">      其他城乡社区支出</t>
  </si>
  <si>
    <t>八、农林水支出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</si>
  <si>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</si>
  <si>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</si>
  <si>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</si>
  <si>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</si>
  <si>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</si>
  <si>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</si>
  <si>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</si>
  <si>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</si>
  <si>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</si>
  <si>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</si>
  <si>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</si>
  <si>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</si>
  <si>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</si>
  <si>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</si>
  <si>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</si>
  <si>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</si>
  <si>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</si>
  <si>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</si>
  <si>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</si>
  <si>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</si>
  <si>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</si>
  <si>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</si>
  <si>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</si>
  <si>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</si>
  <si>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</si>
  <si>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</si>
  <si>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</si>
  <si>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</si>
  <si>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九、交通运输支出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</si>
  <si>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</si>
  <si>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</si>
  <si>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</si>
  <si>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</si>
  <si>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</si>
  <si>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</si>
  <si>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</si>
  <si>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</si>
  <si>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</si>
  <si>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</si>
  <si>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</si>
  <si>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</si>
  <si>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</si>
  <si>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</si>
  <si>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</si>
  <si>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</si>
  <si>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</si>
  <si>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</si>
  <si>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</si>
  <si>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</si>
  <si>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</si>
  <si>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</si>
  <si>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</si>
  <si>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</si>
  <si>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</si>
  <si>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</si>
  <si>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</si>
  <si>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</si>
  <si>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</si>
  <si>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</si>
  <si>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</si>
  <si>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</si>
  <si>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</si>
  <si>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</si>
  <si>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</si>
  <si>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</si>
  <si>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</si>
  <si>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</si>
  <si>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</si>
  <si>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</si>
  <si>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公路水路运输</t>
  </si>
  <si>
    <t xml:space="preserve">      铁路运输</t>
  </si>
  <si>
    <t xml:space="preserve">      民用航空运输</t>
  </si>
  <si>
    <t xml:space="preserve">      邮政业运输</t>
  </si>
  <si>
    <t xml:space="preserve">      其他交通运输支出</t>
  </si>
  <si>
    <t>十、资源勘探工业信息等支出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</si>
  <si>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</si>
  <si>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</si>
  <si>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</si>
  <si>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</si>
  <si>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</si>
  <si>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</si>
  <si>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</si>
  <si>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</si>
  <si>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十一、金融支出</t>
  </si>
  <si>
    <t xml:space="preserve">      中央特别国债经营基金支出</t>
  </si>
  <si>
    <t xml:space="preserve">      中央特别国债经营基金财务支出</t>
  </si>
  <si>
    <t>十二、自然资源海洋气象等支出</t>
  </si>
  <si>
    <t xml:space="preserve">    耕地保护考核奖惩基金支出</t>
  </si>
  <si>
    <t xml:space="preserve">      耕地保护</t>
  </si>
  <si>
    <t xml:space="preserve">      补充耕地</t>
  </si>
  <si>
    <t>十三、住房保障支出</t>
  </si>
  <si>
    <t xml:space="preserve">      保障行租赁住房</t>
  </si>
  <si>
    <t xml:space="preserve">      其他住房保障支出</t>
  </si>
  <si>
    <t>十四、粮油物质储备支出</t>
  </si>
  <si>
    <t xml:space="preserve">      设施建设</t>
  </si>
  <si>
    <t xml:space="preserve">      其他粮油物质储备支出</t>
  </si>
  <si>
    <t>十五、灾害防治及应急管理支出</t>
  </si>
  <si>
    <t xml:space="preserve">      自然灾害防治</t>
  </si>
  <si>
    <t xml:space="preserve">      自然灾害恢复重建支出</t>
  </si>
  <si>
    <t xml:space="preserve">      其他灾害防治及应急管理支出</t>
  </si>
  <si>
    <t>十六、其他支出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</si>
  <si>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</si>
  <si>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</si>
  <si>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</si>
  <si>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</si>
  <si>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</si>
  <si>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</si>
  <si>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</si>
  <si>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</si>
  <si>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</si>
  <si>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</si>
  <si>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</si>
  <si>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</si>
  <si>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</si>
  <si>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</si>
  <si>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抗疫特别国债财务基金支出</t>
  </si>
  <si>
    <t xml:space="preserve">    超长期特别国债财务基金支出</t>
  </si>
  <si>
    <t xml:space="preserve">      超长期特别国债财务基金支出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</si>
  <si>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</si>
  <si>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</si>
  <si>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</si>
  <si>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</si>
  <si>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</si>
  <si>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</si>
  <si>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</si>
  <si>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</si>
  <si>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</si>
  <si>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</si>
  <si>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</si>
  <si>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</si>
  <si>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十七、债务付息支出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</si>
  <si>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</si>
  <si>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</si>
  <si>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</si>
  <si>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</si>
  <si>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</si>
  <si>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</si>
  <si>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</si>
  <si>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</si>
  <si>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</si>
  <si>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</si>
  <si>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</si>
  <si>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</si>
  <si>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</si>
  <si>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</si>
  <si>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</si>
  <si>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十八、债务发行费用支出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</si>
  <si>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</si>
  <si>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</si>
  <si>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</si>
  <si>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</si>
  <si>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</si>
  <si>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</si>
  <si>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</si>
  <si>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</si>
  <si>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</si>
  <si>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</si>
  <si>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</si>
  <si>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</si>
  <si>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</si>
  <si>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</si>
  <si>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</si>
  <si>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十九、抗疫特别国债安排的支出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</si>
  <si>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</si>
  <si>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</si>
  <si>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</si>
  <si>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</si>
  <si>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</si>
  <si>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</si>
  <si>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</si>
  <si>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</si>
  <si>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</si>
  <si>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</si>
  <si>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</si>
  <si>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</si>
  <si>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</si>
  <si>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</si>
  <si>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</si>
  <si>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</si>
  <si>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</si>
  <si>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</si>
  <si>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</si>
  <si>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</si>
  <si>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 xml:space="preserve">  政府性基金补助收入</t>
  </si>
  <si>
    <t xml:space="preserve">  政府性基金补助支出</t>
  </si>
  <si>
    <t xml:space="preserve">  政府性基金上解收入</t>
  </si>
  <si>
    <t xml:space="preserve">  政府性基金上解支出</t>
  </si>
  <si>
    <t xml:space="preserve">  待偿债再融资专项债券上年结余</t>
  </si>
  <si>
    <t xml:space="preserve">  年终结余（转）</t>
  </si>
  <si>
    <t xml:space="preserve">  地方政府专项债务转贷支出</t>
  </si>
  <si>
    <t xml:space="preserve">    其中：地方政府性基金调入专项收入</t>
  </si>
  <si>
    <t xml:space="preserve">  地方政府专项债务收入</t>
  </si>
  <si>
    <t xml:space="preserve">  地方政府专项债务转贷收入</t>
  </si>
  <si>
    <t xml:space="preserve">  地方政府专项债务还本支出</t>
  </si>
  <si>
    <t>表十</t>
  </si>
  <si>
    <t>2026年政府性基金调入专项收入预算表</t>
  </si>
  <si>
    <t>表十一</t>
  </si>
  <si>
    <t>2026年政府性基金预算支出资金来源表</t>
  </si>
  <si>
    <t>当年预算收入安排</t>
  </si>
  <si>
    <t>转移支付收入安排</t>
  </si>
  <si>
    <t>上年结余</t>
  </si>
  <si>
    <t xml:space="preserve">表十二 </t>
  </si>
  <si>
    <t>2026年国有资本经营预算收支表</t>
  </si>
  <si>
    <t>收          入</t>
  </si>
  <si>
    <t>支          出</t>
  </si>
  <si>
    <t>项        目</t>
  </si>
  <si>
    <t>一、利润收入</t>
  </si>
  <si>
    <t>一、解决历史遗留问题及改革成本支出</t>
  </si>
  <si>
    <t>二、股利、股息收入</t>
  </si>
  <si>
    <t>二、国有企业资本金注入</t>
  </si>
  <si>
    <t>三、产权转让收入</t>
  </si>
  <si>
    <t>三、国有企业政策性补贴</t>
  </si>
  <si>
    <t>四、清算收入</t>
  </si>
  <si>
    <t>四、其他国有资本经营预算支出</t>
  </si>
  <si>
    <t>五、其他国有资本经营预算收入</t>
  </si>
  <si>
    <t>本年收入合计</t>
  </si>
  <si>
    <t>本年支出合计</t>
  </si>
  <si>
    <t xml:space="preserve">           转移性收入</t>
  </si>
  <si>
    <t xml:space="preserve">           转移性支出</t>
  </si>
  <si>
    <t>国有资本经营预算转移支付收入</t>
  </si>
  <si>
    <t>国有资本经营预算转移支付支出</t>
  </si>
  <si>
    <t>国有资本经营预算上解收入</t>
  </si>
  <si>
    <t>国有资本经营预算上解支出</t>
  </si>
  <si>
    <t>国有资本经营预算上年结余收入</t>
  </si>
  <si>
    <t>国有资本经营预算调出资金</t>
  </si>
  <si>
    <t>国有资本经营预算年终结余</t>
  </si>
  <si>
    <t>收 入 总 计</t>
  </si>
  <si>
    <t>支 出 总 计</t>
  </si>
  <si>
    <t>注：以上项目以2026年政府收支分类科目为准。</t>
  </si>
  <si>
    <t>表十三</t>
  </si>
  <si>
    <t>2026年国有资本经营预算收入表</t>
  </si>
  <si>
    <t>科目编码</t>
  </si>
  <si>
    <t>科目名称/企业</t>
  </si>
  <si>
    <t>电力企业利润收入</t>
  </si>
  <si>
    <t>运输企业利润收入</t>
  </si>
  <si>
    <t>投资服务企业利润收入</t>
  </si>
  <si>
    <t>纺织轻工企业利润收入</t>
  </si>
  <si>
    <t>贸易企业利润收入</t>
  </si>
  <si>
    <t>建筑施工企业利润收入</t>
  </si>
  <si>
    <t>房地产企业利润收入</t>
  </si>
  <si>
    <t>农林牧渔企业利润收入</t>
  </si>
  <si>
    <t>教育文化广播企业利润收入</t>
  </si>
  <si>
    <t>科学研究企业利润收入</t>
  </si>
  <si>
    <t>金融企业利润收入</t>
  </si>
  <si>
    <t>机关社团所属企业利润收入</t>
  </si>
  <si>
    <t>其他国有资本经营预算企业利润收入</t>
  </si>
  <si>
    <t>国有控股公司股利、股息收入</t>
  </si>
  <si>
    <t>国有参股公司股利、股息收入</t>
  </si>
  <si>
    <t>金融企业股利、股息收入</t>
  </si>
  <si>
    <t>其他国有资本经营预算企业股利、股息收入</t>
  </si>
  <si>
    <t>国有股权、股份转让收入</t>
  </si>
  <si>
    <t>国有独资企业产权转让收入</t>
  </si>
  <si>
    <t>其他国有资本经营预算企业产权转让收入</t>
  </si>
  <si>
    <t>金融企业产权转让收入</t>
  </si>
  <si>
    <t xml:space="preserve">    国有股权、股份清算收入</t>
  </si>
  <si>
    <t xml:space="preserve">    国有独资企业清算收入</t>
  </si>
  <si>
    <t xml:space="preserve">    其他国有资本经营预算企业清算收入</t>
  </si>
  <si>
    <t>五、其他国有资本经营收入</t>
  </si>
  <si>
    <t>国有资本经营预算收入</t>
  </si>
  <si>
    <t xml:space="preserve">  国有资本经营预算转移支付收入</t>
  </si>
  <si>
    <t xml:space="preserve">  国有资本经营预算上解收入</t>
  </si>
  <si>
    <t xml:space="preserve">  国有资本经营预算上年结余收入</t>
  </si>
  <si>
    <t>注：以上科目以2026年政府收支科目为准。</t>
  </si>
  <si>
    <t>表十四</t>
  </si>
  <si>
    <t>2026年国有资本经营预算支出表</t>
  </si>
  <si>
    <t>科目名称</t>
  </si>
  <si>
    <t>一、社会保障和就业支出</t>
  </si>
  <si>
    <t xml:space="preserve">      国有资本经营预算补充社保基金支出</t>
  </si>
  <si>
    <t xml:space="preserve">二、国有资本经营预算支出 </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</si>
  <si>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</si>
  <si>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</si>
  <si>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</si>
  <si>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</si>
  <si>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</si>
  <si>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</si>
  <si>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</si>
  <si>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</si>
  <si>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</si>
  <si>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</si>
  <si>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</si>
  <si>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</si>
  <si>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</si>
  <si>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对外投资合作支出</t>
  </si>
  <si>
    <t xml:space="preserve">    其他国有企业资本金注入</t>
  </si>
  <si>
    <t xml:space="preserve">    国有企业政策性补贴</t>
  </si>
  <si>
    <t xml:space="preserve">    国有企业政策性补贴 </t>
  </si>
  <si>
    <t xml:space="preserve"> 金融国有资本经营预算支出</t>
  </si>
  <si>
    <t xml:space="preserve">    其他金融国有资本经营预算支出</t>
  </si>
  <si>
    <t xml:space="preserve">    其他国有资本经营预算支出</t>
  </si>
  <si>
    <t xml:space="preserve">    其他国有资本经营预算支出 </t>
  </si>
  <si>
    <t xml:space="preserve">国有资本经营预算支出 </t>
  </si>
  <si>
    <t xml:space="preserve">  国有资本经营预算转移支付支出</t>
  </si>
  <si>
    <t xml:space="preserve">  国有资本经营预算上解支出</t>
  </si>
  <si>
    <t xml:space="preserve">  国有资本经营预算调出资金</t>
  </si>
  <si>
    <t xml:space="preserve">  国有资本经营预算年终结余</t>
  </si>
  <si>
    <t>支  出  合  计</t>
  </si>
  <si>
    <t>注：以上科目以2026年政府收支分类科目为准。</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</si>
</sst>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0%"/>
    <numFmt numFmtId="178" formatCode="#,##0.00_ "/>
    <numFmt numFmtId="179" formatCode="0.0_ "/>
    <numFmt numFmtId="180" formatCode="#,##0_ ;[Red]\-#,##0\ "/>
    <numFmt numFmtId="181" formatCode="#,##0_ "/>
  </numFmts>
  <fonts count="52">
    <font>
      <sz val="12"/>
      <name val="宋体"/>
      <charset val="134"/>
    </font>
    <font>
      <b/>
      <sz val="16"/>
      <name val="黑体"/>
      <charset val="134"/>
    </font>
    <font>
      <sz val="11"/>
      <name val="宋体"/>
      <charset val="134"/>
      <scheme val="minor"/>
    </font>
    <font>
      <sz val="12"/>
      <name val="黑体"/>
      <charset val="134"/>
    </font>
    <font>
      <b/>
      <sz val="18"/>
      <name val="黑体"/>
      <charset val="134"/>
    </font>
    <font>
      <sz val="11"/>
      <color indexed="8"/>
      <name val="宋体"/>
      <charset val="134"/>
      <scheme val="minor"/>
    </font>
    <font>
      <sz val="11"/>
      <name val="宋体"/>
      <charset val="134"/>
    </font>
    <font>
      <b/>
      <sz val="10"/>
      <name val="宋体"/>
      <charset val="134"/>
    </font>
    <font>
      <sz val="10"/>
      <name val="宋体"/>
      <charset val="134"/>
    </font>
    <font>
      <b/>
      <sz val="11"/>
      <color indexed="8"/>
      <name val="宋体"/>
      <charset val="134"/>
      <scheme val="minor"/>
    </font>
    <font>
      <b/>
      <sz val="14"/>
      <name val="黑体"/>
      <charset val="134"/>
    </font>
    <font>
      <b/>
      <sz val="11"/>
      <name val="宋体"/>
      <charset val="134"/>
      <scheme val="minor"/>
    </font>
    <font>
      <b/>
      <sz val="11"/>
      <name val="宋体"/>
      <charset val="134"/>
    </font>
    <font>
      <sz val="10"/>
      <color rgb="FF000000"/>
      <name val="宋体"/>
      <charset val="134"/>
    </font>
    <font>
      <sz val="11"/>
      <color indexed="8"/>
      <name val="宋体"/>
      <charset val="1"/>
      <scheme val="minor"/>
    </font>
    <font>
      <sz val="11"/>
      <name val="等线"/>
      <charset val="134"/>
    </font>
    <font>
      <b/>
      <sz val="11"/>
      <color indexed="8"/>
      <name val="宋体"/>
      <charset val="134"/>
    </font>
    <font>
      <sz val="11"/>
      <color rgb="FFFF0000"/>
      <name val="宋体"/>
      <charset val="134"/>
      <scheme val="minor"/>
    </font>
    <font>
      <sz val="11"/>
      <color theme="1"/>
      <name val="宋体"/>
      <charset val="134"/>
      <scheme val="minor"/>
    </font>
    <font>
      <b/>
      <sz val="11"/>
      <color rgb="FF000000"/>
      <name val="宋体"/>
      <charset val="134"/>
      <scheme val="minor"/>
    </font>
    <font>
      <sz val="11"/>
      <color rgb="FF000000"/>
      <name val="宋体"/>
      <charset val="134"/>
      <scheme val="minor"/>
    </font>
    <font>
      <sz val="12"/>
      <name val="宋体"/>
      <charset val="134"/>
      <scheme val="minor"/>
    </font>
    <font>
      <sz val="16"/>
      <name val="黑体"/>
      <charset val="134"/>
    </font>
    <font>
      <sz val="14"/>
      <name val="宋体"/>
      <charset val="134"/>
    </font>
    <font>
      <b/>
      <sz val="24"/>
      <name val="黑体"/>
      <charset val="134"/>
    </font>
    <font>
      <sz val="18"/>
      <name val="黑体"/>
      <charset val="134"/>
    </font>
    <font>
      <sz val="16"/>
      <name val="楷体_GB2312"/>
      <charset val="134"/>
    </font>
    <font>
      <sz val="48"/>
      <name val="黑体"/>
      <charset val="134"/>
    </font>
    <font>
      <sz val="22"/>
      <name val="楷体"/>
      <charset val="134"/>
    </font>
    <font>
      <sz val="20"/>
      <name val="楷体"/>
      <charset val="134"/>
    </font>
    <font>
      <sz val="9"/>
      <name val="宋体"/>
      <charset val="134"/>
    </font>
    <font>
      <b/>
      <sz val="11"/>
      <color theme="1"/>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u/>
      <sz val="11"/>
      <color rgb="FF800080"/>
      <name val="宋体"/>
      <charset val="0"/>
      <scheme val="minor"/>
    </font>
    <font>
      <u/>
      <sz val="11"/>
      <color rgb="FF0000FF"/>
      <name val="宋体"/>
      <charset val="0"/>
      <scheme val="minor"/>
    </font>
    <font>
      <sz val="12"/>
      <name val="Times New Roman"/>
      <charset val="134"/>
    </font>
    <font>
      <sz val="11"/>
      <color rgb="FF9C6500"/>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sz val="10"/>
      <name val="Arial"/>
      <charset val="0"/>
    </font>
    <font>
      <b/>
      <sz val="11"/>
      <color rgb="FFFA7D00"/>
      <name val="宋体"/>
      <charset val="0"/>
      <scheme val="minor"/>
    </font>
    <font>
      <b/>
      <sz val="11"/>
      <color rgb="FF3F3F3F"/>
      <name val="宋体"/>
      <charset val="0"/>
      <scheme val="minor"/>
    </font>
  </fonts>
  <fills count="3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0" tint="-0.149998474074526"/>
        <bgColor indexed="64"/>
      </patternFill>
    </fill>
    <fill>
      <patternFill patternType="solid">
        <fgColor theme="8"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rgb="FFF2F2F2"/>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8"/>
      </bottom>
      <diagonal/>
    </border>
    <border>
      <left style="thin">
        <color indexed="23"/>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8"/>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60">
    <xf numFmtId="0" fontId="0" fillId="0" borderId="0"/>
    <xf numFmtId="42" fontId="18" fillId="0" borderId="0" applyFont="0" applyFill="0" applyBorder="0" applyAlignment="0" applyProtection="0">
      <alignment vertical="center"/>
    </xf>
    <xf numFmtId="0" fontId="34" fillId="16" borderId="0" applyNumberFormat="0" applyBorder="0" applyAlignment="0" applyProtection="0">
      <alignment vertical="center"/>
    </xf>
    <xf numFmtId="0" fontId="37" fillId="14" borderId="20"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34" fillId="11" borderId="0" applyNumberFormat="0" applyBorder="0" applyAlignment="0" applyProtection="0">
      <alignment vertical="center"/>
    </xf>
    <xf numFmtId="0" fontId="33" fillId="8" borderId="0" applyNumberFormat="0" applyBorder="0" applyAlignment="0" applyProtection="0">
      <alignment vertical="center"/>
    </xf>
    <xf numFmtId="43" fontId="18" fillId="0" borderId="0" applyFont="0" applyFill="0" applyBorder="0" applyAlignment="0" applyProtection="0">
      <alignment vertical="center"/>
    </xf>
    <xf numFmtId="0" fontId="36" fillId="18"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20" borderId="24" applyNumberFormat="0" applyFont="0" applyAlignment="0" applyProtection="0">
      <alignment vertical="center"/>
    </xf>
    <xf numFmtId="0" fontId="36" fillId="23" borderId="0" applyNumberFormat="0" applyBorder="0" applyAlignment="0" applyProtection="0">
      <alignment vertical="center"/>
    </xf>
    <xf numFmtId="0" fontId="3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8" fillId="0" borderId="21" applyNumberFormat="0" applyFill="0" applyAlignment="0" applyProtection="0">
      <alignment vertical="center"/>
    </xf>
    <xf numFmtId="0" fontId="39" fillId="0" borderId="21" applyNumberFormat="0" applyFill="0" applyAlignment="0" applyProtection="0">
      <alignment vertical="center"/>
    </xf>
    <xf numFmtId="0" fontId="36" fillId="22" borderId="0" applyNumberFormat="0" applyBorder="0" applyAlignment="0" applyProtection="0">
      <alignment vertical="center"/>
    </xf>
    <xf numFmtId="0" fontId="32" fillId="0" borderId="23" applyNumberFormat="0" applyFill="0" applyAlignment="0" applyProtection="0">
      <alignment vertical="center"/>
    </xf>
    <xf numFmtId="0" fontId="36" fillId="27" borderId="0" applyNumberFormat="0" applyBorder="0" applyAlignment="0" applyProtection="0">
      <alignment vertical="center"/>
    </xf>
    <xf numFmtId="0" fontId="51" fillId="30" borderId="25" applyNumberFormat="0" applyAlignment="0" applyProtection="0">
      <alignment vertical="center"/>
    </xf>
    <xf numFmtId="0" fontId="50" fillId="30" borderId="20" applyNumberFormat="0" applyAlignment="0" applyProtection="0">
      <alignment vertical="center"/>
    </xf>
    <xf numFmtId="0" fontId="35" fillId="10" borderId="19" applyNumberFormat="0" applyAlignment="0" applyProtection="0">
      <alignment vertical="center"/>
    </xf>
    <xf numFmtId="0" fontId="34" fillId="26" borderId="0" applyNumberFormat="0" applyBorder="0" applyAlignment="0" applyProtection="0">
      <alignment vertical="center"/>
    </xf>
    <xf numFmtId="0" fontId="36" fillId="13" borderId="0" applyNumberFormat="0" applyBorder="0" applyAlignment="0" applyProtection="0">
      <alignment vertical="center"/>
    </xf>
    <xf numFmtId="0" fontId="44" fillId="0" borderId="22" applyNumberFormat="0" applyFill="0" applyAlignment="0" applyProtection="0">
      <alignment vertical="center"/>
    </xf>
    <xf numFmtId="0" fontId="31" fillId="0" borderId="18" applyNumberFormat="0" applyFill="0" applyAlignment="0" applyProtection="0">
      <alignment vertical="center"/>
    </xf>
    <xf numFmtId="0" fontId="38" fillId="15" borderId="0" applyNumberFormat="0" applyBorder="0" applyAlignment="0" applyProtection="0">
      <alignment vertical="center"/>
    </xf>
    <xf numFmtId="0" fontId="43" fillId="19" borderId="0" applyNumberFormat="0" applyBorder="0" applyAlignment="0" applyProtection="0">
      <alignment vertical="center"/>
    </xf>
    <xf numFmtId="0" fontId="34" fillId="32" borderId="0" applyNumberFormat="0" applyBorder="0" applyAlignment="0" applyProtection="0">
      <alignment vertical="center"/>
    </xf>
    <xf numFmtId="0" fontId="36" fillId="25" borderId="0" applyNumberFormat="0" applyBorder="0" applyAlignment="0" applyProtection="0">
      <alignment vertical="center"/>
    </xf>
    <xf numFmtId="0" fontId="34" fillId="21" borderId="0" applyNumberFormat="0" applyBorder="0" applyAlignment="0" applyProtection="0">
      <alignment vertical="center"/>
    </xf>
    <xf numFmtId="0" fontId="34" fillId="9" borderId="0" applyNumberFormat="0" applyBorder="0" applyAlignment="0" applyProtection="0">
      <alignment vertical="center"/>
    </xf>
    <xf numFmtId="0" fontId="34" fillId="12" borderId="0" applyNumberFormat="0" applyBorder="0" applyAlignment="0" applyProtection="0">
      <alignment vertical="center"/>
    </xf>
    <xf numFmtId="0" fontId="34" fillId="24" borderId="0" applyNumberFormat="0" applyBorder="0" applyAlignment="0" applyProtection="0">
      <alignment vertical="center"/>
    </xf>
    <xf numFmtId="0" fontId="36" fillId="29" borderId="0" applyNumberFormat="0" applyBorder="0" applyAlignment="0" applyProtection="0">
      <alignment vertical="center"/>
    </xf>
    <xf numFmtId="0" fontId="0" fillId="0" borderId="0"/>
    <xf numFmtId="0" fontId="36"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6" fillId="17" borderId="0" applyNumberFormat="0" applyBorder="0" applyAlignment="0" applyProtection="0">
      <alignment vertical="center"/>
    </xf>
    <xf numFmtId="0" fontId="0" fillId="0" borderId="0">
      <alignment vertical="center"/>
    </xf>
    <xf numFmtId="0" fontId="34" fillId="7" borderId="0" applyNumberFormat="0" applyBorder="0" applyAlignment="0" applyProtection="0">
      <alignment vertical="center"/>
    </xf>
    <xf numFmtId="0" fontId="36" fillId="36" borderId="0" applyNumberFormat="0" applyBorder="0" applyAlignment="0" applyProtection="0">
      <alignment vertical="center"/>
    </xf>
    <xf numFmtId="0" fontId="36" fillId="31" borderId="0" applyNumberFormat="0" applyBorder="0" applyAlignment="0" applyProtection="0">
      <alignment vertical="center"/>
    </xf>
    <xf numFmtId="0" fontId="30" fillId="0" borderId="0"/>
    <xf numFmtId="0" fontId="34" fillId="37" borderId="0" applyNumberFormat="0" applyBorder="0" applyAlignment="0" applyProtection="0">
      <alignment vertical="center"/>
    </xf>
    <xf numFmtId="0" fontId="36" fillId="2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42" fillId="0" borderId="0"/>
    <xf numFmtId="0" fontId="49" fillId="0" borderId="0"/>
  </cellStyleXfs>
  <cellXfs count="336">
    <xf numFmtId="0" fontId="0" fillId="0" borderId="0" xfId="0"/>
    <xf numFmtId="0" fontId="1" fillId="2" borderId="0" xfId="0" applyFont="1" applyFill="1" applyBorder="1" applyAlignment="1"/>
    <xf numFmtId="0" fontId="2" fillId="2" borderId="0" xfId="0" applyFont="1" applyFill="1" applyBorder="1" applyAlignment="1"/>
    <xf numFmtId="0" fontId="3" fillId="2" borderId="0" xfId="0" applyFont="1" applyFill="1" applyBorder="1" applyAlignment="1"/>
    <xf numFmtId="0" fontId="4" fillId="2" borderId="0" xfId="0" applyFont="1" applyFill="1" applyBorder="1" applyAlignment="1">
      <alignment horizontal="center" vertical="center"/>
    </xf>
    <xf numFmtId="0" fontId="2" fillId="2" borderId="0" xfId="0" applyFont="1" applyFill="1" applyAlignment="1">
      <alignment horizontal="righ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vertical="center"/>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53" applyFont="1" applyFill="1" applyBorder="1" applyAlignment="1">
      <alignment horizontal="center" vertical="center" wrapText="1"/>
    </xf>
    <xf numFmtId="0" fontId="5" fillId="2" borderId="1" xfId="0" applyFont="1" applyFill="1" applyBorder="1" applyAlignment="1">
      <alignment horizontal="left" vertical="center"/>
    </xf>
    <xf numFmtId="176" fontId="7" fillId="2" borderId="1" xfId="54" applyNumberFormat="1" applyFont="1" applyFill="1" applyBorder="1" applyAlignment="1" applyProtection="1">
      <alignment horizontal="left" vertical="center"/>
    </xf>
    <xf numFmtId="178" fontId="5" fillId="2" borderId="1" xfId="0" applyNumberFormat="1" applyFont="1" applyFill="1" applyBorder="1" applyAlignment="1">
      <alignment horizontal="right" vertical="center"/>
    </xf>
    <xf numFmtId="177" fontId="2" fillId="0" borderId="1" xfId="0" applyNumberFormat="1" applyFont="1" applyFill="1" applyBorder="1" applyAlignment="1">
      <alignment vertical="center"/>
    </xf>
    <xf numFmtId="176" fontId="8" fillId="2" borderId="1" xfId="54" applyNumberFormat="1" applyFont="1" applyFill="1" applyBorder="1" applyAlignment="1" applyProtection="1">
      <alignment horizontal="left" vertical="center"/>
    </xf>
    <xf numFmtId="176" fontId="8" fillId="2" borderId="1" xfId="54" applyNumberFormat="1" applyFont="1" applyFill="1" applyBorder="1" applyAlignment="1" applyProtection="1">
      <alignment vertical="center"/>
    </xf>
    <xf numFmtId="176" fontId="8" fillId="2" borderId="1" xfId="54" applyNumberFormat="1" applyFont="1" applyFill="1" applyBorder="1" applyAlignment="1" applyProtection="1">
      <alignment horizontal="left" vertical="center" indent="1"/>
    </xf>
    <xf numFmtId="0" fontId="5" fillId="2" borderId="1" xfId="0" applyFont="1" applyFill="1" applyBorder="1" applyAlignment="1">
      <alignment horizontal="justify"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5" fillId="2" borderId="1" xfId="0" applyFont="1" applyFill="1" applyBorder="1" applyAlignment="1">
      <alignment horizontal="right" vertical="center"/>
    </xf>
    <xf numFmtId="0" fontId="10" fillId="2" borderId="0" xfId="0" applyFont="1" applyFill="1" applyBorder="1" applyAlignment="1">
      <alignment horizontal="center" vertical="center"/>
    </xf>
    <xf numFmtId="0" fontId="2" fillId="2" borderId="0" xfId="0" applyFont="1" applyFill="1" applyBorder="1" applyAlignment="1">
      <alignment horizontal="right" vertical="center"/>
    </xf>
    <xf numFmtId="49" fontId="7" fillId="2" borderId="1" xfId="54" applyNumberFormat="1" applyFont="1" applyFill="1" applyBorder="1" applyAlignment="1" applyProtection="1">
      <alignment horizontal="left" vertical="center"/>
    </xf>
    <xf numFmtId="49" fontId="8" fillId="2" borderId="1" xfId="54" applyNumberFormat="1" applyFont="1" applyFill="1" applyBorder="1" applyAlignment="1" applyProtection="1">
      <alignment horizontal="left" vertical="center" indent="1"/>
    </xf>
    <xf numFmtId="49" fontId="8" fillId="0" borderId="1" xfId="54" applyNumberFormat="1" applyFont="1" applyFill="1" applyBorder="1" applyAlignment="1" applyProtection="1">
      <alignment horizontal="left" vertical="center" indent="1"/>
    </xf>
    <xf numFmtId="49" fontId="8" fillId="0" borderId="0" xfId="54" applyNumberFormat="1" applyFont="1" applyFill="1" applyBorder="1" applyAlignment="1" applyProtection="1">
      <alignment horizontal="left" vertical="center" indent="1"/>
    </xf>
    <xf numFmtId="49" fontId="8" fillId="2" borderId="1" xfId="54" applyNumberFormat="1" applyFont="1" applyFill="1" applyBorder="1" applyAlignment="1" applyProtection="1">
      <alignment horizontal="left" vertical="center"/>
    </xf>
    <xf numFmtId="0" fontId="5" fillId="2" borderId="7" xfId="0" applyFont="1" applyFill="1" applyBorder="1" applyAlignment="1">
      <alignment horizontal="justify" vertical="center"/>
    </xf>
    <xf numFmtId="0" fontId="5" fillId="2" borderId="8" xfId="0" applyFont="1" applyFill="1" applyBorder="1" applyAlignment="1">
      <alignment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4" fillId="2" borderId="0" xfId="0" applyFont="1" applyFill="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177" fontId="2" fillId="2" borderId="1" xfId="0" applyNumberFormat="1" applyFont="1" applyFill="1" applyBorder="1" applyAlignment="1">
      <alignment vertical="center" wrapText="1"/>
    </xf>
    <xf numFmtId="178" fontId="5" fillId="2" borderId="1" xfId="0" applyNumberFormat="1" applyFont="1" applyFill="1" applyBorder="1" applyAlignment="1">
      <alignment horizontal="center" vertical="center"/>
    </xf>
    <xf numFmtId="177" fontId="2" fillId="2" borderId="1" xfId="0" applyNumberFormat="1" applyFont="1" applyFill="1" applyBorder="1" applyAlignment="1">
      <alignment horizontal="center" vertical="center" wrapText="1"/>
    </xf>
    <xf numFmtId="0" fontId="5" fillId="2" borderId="11" xfId="0" applyFont="1" applyFill="1" applyBorder="1" applyAlignment="1">
      <alignment vertical="center"/>
    </xf>
    <xf numFmtId="0" fontId="5" fillId="2" borderId="1" xfId="0" applyFont="1" applyFill="1" applyBorder="1" applyAlignment="1">
      <alignment horizontal="left" vertical="center" wrapText="1"/>
    </xf>
    <xf numFmtId="0" fontId="1" fillId="2" borderId="0" xfId="0" applyFont="1" applyFill="1" applyAlignment="1">
      <alignment vertical="center"/>
    </xf>
    <xf numFmtId="0" fontId="11"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Alignment="1">
      <alignment horizontal="center" vertical="center" wrapText="1"/>
    </xf>
    <xf numFmtId="0" fontId="2" fillId="2" borderId="0" xfId="0" applyFont="1" applyFill="1" applyAlignment="1">
      <alignment horizontal="right" vertical="center" wrapText="1"/>
    </xf>
    <xf numFmtId="0" fontId="11"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6" xfId="0" applyFont="1" applyFill="1" applyBorder="1" applyAlignment="1">
      <alignment horizontal="center" vertical="center"/>
    </xf>
    <xf numFmtId="0" fontId="11"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11" fillId="2" borderId="13" xfId="0" applyFont="1" applyFill="1" applyBorder="1" applyAlignment="1">
      <alignment horizontal="center" vertical="center" wrapText="1"/>
    </xf>
    <xf numFmtId="3" fontId="2" fillId="3" borderId="1" xfId="0" applyNumberFormat="1" applyFont="1" applyFill="1" applyBorder="1" applyAlignment="1" applyProtection="1">
      <alignment vertical="center"/>
    </xf>
    <xf numFmtId="0" fontId="11" fillId="4" borderId="1" xfId="0" applyFont="1" applyFill="1" applyBorder="1" applyAlignment="1">
      <alignment vertical="center" wrapText="1"/>
    </xf>
    <xf numFmtId="0" fontId="2" fillId="3" borderId="1" xfId="0" applyFont="1" applyFill="1" applyBorder="1" applyAlignment="1">
      <alignment vertical="center" wrapText="1"/>
    </xf>
    <xf numFmtId="3" fontId="2" fillId="2" borderId="1" xfId="0" applyNumberFormat="1" applyFont="1" applyFill="1" applyBorder="1" applyAlignment="1" applyProtection="1">
      <alignment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xf>
    <xf numFmtId="180" fontId="2" fillId="2" borderId="1" xfId="0" applyNumberFormat="1" applyFont="1" applyFill="1" applyBorder="1" applyAlignment="1">
      <alignment vertical="center"/>
    </xf>
    <xf numFmtId="0" fontId="2" fillId="2" borderId="1" xfId="0" applyFont="1" applyFill="1" applyBorder="1" applyAlignment="1">
      <alignment vertical="center"/>
    </xf>
    <xf numFmtId="0" fontId="11" fillId="0" borderId="1" xfId="0" applyFont="1" applyFill="1" applyBorder="1" applyAlignment="1">
      <alignment vertical="center" wrapText="1"/>
    </xf>
    <xf numFmtId="0" fontId="11" fillId="4" borderId="1" xfId="0" applyFont="1" applyFill="1" applyBorder="1" applyAlignment="1">
      <alignment horizontal="distributed" vertical="center"/>
    </xf>
    <xf numFmtId="0" fontId="1" fillId="2" borderId="0" xfId="0" applyFont="1" applyFill="1"/>
    <xf numFmtId="0" fontId="2" fillId="2" borderId="0" xfId="0" applyFont="1" applyFill="1"/>
    <xf numFmtId="0" fontId="2" fillId="2" borderId="0" xfId="0" applyFont="1" applyFill="1" applyAlignment="1">
      <alignment wrapText="1"/>
    </xf>
    <xf numFmtId="0" fontId="2" fillId="2" borderId="0" xfId="0" applyFont="1" applyFill="1" applyBorder="1"/>
    <xf numFmtId="0" fontId="3" fillId="2" borderId="0" xfId="0" applyFont="1" applyFill="1"/>
    <xf numFmtId="0" fontId="1" fillId="2" borderId="0" xfId="0" applyFont="1" applyFill="1" applyBorder="1"/>
    <xf numFmtId="0" fontId="2" fillId="2" borderId="0" xfId="0" applyFont="1" applyFill="1" applyBorder="1" applyAlignment="1">
      <alignment wrapText="1"/>
    </xf>
    <xf numFmtId="0" fontId="2" fillId="2" borderId="0" xfId="0" applyFont="1" applyFill="1" applyBorder="1" applyAlignment="1">
      <alignment horizontal="right" wrapText="1"/>
    </xf>
    <xf numFmtId="0" fontId="11" fillId="2" borderId="1" xfId="0" applyFont="1" applyFill="1" applyBorder="1" applyAlignment="1">
      <alignment horizontal="center" vertical="center" wrapText="1"/>
    </xf>
    <xf numFmtId="0" fontId="12" fillId="2" borderId="1" xfId="53" applyFont="1" applyFill="1" applyBorder="1" applyAlignment="1">
      <alignment horizontal="center" vertical="center" wrapText="1"/>
    </xf>
    <xf numFmtId="180" fontId="2" fillId="0" borderId="1" xfId="0" applyNumberFormat="1" applyFont="1" applyFill="1" applyBorder="1" applyAlignment="1">
      <alignment vertical="center"/>
    </xf>
    <xf numFmtId="0" fontId="11" fillId="2" borderId="1" xfId="0" applyFont="1" applyFill="1" applyBorder="1" applyAlignment="1">
      <alignment horizontal="distributed" vertical="center"/>
    </xf>
    <xf numFmtId="0" fontId="11" fillId="2" borderId="1" xfId="0" applyFont="1" applyFill="1" applyBorder="1" applyAlignment="1">
      <alignment horizontal="center" vertical="center"/>
    </xf>
    <xf numFmtId="3" fontId="2" fillId="5" borderId="1" xfId="0" applyNumberFormat="1" applyFont="1" applyFill="1" applyBorder="1" applyAlignment="1" applyProtection="1">
      <alignment vertical="center"/>
    </xf>
    <xf numFmtId="180" fontId="2" fillId="5" borderId="1" xfId="0" applyNumberFormat="1" applyFont="1" applyFill="1" applyBorder="1" applyAlignment="1" applyProtection="1">
      <alignment vertical="center"/>
    </xf>
    <xf numFmtId="177" fontId="2" fillId="5" borderId="1" xfId="0" applyNumberFormat="1" applyFont="1" applyFill="1" applyBorder="1" applyAlignment="1" applyProtection="1">
      <alignment vertical="center"/>
    </xf>
    <xf numFmtId="180" fontId="2" fillId="5" borderId="1" xfId="0" applyNumberFormat="1" applyFont="1" applyFill="1" applyBorder="1" applyAlignment="1">
      <alignment vertical="center"/>
    </xf>
    <xf numFmtId="3" fontId="2" fillId="6" borderId="1" xfId="0" applyNumberFormat="1" applyFont="1" applyFill="1" applyBorder="1" applyAlignment="1" applyProtection="1">
      <alignment horizontal="left" vertical="center"/>
    </xf>
    <xf numFmtId="180" fontId="2" fillId="6" borderId="1" xfId="0" applyNumberFormat="1" applyFont="1" applyFill="1" applyBorder="1" applyAlignment="1">
      <alignment vertical="center"/>
    </xf>
    <xf numFmtId="3" fontId="2" fillId="2" borderId="1" xfId="0" applyNumberFormat="1" applyFont="1" applyFill="1" applyBorder="1" applyAlignment="1" applyProtection="1">
      <alignment horizontal="left" vertical="center"/>
    </xf>
    <xf numFmtId="0" fontId="2" fillId="0" borderId="1" xfId="0" applyFont="1" applyFill="1" applyBorder="1" applyAlignment="1">
      <alignment vertical="center"/>
    </xf>
    <xf numFmtId="177" fontId="2" fillId="0" borderId="1" xfId="0" applyNumberFormat="1" applyFont="1" applyFill="1" applyBorder="1" applyAlignment="1" applyProtection="1">
      <alignment vertical="center"/>
    </xf>
    <xf numFmtId="180" fontId="2" fillId="0" borderId="1" xfId="0" applyNumberFormat="1" applyFont="1" applyFill="1" applyBorder="1" applyAlignment="1" applyProtection="1">
      <alignment vertical="center"/>
    </xf>
    <xf numFmtId="0" fontId="2" fillId="5" borderId="1" xfId="0" applyFont="1" applyFill="1" applyBorder="1" applyAlignment="1">
      <alignment vertical="center"/>
    </xf>
    <xf numFmtId="177" fontId="2" fillId="2" borderId="1" xfId="0" applyNumberFormat="1" applyFont="1" applyFill="1" applyBorder="1" applyAlignment="1">
      <alignment vertical="center"/>
    </xf>
    <xf numFmtId="0" fontId="2" fillId="2" borderId="1" xfId="53" applyFont="1" applyFill="1" applyBorder="1" applyAlignment="1">
      <alignment vertical="center" wrapText="1"/>
    </xf>
    <xf numFmtId="0" fontId="11" fillId="2" borderId="1" xfId="0" applyFont="1" applyFill="1" applyBorder="1" applyAlignment="1">
      <alignment vertical="center"/>
    </xf>
    <xf numFmtId="180" fontId="11" fillId="2" borderId="1" xfId="0" applyNumberFormat="1" applyFont="1" applyFill="1" applyBorder="1" applyAlignment="1">
      <alignment vertical="center"/>
    </xf>
    <xf numFmtId="177" fontId="11" fillId="2" borderId="1" xfId="0" applyNumberFormat="1" applyFont="1" applyFill="1" applyBorder="1" applyAlignment="1">
      <alignment vertical="center"/>
    </xf>
    <xf numFmtId="180" fontId="2" fillId="2" borderId="1" xfId="0" applyNumberFormat="1" applyFont="1" applyFill="1" applyBorder="1" applyAlignment="1" applyProtection="1">
      <alignment horizontal="left" vertical="center"/>
    </xf>
    <xf numFmtId="177" fontId="2" fillId="2" borderId="1" xfId="0" applyNumberFormat="1" applyFont="1" applyFill="1" applyBorder="1" applyAlignment="1" applyProtection="1">
      <alignment horizontal="left" vertical="center"/>
    </xf>
    <xf numFmtId="180" fontId="2" fillId="2" borderId="1" xfId="0" applyNumberFormat="1" applyFont="1" applyFill="1" applyBorder="1" applyAlignment="1" applyProtection="1">
      <alignment vertical="center"/>
    </xf>
    <xf numFmtId="177" fontId="2" fillId="2" borderId="1" xfId="0" applyNumberFormat="1" applyFont="1" applyFill="1" applyBorder="1" applyAlignment="1" applyProtection="1">
      <alignment vertical="center"/>
    </xf>
    <xf numFmtId="177" fontId="2" fillId="5" borderId="1" xfId="0" applyNumberFormat="1" applyFont="1" applyFill="1" applyBorder="1" applyAlignment="1">
      <alignment vertical="center"/>
    </xf>
    <xf numFmtId="177" fontId="2" fillId="6" borderId="1" xfId="0" applyNumberFormat="1" applyFont="1" applyFill="1" applyBorder="1" applyAlignment="1">
      <alignment vertical="center"/>
    </xf>
    <xf numFmtId="3" fontId="2" fillId="6" borderId="1" xfId="0" applyNumberFormat="1" applyFont="1" applyFill="1" applyBorder="1" applyAlignment="1" applyProtection="1">
      <alignment vertical="center"/>
    </xf>
    <xf numFmtId="0" fontId="2" fillId="2" borderId="1" xfId="0" applyFont="1" applyFill="1" applyBorder="1" applyAlignment="1">
      <alignment horizontal="left" vertical="center" indent="3"/>
    </xf>
    <xf numFmtId="3" fontId="13" fillId="0" borderId="14" xfId="0" applyNumberFormat="1" applyFont="1" applyFill="1" applyBorder="1" applyAlignment="1">
      <alignment horizontal="right" vertical="center"/>
    </xf>
    <xf numFmtId="0" fontId="2" fillId="6" borderId="1" xfId="53" applyFont="1" applyFill="1" applyBorder="1" applyAlignment="1">
      <alignment vertical="center" wrapText="1"/>
    </xf>
    <xf numFmtId="0" fontId="2" fillId="6" borderId="1" xfId="0" applyFont="1" applyFill="1" applyBorder="1" applyAlignment="1">
      <alignment horizontal="left" vertical="center"/>
    </xf>
    <xf numFmtId="0" fontId="13" fillId="0" borderId="14" xfId="0" applyFont="1" applyFill="1" applyBorder="1" applyAlignment="1">
      <alignment horizontal="right" vertical="center"/>
    </xf>
    <xf numFmtId="0" fontId="14" fillId="0" borderId="1" xfId="0" applyFont="1" applyFill="1" applyBorder="1" applyAlignment="1">
      <alignment vertical="center"/>
    </xf>
    <xf numFmtId="3" fontId="2" fillId="5" borderId="1" xfId="0" applyNumberFormat="1" applyFont="1" applyFill="1" applyBorder="1" applyAlignment="1" applyProtection="1">
      <alignment horizontal="left" vertical="center"/>
    </xf>
    <xf numFmtId="180" fontId="15" fillId="0" borderId="1" xfId="58" applyNumberFormat="1" applyFont="1" applyFill="1" applyBorder="1" applyAlignment="1">
      <alignment vertical="center"/>
    </xf>
    <xf numFmtId="180" fontId="15" fillId="0" borderId="1" xfId="55" applyNumberFormat="1" applyFont="1" applyBorder="1" applyAlignment="1">
      <alignment vertical="center"/>
    </xf>
    <xf numFmtId="3" fontId="14" fillId="0" borderId="1" xfId="0" applyNumberFormat="1" applyFont="1" applyFill="1" applyBorder="1" applyAlignment="1">
      <alignment vertical="center"/>
    </xf>
    <xf numFmtId="181" fontId="2" fillId="0" borderId="1" xfId="53" applyNumberFormat="1" applyFont="1" applyFill="1" applyBorder="1" applyAlignment="1">
      <alignment horizontal="right" vertical="center"/>
    </xf>
    <xf numFmtId="0" fontId="11" fillId="3" borderId="1" xfId="0" applyFont="1" applyFill="1" applyBorder="1" applyAlignment="1">
      <alignment horizontal="distributed" vertical="center"/>
    </xf>
    <xf numFmtId="180" fontId="11" fillId="3" borderId="1" xfId="0" applyNumberFormat="1" applyFont="1" applyFill="1" applyBorder="1" applyAlignment="1">
      <alignment horizontal="distributed" vertical="center"/>
    </xf>
    <xf numFmtId="177" fontId="11" fillId="3" borderId="1" xfId="0" applyNumberFormat="1" applyFont="1" applyFill="1" applyBorder="1" applyAlignment="1" applyProtection="1">
      <alignment vertical="center"/>
    </xf>
    <xf numFmtId="180" fontId="11" fillId="3" borderId="1" xfId="0" applyNumberFormat="1" applyFont="1" applyFill="1" applyBorder="1" applyAlignment="1">
      <alignment vertical="center"/>
    </xf>
    <xf numFmtId="0" fontId="11" fillId="3" borderId="1" xfId="0" applyFont="1" applyFill="1" applyBorder="1" applyAlignment="1">
      <alignment vertical="center"/>
    </xf>
    <xf numFmtId="180" fontId="2" fillId="7" borderId="1" xfId="0" applyNumberFormat="1" applyFont="1" applyFill="1" applyBorder="1" applyAlignment="1">
      <alignment vertical="center"/>
    </xf>
    <xf numFmtId="1" fontId="2" fillId="5" borderId="1" xfId="0" applyNumberFormat="1" applyFont="1" applyFill="1" applyBorder="1" applyAlignment="1" applyProtection="1">
      <alignment vertical="center"/>
      <protection locked="0"/>
    </xf>
    <xf numFmtId="1" fontId="2" fillId="0" borderId="1" xfId="0" applyNumberFormat="1" applyFont="1" applyFill="1" applyBorder="1" applyAlignment="1" applyProtection="1">
      <alignment vertical="center"/>
      <protection locked="0"/>
    </xf>
    <xf numFmtId="180" fontId="2" fillId="5" borderId="1" xfId="0" applyNumberFormat="1" applyFont="1" applyFill="1" applyBorder="1" applyAlignment="1" applyProtection="1">
      <alignment vertical="center"/>
      <protection locked="0"/>
    </xf>
    <xf numFmtId="1" fontId="2" fillId="2" borderId="1" xfId="0" applyNumberFormat="1" applyFont="1" applyFill="1" applyBorder="1" applyAlignment="1" applyProtection="1">
      <alignment vertical="center"/>
      <protection locked="0"/>
    </xf>
    <xf numFmtId="180" fontId="2" fillId="2" borderId="1" xfId="0" applyNumberFormat="1" applyFont="1" applyFill="1" applyBorder="1" applyAlignment="1" applyProtection="1">
      <alignment vertical="center"/>
      <protection locked="0"/>
    </xf>
    <xf numFmtId="1" fontId="11" fillId="3" borderId="1" xfId="0" applyNumberFormat="1" applyFont="1" applyFill="1" applyBorder="1" applyAlignment="1" applyProtection="1">
      <alignment vertical="center"/>
      <protection locked="0"/>
    </xf>
    <xf numFmtId="180" fontId="11" fillId="4" borderId="1" xfId="0" applyNumberFormat="1" applyFont="1" applyFill="1" applyBorder="1" applyAlignment="1">
      <alignment horizontal="distributed" vertical="center"/>
    </xf>
    <xf numFmtId="177" fontId="11" fillId="4" borderId="1" xfId="0" applyNumberFormat="1" applyFont="1" applyFill="1" applyBorder="1" applyAlignment="1" applyProtection="1">
      <alignment vertical="center"/>
    </xf>
    <xf numFmtId="180" fontId="11" fillId="4" borderId="1" xfId="0" applyNumberFormat="1" applyFont="1" applyFill="1" applyBorder="1" applyAlignment="1">
      <alignment vertical="center"/>
    </xf>
    <xf numFmtId="177" fontId="11" fillId="3" borderId="1" xfId="0" applyNumberFormat="1" applyFont="1" applyFill="1" applyBorder="1" applyAlignment="1">
      <alignment vertical="center"/>
    </xf>
    <xf numFmtId="0" fontId="0" fillId="2" borderId="0" xfId="53" applyFont="1" applyFill="1" applyAlignment="1">
      <alignment vertical="center"/>
    </xf>
    <xf numFmtId="0" fontId="3" fillId="2" borderId="0" xfId="53" applyFont="1" applyFill="1" applyAlignment="1">
      <alignment vertical="center"/>
    </xf>
    <xf numFmtId="0" fontId="6" fillId="2" borderId="0" xfId="53" applyFont="1" applyFill="1" applyAlignment="1">
      <alignment vertical="center"/>
    </xf>
    <xf numFmtId="0" fontId="12" fillId="2" borderId="0" xfId="57" applyFont="1" applyFill="1" applyAlignment="1"/>
    <xf numFmtId="0" fontId="0" fillId="2" borderId="0" xfId="57" applyFont="1" applyFill="1" applyAlignment="1"/>
    <xf numFmtId="0" fontId="0" fillId="2" borderId="0" xfId="57" applyFont="1" applyFill="1" applyAlignment="1">
      <alignment horizontal="center"/>
    </xf>
    <xf numFmtId="0" fontId="0" fillId="2" borderId="0" xfId="57" applyFont="1" applyFill="1" applyAlignment="1">
      <alignment wrapText="1"/>
    </xf>
    <xf numFmtId="0" fontId="0" fillId="2" borderId="0" xfId="57" applyFill="1" applyAlignment="1"/>
    <xf numFmtId="0" fontId="0" fillId="2" borderId="0" xfId="53" applyFont="1" applyFill="1" applyAlignment="1">
      <alignment vertical="center" wrapText="1"/>
    </xf>
    <xf numFmtId="0" fontId="4" fillId="2" borderId="0" xfId="53" applyFont="1" applyFill="1" applyAlignment="1">
      <alignment horizontal="center" vertical="center"/>
    </xf>
    <xf numFmtId="0" fontId="6" fillId="2" borderId="0" xfId="53" applyFont="1" applyFill="1" applyAlignment="1">
      <alignment horizontal="center" vertical="center"/>
    </xf>
    <xf numFmtId="0" fontId="6" fillId="2" borderId="10" xfId="53" applyFont="1" applyFill="1" applyBorder="1" applyAlignment="1">
      <alignment horizontal="right" vertical="center" wrapText="1"/>
    </xf>
    <xf numFmtId="49" fontId="16" fillId="2" borderId="15" xfId="0" applyNumberFormat="1" applyFont="1" applyFill="1" applyBorder="1" applyAlignment="1">
      <alignment horizontal="center" vertical="center"/>
    </xf>
    <xf numFmtId="49" fontId="16" fillId="2" borderId="12" xfId="0" applyNumberFormat="1" applyFont="1" applyFill="1" applyBorder="1" applyAlignment="1">
      <alignment horizontal="center" vertical="center"/>
    </xf>
    <xf numFmtId="49" fontId="16" fillId="2" borderId="2" xfId="0" applyNumberFormat="1" applyFont="1" applyFill="1" applyBorder="1" applyAlignment="1">
      <alignment horizontal="center" vertical="center"/>
    </xf>
    <xf numFmtId="0" fontId="12" fillId="2" borderId="2" xfId="53" applyFont="1" applyFill="1" applyBorder="1" applyAlignment="1">
      <alignment horizontal="center" vertical="center" wrapText="1"/>
    </xf>
    <xf numFmtId="0" fontId="12" fillId="2" borderId="3" xfId="53" applyFont="1" applyFill="1" applyBorder="1" applyAlignment="1">
      <alignment horizontal="center" vertical="center"/>
    </xf>
    <xf numFmtId="0" fontId="12" fillId="2" borderId="4" xfId="53" applyFont="1" applyFill="1" applyBorder="1" applyAlignment="1">
      <alignment horizontal="center" vertical="center"/>
    </xf>
    <xf numFmtId="0" fontId="12" fillId="2" borderId="5" xfId="53" applyFont="1" applyFill="1" applyBorder="1" applyAlignment="1">
      <alignment horizontal="center" vertical="center"/>
    </xf>
    <xf numFmtId="49" fontId="16" fillId="2" borderId="16" xfId="0" applyNumberFormat="1" applyFont="1" applyFill="1" applyBorder="1" applyAlignment="1">
      <alignment horizontal="center" vertical="center"/>
    </xf>
    <xf numFmtId="49" fontId="16" fillId="2" borderId="13" xfId="0" applyNumberFormat="1" applyFont="1" applyFill="1" applyBorder="1" applyAlignment="1">
      <alignment horizontal="center" vertical="center"/>
    </xf>
    <xf numFmtId="49" fontId="16" fillId="2" borderId="6" xfId="0" applyNumberFormat="1" applyFont="1" applyFill="1" applyBorder="1" applyAlignment="1">
      <alignment horizontal="center" vertical="center"/>
    </xf>
    <xf numFmtId="0" fontId="12" fillId="2" borderId="6" xfId="53" applyFont="1" applyFill="1" applyBorder="1" applyAlignment="1">
      <alignment horizontal="center" vertical="center" wrapText="1"/>
    </xf>
    <xf numFmtId="0" fontId="12" fillId="2" borderId="1" xfId="53" applyFont="1" applyFill="1" applyBorder="1" applyAlignment="1">
      <alignment horizontal="center" vertical="center"/>
    </xf>
    <xf numFmtId="49" fontId="16" fillId="2" borderId="1" xfId="0" applyNumberFormat="1" applyFont="1" applyFill="1" applyBorder="1" applyAlignment="1">
      <alignment horizontal="left" vertical="center"/>
    </xf>
    <xf numFmtId="0" fontId="16" fillId="2" borderId="1" xfId="0" applyFont="1" applyFill="1" applyBorder="1" applyAlignment="1">
      <alignment horizontal="left" vertical="center"/>
    </xf>
    <xf numFmtId="180" fontId="12" fillId="3" borderId="1" xfId="53" applyNumberFormat="1" applyFont="1" applyFill="1" applyBorder="1" applyAlignment="1">
      <alignment vertical="center" wrapText="1"/>
    </xf>
    <xf numFmtId="180" fontId="12" fillId="3" borderId="16" xfId="53" applyNumberFormat="1" applyFont="1" applyFill="1" applyBorder="1" applyAlignment="1">
      <alignment vertical="center" wrapText="1"/>
    </xf>
    <xf numFmtId="177" fontId="12" fillId="3" borderId="1" xfId="53" applyNumberFormat="1" applyFont="1" applyFill="1" applyBorder="1" applyAlignment="1">
      <alignment vertical="center" wrapText="1"/>
    </xf>
    <xf numFmtId="49" fontId="16"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left" vertical="center" wrapText="1" shrinkToFit="1"/>
    </xf>
    <xf numFmtId="180" fontId="16" fillId="3" borderId="16" xfId="0" applyNumberFormat="1" applyFont="1" applyFill="1" applyBorder="1" applyAlignment="1">
      <alignment vertical="center" wrapText="1" shrinkToFit="1"/>
    </xf>
    <xf numFmtId="180" fontId="12" fillId="2" borderId="1" xfId="53" applyNumberFormat="1" applyFont="1" applyFill="1" applyBorder="1" applyAlignment="1">
      <alignment vertical="center" wrapText="1"/>
    </xf>
    <xf numFmtId="180" fontId="12" fillId="2" borderId="16" xfId="53" applyNumberFormat="1" applyFont="1" applyFill="1" applyBorder="1" applyAlignment="1">
      <alignment vertical="center" wrapText="1"/>
    </xf>
    <xf numFmtId="177" fontId="12" fillId="2" borderId="1" xfId="53" applyNumberFormat="1" applyFont="1" applyFill="1" applyBorder="1" applyAlignment="1">
      <alignment vertical="center" wrapText="1"/>
    </xf>
    <xf numFmtId="0" fontId="12" fillId="2" borderId="3" xfId="57" applyNumberFormat="1" applyFont="1" applyFill="1" applyBorder="1" applyAlignment="1" applyProtection="1">
      <alignment horizontal="center" vertical="center"/>
    </xf>
    <xf numFmtId="0" fontId="12" fillId="2" borderId="5" xfId="57" applyNumberFormat="1" applyFont="1" applyFill="1" applyBorder="1" applyAlignment="1" applyProtection="1">
      <alignment horizontal="center" vertical="center"/>
    </xf>
    <xf numFmtId="180" fontId="12" fillId="4" borderId="5" xfId="57" applyNumberFormat="1" applyFont="1" applyFill="1" applyBorder="1" applyAlignment="1" applyProtection="1">
      <alignment vertical="center" wrapText="1"/>
    </xf>
    <xf numFmtId="177" fontId="12" fillId="4" borderId="1" xfId="53" applyNumberFormat="1" applyFont="1" applyFill="1" applyBorder="1" applyAlignment="1">
      <alignment vertical="center" wrapText="1"/>
    </xf>
    <xf numFmtId="0" fontId="1" fillId="2" borderId="0" xfId="55" applyFont="1" applyFill="1"/>
    <xf numFmtId="0" fontId="2" fillId="2" borderId="0" xfId="55" applyFont="1" applyFill="1"/>
    <xf numFmtId="0" fontId="17" fillId="2" borderId="0" xfId="55" applyFont="1" applyFill="1"/>
    <xf numFmtId="0" fontId="2" fillId="2" borderId="0" xfId="55" applyNumberFormat="1" applyFont="1" applyFill="1" applyAlignment="1" applyProtection="1">
      <alignment horizontal="right" vertical="center"/>
    </xf>
    <xf numFmtId="0" fontId="2" fillId="2" borderId="2" xfId="55" applyNumberFormat="1" applyFont="1" applyFill="1" applyBorder="1" applyAlignment="1" applyProtection="1">
      <alignment horizontal="center" vertical="center"/>
    </xf>
    <xf numFmtId="0" fontId="2" fillId="2" borderId="1" xfId="55" applyNumberFormat="1" applyFont="1" applyFill="1" applyBorder="1" applyAlignment="1" applyProtection="1">
      <alignment horizontal="centerContinuous" vertical="center" wrapText="1"/>
    </xf>
    <xf numFmtId="0" fontId="2" fillId="2" borderId="17" xfId="55" applyNumberFormat="1" applyFont="1" applyFill="1" applyBorder="1" applyAlignment="1" applyProtection="1">
      <alignment horizontal="center" vertical="center"/>
    </xf>
    <xf numFmtId="0" fontId="2" fillId="2" borderId="2" xfId="55"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xf>
    <xf numFmtId="0" fontId="2" fillId="2" borderId="1" xfId="55" applyFont="1" applyFill="1" applyBorder="1"/>
    <xf numFmtId="0" fontId="17" fillId="2" borderId="0" xfId="55" applyNumberFormat="1" applyFont="1" applyFill="1" applyAlignment="1" applyProtection="1">
      <alignment horizontal="right" vertical="center"/>
    </xf>
    <xf numFmtId="0" fontId="17" fillId="2" borderId="1" xfId="55" applyNumberFormat="1" applyFont="1" applyFill="1" applyBorder="1" applyAlignment="1" applyProtection="1">
      <alignment horizontal="centerContinuous" vertical="center" wrapText="1"/>
    </xf>
    <xf numFmtId="0" fontId="2" fillId="2" borderId="15" xfId="55" applyNumberFormat="1" applyFont="1" applyFill="1" applyBorder="1" applyAlignment="1" applyProtection="1">
      <alignment horizontal="center" vertical="center" wrapText="1"/>
    </xf>
    <xf numFmtId="0" fontId="2" fillId="2" borderId="3" xfId="55" applyNumberFormat="1" applyFont="1" applyFill="1" applyBorder="1" applyAlignment="1" applyProtection="1">
      <alignment horizontal="center" vertical="center" wrapText="1"/>
    </xf>
    <xf numFmtId="0" fontId="2" fillId="2" borderId="4" xfId="55" applyNumberFormat="1" applyFont="1" applyFill="1" applyBorder="1" applyAlignment="1" applyProtection="1">
      <alignment horizontal="center" vertical="center" wrapText="1"/>
    </xf>
    <xf numFmtId="0" fontId="2" fillId="2" borderId="6" xfId="55" applyNumberFormat="1" applyFont="1" applyFill="1" applyBorder="1" applyAlignment="1" applyProtection="1">
      <alignment horizontal="center" vertical="center"/>
    </xf>
    <xf numFmtId="0" fontId="2" fillId="2" borderId="6" xfId="55" applyNumberFormat="1" applyFont="1" applyFill="1" applyBorder="1" applyAlignment="1" applyProtection="1">
      <alignment horizontal="center" vertical="center" wrapText="1"/>
    </xf>
    <xf numFmtId="0" fontId="2" fillId="2" borderId="1" xfId="55" applyNumberFormat="1" applyFont="1" applyFill="1" applyBorder="1" applyAlignment="1" applyProtection="1">
      <alignment horizontal="center" vertical="center" wrapText="1"/>
    </xf>
    <xf numFmtId="0" fontId="2" fillId="2" borderId="5" xfId="55" applyNumberFormat="1" applyFont="1" applyFill="1" applyBorder="1" applyAlignment="1" applyProtection="1">
      <alignment horizontal="center" vertical="center" wrapText="1"/>
    </xf>
    <xf numFmtId="0" fontId="17" fillId="2" borderId="1" xfId="55" applyFont="1" applyFill="1" applyBorder="1"/>
    <xf numFmtId="0" fontId="2" fillId="2" borderId="0" xfId="0" applyFont="1" applyFill="1" applyBorder="1" applyAlignment="1">
      <alignment vertical="center"/>
    </xf>
    <xf numFmtId="0" fontId="11" fillId="4" borderId="1" xfId="0" applyFont="1" applyFill="1" applyBorder="1" applyAlignment="1">
      <alignment horizontal="center" vertical="center"/>
    </xf>
    <xf numFmtId="176" fontId="2" fillId="2" borderId="1" xfId="0" applyNumberFormat="1" applyFont="1" applyFill="1" applyBorder="1" applyAlignment="1" applyProtection="1">
      <alignment vertical="center"/>
      <protection locked="0"/>
    </xf>
    <xf numFmtId="0" fontId="11" fillId="4" borderId="1" xfId="0" applyFont="1" applyFill="1" applyBorder="1" applyAlignment="1">
      <alignment horizontal="distributed" vertical="center" indent="2"/>
    </xf>
    <xf numFmtId="0" fontId="11" fillId="3" borderId="1" xfId="0" applyFont="1" applyFill="1" applyBorder="1" applyAlignment="1">
      <alignment horizontal="left" vertical="center"/>
    </xf>
    <xf numFmtId="180" fontId="11" fillId="4" borderId="1" xfId="0" applyNumberFormat="1" applyFont="1" applyFill="1" applyBorder="1" applyAlignment="1">
      <alignment vertical="center" wrapText="1"/>
    </xf>
    <xf numFmtId="180" fontId="11" fillId="3" borderId="1" xfId="0" applyNumberFormat="1" applyFont="1" applyFill="1" applyBorder="1" applyAlignment="1">
      <alignment vertical="center" wrapText="1"/>
    </xf>
    <xf numFmtId="176" fontId="2" fillId="2" borderId="1" xfId="0" applyNumberFormat="1" applyFont="1" applyFill="1" applyBorder="1" applyAlignment="1" applyProtection="1">
      <alignment horizontal="left" vertical="center" indent="1"/>
      <protection locked="0"/>
    </xf>
    <xf numFmtId="176" fontId="2" fillId="2" borderId="1" xfId="0" applyNumberFormat="1" applyFont="1" applyFill="1" applyBorder="1" applyAlignment="1" applyProtection="1">
      <alignment horizontal="left" vertical="center"/>
      <protection locked="0"/>
    </xf>
    <xf numFmtId="180" fontId="2" fillId="4" borderId="1" xfId="0" applyNumberFormat="1" applyFont="1" applyFill="1" applyBorder="1" applyAlignment="1">
      <alignment vertical="center" wrapText="1"/>
    </xf>
    <xf numFmtId="180" fontId="11" fillId="2" borderId="1" xfId="0" applyNumberFormat="1" applyFont="1" applyFill="1" applyBorder="1" applyAlignment="1">
      <alignment vertical="center" wrapText="1"/>
    </xf>
    <xf numFmtId="179" fontId="2" fillId="2" borderId="1" xfId="0" applyNumberFormat="1" applyFont="1" applyFill="1" applyBorder="1" applyAlignment="1" applyProtection="1">
      <alignment horizontal="left" vertical="center"/>
      <protection locked="0"/>
    </xf>
    <xf numFmtId="180" fontId="11" fillId="2" borderId="1" xfId="0" applyNumberFormat="1" applyFont="1" applyFill="1" applyBorder="1" applyAlignment="1" applyProtection="1">
      <alignment vertical="center" wrapText="1"/>
      <protection locked="0"/>
    </xf>
    <xf numFmtId="0" fontId="2" fillId="2" borderId="1" xfId="0" applyFont="1" applyFill="1" applyBorder="1" applyAlignment="1">
      <alignment horizontal="left" vertical="center" indent="1"/>
    </xf>
    <xf numFmtId="176" fontId="11" fillId="3" borderId="1" xfId="0" applyNumberFormat="1" applyFont="1" applyFill="1" applyBorder="1" applyAlignment="1" applyProtection="1">
      <alignment horizontal="left" vertical="center"/>
      <protection locked="0"/>
    </xf>
    <xf numFmtId="176" fontId="11" fillId="6" borderId="1" xfId="0" applyNumberFormat="1" applyFont="1" applyFill="1" applyBorder="1" applyAlignment="1" applyProtection="1">
      <alignment horizontal="left" vertical="center"/>
      <protection locked="0"/>
    </xf>
    <xf numFmtId="0" fontId="11" fillId="6" borderId="1" xfId="0" applyFont="1" applyFill="1" applyBorder="1" applyAlignment="1">
      <alignment vertical="center"/>
    </xf>
    <xf numFmtId="180" fontId="11" fillId="6" borderId="1" xfId="0" applyNumberFormat="1" applyFont="1" applyFill="1" applyBorder="1" applyAlignment="1">
      <alignment vertical="center" wrapText="1"/>
    </xf>
    <xf numFmtId="0" fontId="1" fillId="2" borderId="0" xfId="0" applyFont="1" applyFill="1" applyAlignment="1" applyProtection="1">
      <alignment vertical="center"/>
      <protection locked="0"/>
    </xf>
    <xf numFmtId="0" fontId="18"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4" fillId="2" borderId="0" xfId="0" applyFont="1" applyFill="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3" borderId="1" xfId="53" applyFont="1" applyFill="1" applyBorder="1" applyAlignment="1" applyProtection="1">
      <alignment horizontal="left" vertical="center" wrapText="1"/>
      <protection locked="0"/>
    </xf>
    <xf numFmtId="180" fontId="11" fillId="3" borderId="1" xfId="53" applyNumberFormat="1" applyFont="1" applyFill="1" applyBorder="1" applyAlignment="1" applyProtection="1">
      <alignment vertical="center" wrapText="1"/>
      <protection locked="0"/>
    </xf>
    <xf numFmtId="180" fontId="11" fillId="3" borderId="1" xfId="0" applyNumberFormat="1" applyFont="1" applyFill="1" applyBorder="1" applyAlignment="1" applyProtection="1">
      <alignment vertical="center" wrapText="1"/>
      <protection locked="0"/>
    </xf>
    <xf numFmtId="177" fontId="11" fillId="3" borderId="1" xfId="0" applyNumberFormat="1" applyFont="1" applyFill="1" applyBorder="1" applyAlignment="1" applyProtection="1">
      <alignment vertical="center" wrapText="1"/>
      <protection locked="0"/>
    </xf>
    <xf numFmtId="0" fontId="11" fillId="3" borderId="1" xfId="0" applyFont="1" applyFill="1" applyBorder="1" applyAlignment="1" applyProtection="1">
      <alignment horizontal="left" vertical="center" wrapText="1"/>
      <protection locked="0"/>
    </xf>
    <xf numFmtId="1" fontId="11" fillId="3" borderId="1" xfId="53" applyNumberFormat="1" applyFont="1" applyFill="1" applyBorder="1" applyAlignment="1" applyProtection="1">
      <alignment vertical="center" wrapText="1"/>
      <protection locked="0"/>
    </xf>
    <xf numFmtId="180" fontId="11" fillId="3" borderId="1" xfId="53" applyNumberFormat="1" applyFont="1" applyFill="1" applyBorder="1" applyAlignment="1" applyProtection="1">
      <alignment horizontal="right" vertical="center" wrapText="1"/>
      <protection locked="0"/>
    </xf>
    <xf numFmtId="1" fontId="11" fillId="3" borderId="1" xfId="0" applyNumberFormat="1" applyFont="1" applyFill="1" applyBorder="1" applyAlignment="1" applyProtection="1">
      <alignment vertical="center" wrapText="1"/>
      <protection locked="0"/>
    </xf>
    <xf numFmtId="1" fontId="11" fillId="5" borderId="1" xfId="53" applyNumberFormat="1" applyFont="1" applyFill="1" applyBorder="1" applyAlignment="1" applyProtection="1">
      <alignment horizontal="left" vertical="center" wrapText="1"/>
      <protection locked="0"/>
    </xf>
    <xf numFmtId="180" fontId="11" fillId="5" borderId="1" xfId="53" applyNumberFormat="1" applyFont="1" applyFill="1" applyBorder="1" applyAlignment="1" applyProtection="1">
      <alignment horizontal="right" vertical="center" wrapText="1"/>
      <protection locked="0"/>
    </xf>
    <xf numFmtId="177" fontId="11" fillId="5" borderId="1" xfId="0" applyNumberFormat="1" applyFont="1" applyFill="1" applyBorder="1" applyAlignment="1" applyProtection="1">
      <alignment vertical="center" wrapText="1"/>
      <protection locked="0"/>
    </xf>
    <xf numFmtId="3" fontId="11" fillId="5" borderId="2" xfId="0" applyNumberFormat="1" applyFont="1" applyFill="1" applyBorder="1" applyAlignment="1" applyProtection="1">
      <alignment vertical="center" wrapText="1"/>
      <protection locked="0"/>
    </xf>
    <xf numFmtId="180" fontId="11" fillId="5" borderId="2" xfId="0" applyNumberFormat="1" applyFont="1" applyFill="1" applyBorder="1" applyAlignment="1" applyProtection="1">
      <alignment vertical="center" wrapText="1"/>
      <protection locked="0"/>
    </xf>
    <xf numFmtId="1" fontId="11" fillId="6" borderId="1" xfId="53" applyNumberFormat="1" applyFont="1" applyFill="1" applyBorder="1" applyAlignment="1" applyProtection="1">
      <alignment horizontal="left" vertical="center" wrapText="1"/>
      <protection locked="0"/>
    </xf>
    <xf numFmtId="180" fontId="11" fillId="6" borderId="1" xfId="53" applyNumberFormat="1" applyFont="1" applyFill="1" applyBorder="1" applyAlignment="1" applyProtection="1">
      <alignment horizontal="right" vertical="center" wrapText="1"/>
      <protection locked="0"/>
    </xf>
    <xf numFmtId="177" fontId="11" fillId="6" borderId="1" xfId="0" applyNumberFormat="1" applyFont="1" applyFill="1" applyBorder="1" applyAlignment="1" applyProtection="1">
      <alignment vertical="center" wrapText="1"/>
      <protection locked="0"/>
    </xf>
    <xf numFmtId="1" fontId="2" fillId="2" borderId="1" xfId="0" applyNumberFormat="1" applyFont="1" applyFill="1" applyBorder="1" applyAlignment="1" applyProtection="1">
      <alignment horizontal="left" vertical="center" wrapText="1"/>
      <protection locked="0"/>
    </xf>
    <xf numFmtId="180" fontId="2" fillId="2" borderId="1" xfId="0" applyNumberFormat="1" applyFont="1" applyFill="1" applyBorder="1" applyAlignment="1" applyProtection="1">
      <alignment horizontal="left" vertical="center" wrapText="1"/>
      <protection locked="0"/>
    </xf>
    <xf numFmtId="1" fontId="2" fillId="0" borderId="1" xfId="53" applyNumberFormat="1" applyFont="1" applyFill="1" applyBorder="1" applyAlignment="1" applyProtection="1">
      <alignment vertical="center" wrapText="1"/>
      <protection locked="0"/>
    </xf>
    <xf numFmtId="180" fontId="2" fillId="2" borderId="1" xfId="0" applyNumberFormat="1" applyFont="1" applyFill="1" applyBorder="1" applyAlignment="1" applyProtection="1">
      <alignment vertical="center" wrapText="1"/>
      <protection locked="0"/>
    </xf>
    <xf numFmtId="177" fontId="2" fillId="2" borderId="1" xfId="0" applyNumberFormat="1" applyFont="1" applyFill="1" applyBorder="1" applyAlignment="1" applyProtection="1">
      <alignment vertical="center" wrapText="1"/>
      <protection locked="0"/>
    </xf>
    <xf numFmtId="1" fontId="11" fillId="6" borderId="1" xfId="53" applyNumberFormat="1" applyFont="1" applyFill="1" applyBorder="1" applyAlignment="1" applyProtection="1">
      <alignment vertical="center" wrapText="1"/>
      <protection locked="0"/>
    </xf>
    <xf numFmtId="0" fontId="2" fillId="0" borderId="1" xfId="53" applyNumberFormat="1" applyFont="1" applyFill="1" applyBorder="1" applyAlignment="1" applyProtection="1">
      <alignment vertical="center" wrapText="1"/>
      <protection locked="0"/>
    </xf>
    <xf numFmtId="3" fontId="2" fillId="0" borderId="1" xfId="53" applyNumberFormat="1" applyFont="1" applyFill="1" applyBorder="1" applyAlignment="1" applyProtection="1">
      <alignment vertical="center" wrapText="1"/>
      <protection locked="0"/>
    </xf>
    <xf numFmtId="3" fontId="2" fillId="2" borderId="1" xfId="0" applyNumberFormat="1" applyFont="1" applyFill="1" applyBorder="1" applyAlignment="1" applyProtection="1">
      <alignment vertical="center" wrapText="1"/>
      <protection locked="0"/>
    </xf>
    <xf numFmtId="0" fontId="2" fillId="2" borderId="1" xfId="0" applyNumberFormat="1" applyFont="1" applyFill="1" applyBorder="1" applyAlignment="1" applyProtection="1">
      <alignment vertical="center" wrapText="1"/>
      <protection locked="0"/>
    </xf>
    <xf numFmtId="0" fontId="2" fillId="0" borderId="1" xfId="53" applyFont="1" applyFill="1" applyBorder="1" applyAlignment="1" applyProtection="1">
      <alignment vertical="center" wrapText="1"/>
      <protection locked="0"/>
    </xf>
    <xf numFmtId="3" fontId="11" fillId="6" borderId="1" xfId="53" applyNumberFormat="1" applyFont="1" applyFill="1" applyBorder="1" applyAlignment="1" applyProtection="1">
      <alignment vertical="center" wrapText="1"/>
      <protection locked="0"/>
    </xf>
    <xf numFmtId="0" fontId="2" fillId="2" borderId="0" xfId="0" applyFont="1" applyFill="1" applyBorder="1" applyAlignment="1" applyProtection="1">
      <alignment horizontal="center" vertical="center"/>
      <protection locked="0"/>
    </xf>
    <xf numFmtId="177" fontId="11" fillId="3" borderId="1" xfId="0" applyNumberFormat="1" applyFont="1" applyFill="1" applyBorder="1" applyAlignment="1" applyProtection="1">
      <alignment horizontal="left" vertical="center" wrapText="1"/>
      <protection locked="0"/>
    </xf>
    <xf numFmtId="177" fontId="11" fillId="5" borderId="1" xfId="0" applyNumberFormat="1" applyFont="1" applyFill="1" applyBorder="1" applyAlignment="1" applyProtection="1">
      <alignment horizontal="left" vertical="center" wrapText="1"/>
      <protection locked="0"/>
    </xf>
    <xf numFmtId="177" fontId="2" fillId="0" borderId="1" xfId="0" applyNumberFormat="1" applyFont="1" applyFill="1" applyBorder="1" applyAlignment="1" applyProtection="1">
      <alignment horizontal="left" vertical="center" wrapText="1"/>
      <protection locked="0"/>
    </xf>
    <xf numFmtId="3" fontId="2" fillId="2" borderId="2" xfId="0" applyNumberFormat="1" applyFont="1" applyFill="1" applyBorder="1" applyAlignment="1" applyProtection="1">
      <alignment vertical="center" wrapText="1"/>
      <protection locked="0"/>
    </xf>
    <xf numFmtId="180" fontId="2" fillId="2" borderId="2" xfId="0" applyNumberFormat="1" applyFont="1" applyFill="1" applyBorder="1" applyAlignment="1" applyProtection="1">
      <alignment vertical="center" wrapText="1"/>
      <protection locked="0"/>
    </xf>
    <xf numFmtId="180" fontId="2" fillId="2" borderId="12" xfId="0" applyNumberFormat="1" applyFont="1" applyFill="1" applyBorder="1" applyAlignment="1" applyProtection="1">
      <alignment vertical="center" wrapText="1"/>
      <protection locked="0"/>
    </xf>
    <xf numFmtId="180" fontId="2" fillId="0" borderId="1" xfId="53" applyNumberFormat="1" applyFont="1" applyFill="1" applyBorder="1" applyAlignment="1" applyProtection="1">
      <alignment horizontal="right" vertical="center" wrapText="1"/>
      <protection locked="0"/>
    </xf>
    <xf numFmtId="0" fontId="11" fillId="5" borderId="1" xfId="53" applyFont="1" applyFill="1" applyBorder="1" applyAlignment="1" applyProtection="1">
      <alignment vertical="center" wrapText="1"/>
      <protection locked="0"/>
    </xf>
    <xf numFmtId="1" fontId="11" fillId="5" borderId="1" xfId="0" applyNumberFormat="1" applyFont="1" applyFill="1" applyBorder="1" applyAlignment="1" applyProtection="1">
      <alignment horizontal="left" vertical="center" wrapText="1"/>
      <protection locked="0"/>
    </xf>
    <xf numFmtId="180" fontId="11" fillId="5" borderId="1" xfId="0" applyNumberFormat="1" applyFont="1" applyFill="1" applyBorder="1" applyAlignment="1" applyProtection="1">
      <alignment horizontal="left" vertical="center" wrapText="1"/>
      <protection locked="0"/>
    </xf>
    <xf numFmtId="1" fontId="11" fillId="6" borderId="1" xfId="0" applyNumberFormat="1" applyFont="1" applyFill="1" applyBorder="1" applyAlignment="1" applyProtection="1">
      <alignment horizontal="left" vertical="center" wrapText="1"/>
      <protection locked="0"/>
    </xf>
    <xf numFmtId="180" fontId="11" fillId="6" borderId="1" xfId="0" applyNumberFormat="1" applyFont="1" applyFill="1" applyBorder="1" applyAlignment="1" applyProtection="1">
      <alignment horizontal="left" vertical="center" wrapText="1"/>
      <protection locked="0"/>
    </xf>
    <xf numFmtId="1" fontId="11" fillId="5" borderId="1" xfId="53" applyNumberFormat="1" applyFont="1" applyFill="1" applyBorder="1" applyAlignment="1" applyProtection="1">
      <alignment vertical="center" wrapText="1"/>
      <protection locked="0"/>
    </xf>
    <xf numFmtId="180" fontId="11" fillId="5" borderId="1" xfId="0" applyNumberFormat="1" applyFont="1" applyFill="1" applyBorder="1" applyAlignment="1" applyProtection="1">
      <alignment vertical="center" wrapText="1"/>
      <protection locked="0"/>
    </xf>
    <xf numFmtId="180" fontId="11" fillId="5" borderId="12" xfId="0" applyNumberFormat="1" applyFont="1" applyFill="1" applyBorder="1" applyAlignment="1" applyProtection="1">
      <alignment vertical="center" wrapText="1"/>
      <protection locked="0"/>
    </xf>
    <xf numFmtId="0" fontId="11" fillId="5" borderId="1" xfId="0" applyFont="1" applyFill="1" applyBorder="1" applyAlignment="1" applyProtection="1">
      <alignment horizontal="left" vertical="center" wrapText="1"/>
      <protection locked="0"/>
    </xf>
    <xf numFmtId="1" fontId="2" fillId="6" borderId="1" xfId="53" applyNumberFormat="1" applyFont="1" applyFill="1" applyBorder="1" applyAlignment="1" applyProtection="1">
      <alignment vertical="center" wrapText="1"/>
      <protection locked="0"/>
    </xf>
    <xf numFmtId="180" fontId="2" fillId="6" borderId="1" xfId="0" applyNumberFormat="1" applyFont="1" applyFill="1" applyBorder="1" applyAlignment="1" applyProtection="1">
      <alignment vertical="center" wrapText="1"/>
      <protection locked="0"/>
    </xf>
    <xf numFmtId="1" fontId="11" fillId="5" borderId="1" xfId="0" applyNumberFormat="1" applyFont="1" applyFill="1" applyBorder="1" applyAlignment="1" applyProtection="1">
      <alignment vertical="center" wrapText="1"/>
      <protection locked="0"/>
    </xf>
    <xf numFmtId="180" fontId="2" fillId="6" borderId="1" xfId="53" applyNumberFormat="1" applyFont="1" applyFill="1" applyBorder="1" applyAlignment="1" applyProtection="1">
      <alignment horizontal="right" vertical="center" wrapText="1"/>
      <protection locked="0"/>
    </xf>
    <xf numFmtId="180" fontId="11" fillId="5" borderId="1" xfId="0" applyNumberFormat="1" applyFont="1" applyFill="1" applyBorder="1" applyAlignment="1" applyProtection="1">
      <alignment horizontal="right" vertical="center" wrapText="1"/>
      <protection locked="0"/>
    </xf>
    <xf numFmtId="0" fontId="2" fillId="2" borderId="1" xfId="0" applyFont="1" applyFill="1" applyBorder="1" applyAlignment="1" applyProtection="1">
      <alignment vertical="center" wrapText="1"/>
      <protection locked="0"/>
    </xf>
    <xf numFmtId="1" fontId="11" fillId="3" borderId="1" xfId="53" applyNumberFormat="1" applyFont="1" applyFill="1" applyBorder="1" applyAlignment="1" applyProtection="1">
      <alignment horizontal="left" vertical="center" wrapText="1"/>
      <protection locked="0"/>
    </xf>
    <xf numFmtId="180" fontId="2" fillId="3" borderId="1" xfId="0" applyNumberFormat="1" applyFont="1" applyFill="1" applyBorder="1" applyAlignment="1" applyProtection="1">
      <alignment vertical="center" wrapText="1"/>
      <protection locked="0"/>
    </xf>
    <xf numFmtId="1" fontId="2" fillId="2" borderId="1" xfId="0" applyNumberFormat="1" applyFont="1" applyFill="1" applyBorder="1" applyAlignment="1" applyProtection="1">
      <alignment vertical="center" wrapText="1"/>
      <protection locked="0"/>
    </xf>
    <xf numFmtId="0" fontId="11" fillId="4" borderId="1" xfId="0" applyFont="1" applyFill="1" applyBorder="1" applyAlignment="1" applyProtection="1">
      <alignment horizontal="distributed" vertical="center" wrapText="1"/>
      <protection locked="0"/>
    </xf>
    <xf numFmtId="180" fontId="11" fillId="4" borderId="1" xfId="0" applyNumberFormat="1" applyFont="1" applyFill="1" applyBorder="1" applyAlignment="1" applyProtection="1">
      <alignment vertical="center" wrapText="1"/>
      <protection locked="0"/>
    </xf>
    <xf numFmtId="177" fontId="11" fillId="4" borderId="1" xfId="0" applyNumberFormat="1" applyFont="1" applyFill="1" applyBorder="1" applyAlignment="1" applyProtection="1">
      <alignment vertical="center" wrapText="1"/>
      <protection locked="0"/>
    </xf>
    <xf numFmtId="180" fontId="11" fillId="4" borderId="1" xfId="0" applyNumberFormat="1" applyFont="1" applyFill="1" applyBorder="1" applyAlignment="1" applyProtection="1">
      <alignment horizontal="right" vertical="center" wrapText="1"/>
      <protection locked="0"/>
    </xf>
    <xf numFmtId="0" fontId="2" fillId="2" borderId="0" xfId="0" applyFont="1" applyFill="1" applyBorder="1" applyAlignment="1" applyProtection="1">
      <alignment vertical="center"/>
      <protection locked="0"/>
    </xf>
    <xf numFmtId="177" fontId="11" fillId="6" borderId="1" xfId="0" applyNumberFormat="1" applyFont="1" applyFill="1" applyBorder="1" applyAlignment="1" applyProtection="1">
      <alignment horizontal="left" vertical="center" wrapText="1"/>
      <protection locked="0"/>
    </xf>
    <xf numFmtId="177" fontId="11" fillId="4" borderId="1" xfId="0" applyNumberFormat="1" applyFont="1" applyFill="1" applyBorder="1" applyAlignment="1" applyProtection="1">
      <alignment horizontal="right" vertical="center" wrapText="1"/>
      <protection locked="0"/>
    </xf>
    <xf numFmtId="0" fontId="1" fillId="0" borderId="0" xfId="0" applyFont="1" applyFill="1" applyBorder="1" applyAlignment="1">
      <alignment vertical="center"/>
    </xf>
    <xf numFmtId="0" fontId="2" fillId="0" borderId="0" xfId="0" applyFont="1" applyFill="1" applyBorder="1" applyAlignment="1">
      <alignment vertical="center"/>
    </xf>
    <xf numFmtId="0" fontId="2" fillId="2" borderId="0" xfId="0" applyFont="1" applyFill="1" applyBorder="1" applyAlignment="1">
      <alignment horizontal="left" vertical="center"/>
    </xf>
    <xf numFmtId="0" fontId="3" fillId="2" borderId="0" xfId="0" applyFont="1" applyFill="1" applyBorder="1" applyAlignment="1">
      <alignment horizontal="left" vertical="center"/>
    </xf>
    <xf numFmtId="0" fontId="4"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2" fillId="0" borderId="1" xfId="53" applyFont="1" applyFill="1" applyBorder="1" applyAlignment="1">
      <alignment horizontal="center" vertical="center" wrapText="1"/>
    </xf>
    <xf numFmtId="49" fontId="19" fillId="3" borderId="1" xfId="0" applyNumberFormat="1" applyFont="1" applyFill="1" applyBorder="1" applyAlignment="1">
      <alignment vertical="center"/>
    </xf>
    <xf numFmtId="180" fontId="12" fillId="3" borderId="1" xfId="58" applyNumberFormat="1" applyFont="1" applyFill="1" applyBorder="1" applyAlignment="1" applyProtection="1">
      <alignment vertical="center"/>
      <protection locked="0"/>
    </xf>
    <xf numFmtId="177" fontId="11" fillId="3" borderId="1" xfId="11" applyNumberFormat="1" applyFont="1" applyFill="1" applyBorder="1" applyAlignment="1">
      <alignment horizontal="center" vertical="center"/>
    </xf>
    <xf numFmtId="49" fontId="19" fillId="5" borderId="1" xfId="0" applyNumberFormat="1" applyFont="1" applyFill="1" applyBorder="1" applyAlignment="1">
      <alignment horizontal="left" vertical="center" indent="1"/>
    </xf>
    <xf numFmtId="0" fontId="11" fillId="5" borderId="1" xfId="0" applyFont="1" applyFill="1" applyBorder="1" applyAlignment="1">
      <alignment horizontal="left" vertical="center" indent="1"/>
    </xf>
    <xf numFmtId="180" fontId="12" fillId="5" borderId="1" xfId="58" applyNumberFormat="1" applyFont="1" applyFill="1" applyBorder="1" applyAlignment="1" applyProtection="1">
      <alignment vertical="center"/>
      <protection locked="0"/>
    </xf>
    <xf numFmtId="177" fontId="11" fillId="5" borderId="1" xfId="11" applyNumberFormat="1" applyFont="1" applyFill="1" applyBorder="1" applyAlignment="1">
      <alignment horizontal="center" vertical="center"/>
    </xf>
    <xf numFmtId="49" fontId="20" fillId="0" borderId="1" xfId="0" applyNumberFormat="1" applyFont="1" applyBorder="1" applyAlignment="1">
      <alignment horizontal="left" vertical="center" indent="2"/>
    </xf>
    <xf numFmtId="0" fontId="2" fillId="0" borderId="1" xfId="0" applyFont="1" applyBorder="1" applyAlignment="1">
      <alignment horizontal="left" vertical="center" indent="2"/>
    </xf>
    <xf numFmtId="180" fontId="6" fillId="0" borderId="1" xfId="58" applyNumberFormat="1" applyFont="1" applyFill="1" applyBorder="1" applyAlignment="1" applyProtection="1">
      <alignment vertical="center"/>
      <protection locked="0"/>
    </xf>
    <xf numFmtId="177" fontId="11" fillId="0" borderId="1" xfId="11" applyNumberFormat="1" applyFont="1" applyFill="1" applyBorder="1" applyAlignment="1">
      <alignment horizontal="center" vertical="center"/>
    </xf>
    <xf numFmtId="176" fontId="6" fillId="0" borderId="1" xfId="0" applyNumberFormat="1" applyFont="1" applyFill="1" applyBorder="1" applyAlignment="1" applyProtection="1">
      <alignment horizontal="right" vertical="center"/>
    </xf>
    <xf numFmtId="181" fontId="0" fillId="0" borderId="1" xfId="58" applyNumberFormat="1" applyFont="1" applyFill="1" applyBorder="1" applyAlignment="1" applyProtection="1">
      <alignment horizontal="right" vertical="center" wrapText="1"/>
      <protection locked="0"/>
    </xf>
    <xf numFmtId="0" fontId="2" fillId="2" borderId="1" xfId="0" applyFont="1" applyFill="1" applyBorder="1" applyAlignment="1">
      <alignment horizontal="right" vertical="center"/>
    </xf>
    <xf numFmtId="0" fontId="2" fillId="0" borderId="1" xfId="0" applyFont="1" applyFill="1" applyBorder="1" applyAlignment="1">
      <alignment horizontal="left" vertical="center"/>
    </xf>
    <xf numFmtId="0" fontId="2" fillId="4" borderId="1" xfId="0" applyFont="1" applyFill="1" applyBorder="1" applyAlignment="1">
      <alignment horizontal="left" vertical="center"/>
    </xf>
    <xf numFmtId="177" fontId="11" fillId="4" borderId="1" xfId="11" applyNumberFormat="1" applyFont="1" applyFill="1" applyBorder="1" applyAlignment="1">
      <alignment horizontal="center" vertical="center"/>
    </xf>
    <xf numFmtId="0" fontId="17" fillId="2" borderId="0" xfId="0" applyFont="1" applyFill="1" applyAlignment="1">
      <alignment vertical="center"/>
    </xf>
    <xf numFmtId="0" fontId="11" fillId="2" borderId="3"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177" fontId="11" fillId="3" borderId="1" xfId="0" applyNumberFormat="1" applyFont="1" applyFill="1" applyBorder="1" applyAlignment="1">
      <alignment vertical="center" wrapText="1"/>
    </xf>
    <xf numFmtId="180" fontId="2" fillId="2" borderId="1" xfId="0" applyNumberFormat="1" applyFont="1" applyFill="1" applyBorder="1" applyAlignment="1">
      <alignment vertical="center" wrapText="1"/>
    </xf>
    <xf numFmtId="180" fontId="21" fillId="0" borderId="1" xfId="0" applyNumberFormat="1" applyFont="1" applyFill="1" applyBorder="1" applyAlignment="1">
      <alignment vertical="center" wrapText="1"/>
    </xf>
    <xf numFmtId="180" fontId="17" fillId="2" borderId="1" xfId="0" applyNumberFormat="1" applyFont="1" applyFill="1" applyBorder="1" applyAlignment="1">
      <alignment vertical="center" wrapText="1"/>
    </xf>
    <xf numFmtId="0" fontId="11" fillId="4" borderId="3" xfId="0" applyFont="1" applyFill="1" applyBorder="1" applyAlignment="1">
      <alignment horizontal="distributed" vertical="center" indent="2"/>
    </xf>
    <xf numFmtId="0" fontId="11" fillId="4" borderId="5" xfId="0" applyFont="1" applyFill="1" applyBorder="1" applyAlignment="1">
      <alignment horizontal="distributed" vertical="center" indent="2"/>
    </xf>
    <xf numFmtId="177" fontId="11" fillId="4" borderId="1" xfId="0" applyNumberFormat="1" applyFont="1" applyFill="1" applyBorder="1" applyAlignment="1">
      <alignment vertical="center" wrapText="1"/>
    </xf>
    <xf numFmtId="0" fontId="22" fillId="2" borderId="0" xfId="0" applyFont="1" applyFill="1" applyAlignment="1" applyProtection="1">
      <alignment vertical="center"/>
      <protection locked="0"/>
    </xf>
    <xf numFmtId="0" fontId="23"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24" fillId="2" borderId="0" xfId="0" applyFont="1" applyFill="1" applyAlignment="1" applyProtection="1">
      <alignment horizontal="center" vertical="center"/>
      <protection locked="0"/>
    </xf>
    <xf numFmtId="0" fontId="22" fillId="2" borderId="0" xfId="0" applyFont="1" applyFill="1" applyAlignment="1" applyProtection="1">
      <alignment horizontal="left" vertical="center"/>
      <protection locked="0"/>
    </xf>
    <xf numFmtId="0" fontId="25" fillId="2" borderId="0" xfId="0" applyFont="1" applyFill="1" applyAlignment="1" applyProtection="1">
      <alignment vertical="center"/>
      <protection locked="0"/>
    </xf>
    <xf numFmtId="0" fontId="26" fillId="2" borderId="0" xfId="0" applyFont="1" applyFill="1" applyAlignment="1" applyProtection="1">
      <alignment vertical="center"/>
      <protection locked="0"/>
    </xf>
    <xf numFmtId="0" fontId="27" fillId="2" borderId="0" xfId="0" applyFont="1" applyFill="1" applyAlignment="1" applyProtection="1">
      <alignment horizontal="center" vertical="center"/>
      <protection locked="0"/>
    </xf>
    <xf numFmtId="0" fontId="28" fillId="2" borderId="0" xfId="0" applyFont="1" applyFill="1" applyAlignment="1" applyProtection="1">
      <alignment horizontal="center" vertical="center"/>
      <protection locked="0"/>
    </xf>
    <xf numFmtId="0" fontId="29" fillId="2" borderId="0" xfId="0" applyFont="1" applyFill="1" applyAlignment="1" applyProtection="1">
      <alignment horizontal="center" vertical="center"/>
      <protection locked="0"/>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xfId="53"/>
    <cellStyle name="常规 3" xfId="54"/>
    <cellStyle name="常规 4" xfId="55"/>
    <cellStyle name="常规 4 2" xfId="56"/>
    <cellStyle name="常规 5" xfId="57"/>
    <cellStyle name="常规_21湖北省2015年地方财政预算表（20150331报部）" xfId="58"/>
    <cellStyle name="常规_结算表" xfId="5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3\2022&#24180;&#22320;&#26041;&#36130;&#25919;&#39044;&#31639;&#34920;&#65288;&#36130;&#25919;&#3709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showGridLines="0" showZeros="0" tabSelected="1" workbookViewId="0">
      <selection activeCell="A3" sqref="A3"/>
    </sheetView>
  </sheetViews>
  <sheetFormatPr defaultColWidth="9" defaultRowHeight="15" outlineLevelRow="5"/>
  <cols>
    <col min="1" max="1" width="148.4" style="328" customWidth="1"/>
    <col min="2" max="16384" width="9" style="328"/>
  </cols>
  <sheetData>
    <row r="1" ht="36.75" customHeight="1" spans="1:1">
      <c r="A1" s="331" t="s">
        <v>0</v>
      </c>
    </row>
    <row r="2" ht="52.5" customHeight="1" spans="1:1">
      <c r="A2" s="332"/>
    </row>
    <row r="3" ht="178.5" customHeight="1" spans="1:1">
      <c r="A3" s="333" t="s">
        <v>1</v>
      </c>
    </row>
    <row r="4" ht="51.75" customHeight="1" spans="1:1">
      <c r="A4" s="334"/>
    </row>
    <row r="5" ht="33" customHeight="1" spans="1:1">
      <c r="A5" s="335"/>
    </row>
    <row r="6" ht="42" customHeight="1" spans="1:1">
      <c r="A6" s="335"/>
    </row>
  </sheetData>
  <printOptions horizontalCentered="1"/>
  <pageMargins left="0.75" right="0.75" top="0.979166666666667" bottom="0.979166666666667" header="0.509027777777778" footer="0.509027777777778"/>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2"/>
  <sheetViews>
    <sheetView showGridLines="0" showZeros="0" workbookViewId="0">
      <selection activeCell="H24" sqref="H24"/>
    </sheetView>
  </sheetViews>
  <sheetFormatPr defaultColWidth="9.1" defaultRowHeight="15" outlineLevelCol="6"/>
  <cols>
    <col min="1" max="1" width="12.2" style="139" customWidth="1"/>
    <col min="2" max="2" width="16.4" style="138" customWidth="1"/>
    <col min="3" max="3" width="16.9" style="138" customWidth="1"/>
    <col min="4" max="4" width="16.1" style="138" customWidth="1"/>
    <col min="5" max="5" width="14.8" style="138" customWidth="1"/>
    <col min="6" max="6" width="11.7" style="140" customWidth="1"/>
    <col min="7" max="7" width="11.1" style="140" customWidth="1"/>
    <col min="8" max="248" width="9.1" style="141"/>
    <col min="249" max="249" width="30.1" style="141" customWidth="1"/>
    <col min="250" max="252" width="16.6" style="141" customWidth="1"/>
    <col min="253" max="253" width="30.1" style="141" customWidth="1"/>
    <col min="254" max="256" width="18" style="141" customWidth="1"/>
    <col min="257" max="261" width="9.1" style="141" hidden="1" customWidth="1"/>
    <col min="262" max="504" width="9.1" style="141"/>
    <col min="505" max="505" width="30.1" style="141" customWidth="1"/>
    <col min="506" max="508" width="16.6" style="141" customWidth="1"/>
    <col min="509" max="509" width="30.1" style="141" customWidth="1"/>
    <col min="510" max="512" width="18" style="141" customWidth="1"/>
    <col min="513" max="517" width="9.1" style="141" hidden="1" customWidth="1"/>
    <col min="518" max="760" width="9.1" style="141"/>
    <col min="761" max="761" width="30.1" style="141" customWidth="1"/>
    <col min="762" max="764" width="16.6" style="141" customWidth="1"/>
    <col min="765" max="765" width="30.1" style="141" customWidth="1"/>
    <col min="766" max="768" width="18" style="141" customWidth="1"/>
    <col min="769" max="773" width="9.1" style="141" hidden="1" customWidth="1"/>
    <col min="774" max="1016" width="9.1" style="141"/>
    <col min="1017" max="1017" width="30.1" style="141" customWidth="1"/>
    <col min="1018" max="1020" width="16.6" style="141" customWidth="1"/>
    <col min="1021" max="1021" width="30.1" style="141" customWidth="1"/>
    <col min="1022" max="1024" width="18" style="141" customWidth="1"/>
    <col min="1025" max="1029" width="9.1" style="141" hidden="1" customWidth="1"/>
    <col min="1030" max="1272" width="9.1" style="141"/>
    <col min="1273" max="1273" width="30.1" style="141" customWidth="1"/>
    <col min="1274" max="1276" width="16.6" style="141" customWidth="1"/>
    <col min="1277" max="1277" width="30.1" style="141" customWidth="1"/>
    <col min="1278" max="1280" width="18" style="141" customWidth="1"/>
    <col min="1281" max="1285" width="9.1" style="141" hidden="1" customWidth="1"/>
    <col min="1286" max="1528" width="9.1" style="141"/>
    <col min="1529" max="1529" width="30.1" style="141" customWidth="1"/>
    <col min="1530" max="1532" width="16.6" style="141" customWidth="1"/>
    <col min="1533" max="1533" width="30.1" style="141" customWidth="1"/>
    <col min="1534" max="1536" width="18" style="141" customWidth="1"/>
    <col min="1537" max="1541" width="9.1" style="141" hidden="1" customWidth="1"/>
    <col min="1542" max="1784" width="9.1" style="141"/>
    <col min="1785" max="1785" width="30.1" style="141" customWidth="1"/>
    <col min="1786" max="1788" width="16.6" style="141" customWidth="1"/>
    <col min="1789" max="1789" width="30.1" style="141" customWidth="1"/>
    <col min="1790" max="1792" width="18" style="141" customWidth="1"/>
    <col min="1793" max="1797" width="9.1" style="141" hidden="1" customWidth="1"/>
    <col min="1798" max="2040" width="9.1" style="141"/>
    <col min="2041" max="2041" width="30.1" style="141" customWidth="1"/>
    <col min="2042" max="2044" width="16.6" style="141" customWidth="1"/>
    <col min="2045" max="2045" width="30.1" style="141" customWidth="1"/>
    <col min="2046" max="2048" width="18" style="141" customWidth="1"/>
    <col min="2049" max="2053" width="9.1" style="141" hidden="1" customWidth="1"/>
    <col min="2054" max="2296" width="9.1" style="141"/>
    <col min="2297" max="2297" width="30.1" style="141" customWidth="1"/>
    <col min="2298" max="2300" width="16.6" style="141" customWidth="1"/>
    <col min="2301" max="2301" width="30.1" style="141" customWidth="1"/>
    <col min="2302" max="2304" width="18" style="141" customWidth="1"/>
    <col min="2305" max="2309" width="9.1" style="141" hidden="1" customWidth="1"/>
    <col min="2310" max="2552" width="9.1" style="141"/>
    <col min="2553" max="2553" width="30.1" style="141" customWidth="1"/>
    <col min="2554" max="2556" width="16.6" style="141" customWidth="1"/>
    <col min="2557" max="2557" width="30.1" style="141" customWidth="1"/>
    <col min="2558" max="2560" width="18" style="141" customWidth="1"/>
    <col min="2561" max="2565" width="9.1" style="141" hidden="1" customWidth="1"/>
    <col min="2566" max="2808" width="9.1" style="141"/>
    <col min="2809" max="2809" width="30.1" style="141" customWidth="1"/>
    <col min="2810" max="2812" width="16.6" style="141" customWidth="1"/>
    <col min="2813" max="2813" width="30.1" style="141" customWidth="1"/>
    <col min="2814" max="2816" width="18" style="141" customWidth="1"/>
    <col min="2817" max="2821" width="9.1" style="141" hidden="1" customWidth="1"/>
    <col min="2822" max="3064" width="9.1" style="141"/>
    <col min="3065" max="3065" width="30.1" style="141" customWidth="1"/>
    <col min="3066" max="3068" width="16.6" style="141" customWidth="1"/>
    <col min="3069" max="3069" width="30.1" style="141" customWidth="1"/>
    <col min="3070" max="3072" width="18" style="141" customWidth="1"/>
    <col min="3073" max="3077" width="9.1" style="141" hidden="1" customWidth="1"/>
    <col min="3078" max="3320" width="9.1" style="141"/>
    <col min="3321" max="3321" width="30.1" style="141" customWidth="1"/>
    <col min="3322" max="3324" width="16.6" style="141" customWidth="1"/>
    <col min="3325" max="3325" width="30.1" style="141" customWidth="1"/>
    <col min="3326" max="3328" width="18" style="141" customWidth="1"/>
    <col min="3329" max="3333" width="9.1" style="141" hidden="1" customWidth="1"/>
    <col min="3334" max="3576" width="9.1" style="141"/>
    <col min="3577" max="3577" width="30.1" style="141" customWidth="1"/>
    <col min="3578" max="3580" width="16.6" style="141" customWidth="1"/>
    <col min="3581" max="3581" width="30.1" style="141" customWidth="1"/>
    <col min="3582" max="3584" width="18" style="141" customWidth="1"/>
    <col min="3585" max="3589" width="9.1" style="141" hidden="1" customWidth="1"/>
    <col min="3590" max="3832" width="9.1" style="141"/>
    <col min="3833" max="3833" width="30.1" style="141" customWidth="1"/>
    <col min="3834" max="3836" width="16.6" style="141" customWidth="1"/>
    <col min="3837" max="3837" width="30.1" style="141" customWidth="1"/>
    <col min="3838" max="3840" width="18" style="141" customWidth="1"/>
    <col min="3841" max="3845" width="9.1" style="141" hidden="1" customWidth="1"/>
    <col min="3846" max="4088" width="9.1" style="141"/>
    <col min="4089" max="4089" width="30.1" style="141" customWidth="1"/>
    <col min="4090" max="4092" width="16.6" style="141" customWidth="1"/>
    <col min="4093" max="4093" width="30.1" style="141" customWidth="1"/>
    <col min="4094" max="4096" width="18" style="141" customWidth="1"/>
    <col min="4097" max="4101" width="9.1" style="141" hidden="1" customWidth="1"/>
    <col min="4102" max="4344" width="9.1" style="141"/>
    <col min="4345" max="4345" width="30.1" style="141" customWidth="1"/>
    <col min="4346" max="4348" width="16.6" style="141" customWidth="1"/>
    <col min="4349" max="4349" width="30.1" style="141" customWidth="1"/>
    <col min="4350" max="4352" width="18" style="141" customWidth="1"/>
    <col min="4353" max="4357" width="9.1" style="141" hidden="1" customWidth="1"/>
    <col min="4358" max="4600" width="9.1" style="141"/>
    <col min="4601" max="4601" width="30.1" style="141" customWidth="1"/>
    <col min="4602" max="4604" width="16.6" style="141" customWidth="1"/>
    <col min="4605" max="4605" width="30.1" style="141" customWidth="1"/>
    <col min="4606" max="4608" width="18" style="141" customWidth="1"/>
    <col min="4609" max="4613" width="9.1" style="141" hidden="1" customWidth="1"/>
    <col min="4614" max="4856" width="9.1" style="141"/>
    <col min="4857" max="4857" width="30.1" style="141" customWidth="1"/>
    <col min="4858" max="4860" width="16.6" style="141" customWidth="1"/>
    <col min="4861" max="4861" width="30.1" style="141" customWidth="1"/>
    <col min="4862" max="4864" width="18" style="141" customWidth="1"/>
    <col min="4865" max="4869" width="9.1" style="141" hidden="1" customWidth="1"/>
    <col min="4870" max="5112" width="9.1" style="141"/>
    <col min="5113" max="5113" width="30.1" style="141" customWidth="1"/>
    <col min="5114" max="5116" width="16.6" style="141" customWidth="1"/>
    <col min="5117" max="5117" width="30.1" style="141" customWidth="1"/>
    <col min="5118" max="5120" width="18" style="141" customWidth="1"/>
    <col min="5121" max="5125" width="9.1" style="141" hidden="1" customWidth="1"/>
    <col min="5126" max="5368" width="9.1" style="141"/>
    <col min="5369" max="5369" width="30.1" style="141" customWidth="1"/>
    <col min="5370" max="5372" width="16.6" style="141" customWidth="1"/>
    <col min="5373" max="5373" width="30.1" style="141" customWidth="1"/>
    <col min="5374" max="5376" width="18" style="141" customWidth="1"/>
    <col min="5377" max="5381" width="9.1" style="141" hidden="1" customWidth="1"/>
    <col min="5382" max="5624" width="9.1" style="141"/>
    <col min="5625" max="5625" width="30.1" style="141" customWidth="1"/>
    <col min="5626" max="5628" width="16.6" style="141" customWidth="1"/>
    <col min="5629" max="5629" width="30.1" style="141" customWidth="1"/>
    <col min="5630" max="5632" width="18" style="141" customWidth="1"/>
    <col min="5633" max="5637" width="9.1" style="141" hidden="1" customWidth="1"/>
    <col min="5638" max="5880" width="9.1" style="141"/>
    <col min="5881" max="5881" width="30.1" style="141" customWidth="1"/>
    <col min="5882" max="5884" width="16.6" style="141" customWidth="1"/>
    <col min="5885" max="5885" width="30.1" style="141" customWidth="1"/>
    <col min="5886" max="5888" width="18" style="141" customWidth="1"/>
    <col min="5889" max="5893" width="9.1" style="141" hidden="1" customWidth="1"/>
    <col min="5894" max="6136" width="9.1" style="141"/>
    <col min="6137" max="6137" width="30.1" style="141" customWidth="1"/>
    <col min="6138" max="6140" width="16.6" style="141" customWidth="1"/>
    <col min="6141" max="6141" width="30.1" style="141" customWidth="1"/>
    <col min="6142" max="6144" width="18" style="141" customWidth="1"/>
    <col min="6145" max="6149" width="9.1" style="141" hidden="1" customWidth="1"/>
    <col min="6150" max="6392" width="9.1" style="141"/>
    <col min="6393" max="6393" width="30.1" style="141" customWidth="1"/>
    <col min="6394" max="6396" width="16.6" style="141" customWidth="1"/>
    <col min="6397" max="6397" width="30.1" style="141" customWidth="1"/>
    <col min="6398" max="6400" width="18" style="141" customWidth="1"/>
    <col min="6401" max="6405" width="9.1" style="141" hidden="1" customWidth="1"/>
    <col min="6406" max="6648" width="9.1" style="141"/>
    <col min="6649" max="6649" width="30.1" style="141" customWidth="1"/>
    <col min="6650" max="6652" width="16.6" style="141" customWidth="1"/>
    <col min="6653" max="6653" width="30.1" style="141" customWidth="1"/>
    <col min="6654" max="6656" width="18" style="141" customWidth="1"/>
    <col min="6657" max="6661" width="9.1" style="141" hidden="1" customWidth="1"/>
    <col min="6662" max="6904" width="9.1" style="141"/>
    <col min="6905" max="6905" width="30.1" style="141" customWidth="1"/>
    <col min="6906" max="6908" width="16.6" style="141" customWidth="1"/>
    <col min="6909" max="6909" width="30.1" style="141" customWidth="1"/>
    <col min="6910" max="6912" width="18" style="141" customWidth="1"/>
    <col min="6913" max="6917" width="9.1" style="141" hidden="1" customWidth="1"/>
    <col min="6918" max="7160" width="9.1" style="141"/>
    <col min="7161" max="7161" width="30.1" style="141" customWidth="1"/>
    <col min="7162" max="7164" width="16.6" style="141" customWidth="1"/>
    <col min="7165" max="7165" width="30.1" style="141" customWidth="1"/>
    <col min="7166" max="7168" width="18" style="141" customWidth="1"/>
    <col min="7169" max="7173" width="9.1" style="141" hidden="1" customWidth="1"/>
    <col min="7174" max="7416" width="9.1" style="141"/>
    <col min="7417" max="7417" width="30.1" style="141" customWidth="1"/>
    <col min="7418" max="7420" width="16.6" style="141" customWidth="1"/>
    <col min="7421" max="7421" width="30.1" style="141" customWidth="1"/>
    <col min="7422" max="7424" width="18" style="141" customWidth="1"/>
    <col min="7425" max="7429" width="9.1" style="141" hidden="1" customWidth="1"/>
    <col min="7430" max="7672" width="9.1" style="141"/>
    <col min="7673" max="7673" width="30.1" style="141" customWidth="1"/>
    <col min="7674" max="7676" width="16.6" style="141" customWidth="1"/>
    <col min="7677" max="7677" width="30.1" style="141" customWidth="1"/>
    <col min="7678" max="7680" width="18" style="141" customWidth="1"/>
    <col min="7681" max="7685" width="9.1" style="141" hidden="1" customWidth="1"/>
    <col min="7686" max="7928" width="9.1" style="141"/>
    <col min="7929" max="7929" width="30.1" style="141" customWidth="1"/>
    <col min="7930" max="7932" width="16.6" style="141" customWidth="1"/>
    <col min="7933" max="7933" width="30.1" style="141" customWidth="1"/>
    <col min="7934" max="7936" width="18" style="141" customWidth="1"/>
    <col min="7937" max="7941" width="9.1" style="141" hidden="1" customWidth="1"/>
    <col min="7942" max="8184" width="9.1" style="141"/>
    <col min="8185" max="8185" width="30.1" style="141" customWidth="1"/>
    <col min="8186" max="8188" width="16.6" style="141" customWidth="1"/>
    <col min="8189" max="8189" width="30.1" style="141" customWidth="1"/>
    <col min="8190" max="8192" width="18" style="141" customWidth="1"/>
    <col min="8193" max="8197" width="9.1" style="141" hidden="1" customWidth="1"/>
    <col min="8198" max="8440" width="9.1" style="141"/>
    <col min="8441" max="8441" width="30.1" style="141" customWidth="1"/>
    <col min="8442" max="8444" width="16.6" style="141" customWidth="1"/>
    <col min="8445" max="8445" width="30.1" style="141" customWidth="1"/>
    <col min="8446" max="8448" width="18" style="141" customWidth="1"/>
    <col min="8449" max="8453" width="9.1" style="141" hidden="1" customWidth="1"/>
    <col min="8454" max="8696" width="9.1" style="141"/>
    <col min="8697" max="8697" width="30.1" style="141" customWidth="1"/>
    <col min="8698" max="8700" width="16.6" style="141" customWidth="1"/>
    <col min="8701" max="8701" width="30.1" style="141" customWidth="1"/>
    <col min="8702" max="8704" width="18" style="141" customWidth="1"/>
    <col min="8705" max="8709" width="9.1" style="141" hidden="1" customWidth="1"/>
    <col min="8710" max="8952" width="9.1" style="141"/>
    <col min="8953" max="8953" width="30.1" style="141" customWidth="1"/>
    <col min="8954" max="8956" width="16.6" style="141" customWidth="1"/>
    <col min="8957" max="8957" width="30.1" style="141" customWidth="1"/>
    <col min="8958" max="8960" width="18" style="141" customWidth="1"/>
    <col min="8961" max="8965" width="9.1" style="141" hidden="1" customWidth="1"/>
    <col min="8966" max="9208" width="9.1" style="141"/>
    <col min="9209" max="9209" width="30.1" style="141" customWidth="1"/>
    <col min="9210" max="9212" width="16.6" style="141" customWidth="1"/>
    <col min="9213" max="9213" width="30.1" style="141" customWidth="1"/>
    <col min="9214" max="9216" width="18" style="141" customWidth="1"/>
    <col min="9217" max="9221" width="9.1" style="141" hidden="1" customWidth="1"/>
    <col min="9222" max="9464" width="9.1" style="141"/>
    <col min="9465" max="9465" width="30.1" style="141" customWidth="1"/>
    <col min="9466" max="9468" width="16.6" style="141" customWidth="1"/>
    <col min="9469" max="9469" width="30.1" style="141" customWidth="1"/>
    <col min="9470" max="9472" width="18" style="141" customWidth="1"/>
    <col min="9473" max="9477" width="9.1" style="141" hidden="1" customWidth="1"/>
    <col min="9478" max="9720" width="9.1" style="141"/>
    <col min="9721" max="9721" width="30.1" style="141" customWidth="1"/>
    <col min="9722" max="9724" width="16.6" style="141" customWidth="1"/>
    <col min="9725" max="9725" width="30.1" style="141" customWidth="1"/>
    <col min="9726" max="9728" width="18" style="141" customWidth="1"/>
    <col min="9729" max="9733" width="9.1" style="141" hidden="1" customWidth="1"/>
    <col min="9734" max="9976" width="9.1" style="141"/>
    <col min="9977" max="9977" width="30.1" style="141" customWidth="1"/>
    <col min="9978" max="9980" width="16.6" style="141" customWidth="1"/>
    <col min="9981" max="9981" width="30.1" style="141" customWidth="1"/>
    <col min="9982" max="9984" width="18" style="141" customWidth="1"/>
    <col min="9985" max="9989" width="9.1" style="141" hidden="1" customWidth="1"/>
    <col min="9990" max="10232" width="9.1" style="141"/>
    <col min="10233" max="10233" width="30.1" style="141" customWidth="1"/>
    <col min="10234" max="10236" width="16.6" style="141" customWidth="1"/>
    <col min="10237" max="10237" width="30.1" style="141" customWidth="1"/>
    <col min="10238" max="10240" width="18" style="141" customWidth="1"/>
    <col min="10241" max="10245" width="9.1" style="141" hidden="1" customWidth="1"/>
    <col min="10246" max="10488" width="9.1" style="141"/>
    <col min="10489" max="10489" width="30.1" style="141" customWidth="1"/>
    <col min="10490" max="10492" width="16.6" style="141" customWidth="1"/>
    <col min="10493" max="10493" width="30.1" style="141" customWidth="1"/>
    <col min="10494" max="10496" width="18" style="141" customWidth="1"/>
    <col min="10497" max="10501" width="9.1" style="141" hidden="1" customWidth="1"/>
    <col min="10502" max="10744" width="9.1" style="141"/>
    <col min="10745" max="10745" width="30.1" style="141" customWidth="1"/>
    <col min="10746" max="10748" width="16.6" style="141" customWidth="1"/>
    <col min="10749" max="10749" width="30.1" style="141" customWidth="1"/>
    <col min="10750" max="10752" width="18" style="141" customWidth="1"/>
    <col min="10753" max="10757" width="9.1" style="141" hidden="1" customWidth="1"/>
    <col min="10758" max="11000" width="9.1" style="141"/>
    <col min="11001" max="11001" width="30.1" style="141" customWidth="1"/>
    <col min="11002" max="11004" width="16.6" style="141" customWidth="1"/>
    <col min="11005" max="11005" width="30.1" style="141" customWidth="1"/>
    <col min="11006" max="11008" width="18" style="141" customWidth="1"/>
    <col min="11009" max="11013" width="9.1" style="141" hidden="1" customWidth="1"/>
    <col min="11014" max="11256" width="9.1" style="141"/>
    <col min="11257" max="11257" width="30.1" style="141" customWidth="1"/>
    <col min="11258" max="11260" width="16.6" style="141" customWidth="1"/>
    <col min="11261" max="11261" width="30.1" style="141" customWidth="1"/>
    <col min="11262" max="11264" width="18" style="141" customWidth="1"/>
    <col min="11265" max="11269" width="9.1" style="141" hidden="1" customWidth="1"/>
    <col min="11270" max="11512" width="9.1" style="141"/>
    <col min="11513" max="11513" width="30.1" style="141" customWidth="1"/>
    <col min="11514" max="11516" width="16.6" style="141" customWidth="1"/>
    <col min="11517" max="11517" width="30.1" style="141" customWidth="1"/>
    <col min="11518" max="11520" width="18" style="141" customWidth="1"/>
    <col min="11521" max="11525" width="9.1" style="141" hidden="1" customWidth="1"/>
    <col min="11526" max="11768" width="9.1" style="141"/>
    <col min="11769" max="11769" width="30.1" style="141" customWidth="1"/>
    <col min="11770" max="11772" width="16.6" style="141" customWidth="1"/>
    <col min="11773" max="11773" width="30.1" style="141" customWidth="1"/>
    <col min="11774" max="11776" width="18" style="141" customWidth="1"/>
    <col min="11777" max="11781" width="9.1" style="141" hidden="1" customWidth="1"/>
    <col min="11782" max="12024" width="9.1" style="141"/>
    <col min="12025" max="12025" width="30.1" style="141" customWidth="1"/>
    <col min="12026" max="12028" width="16.6" style="141" customWidth="1"/>
    <col min="12029" max="12029" width="30.1" style="141" customWidth="1"/>
    <col min="12030" max="12032" width="18" style="141" customWidth="1"/>
    <col min="12033" max="12037" width="9.1" style="141" hidden="1" customWidth="1"/>
    <col min="12038" max="12280" width="9.1" style="141"/>
    <col min="12281" max="12281" width="30.1" style="141" customWidth="1"/>
    <col min="12282" max="12284" width="16.6" style="141" customWidth="1"/>
    <col min="12285" max="12285" width="30.1" style="141" customWidth="1"/>
    <col min="12286" max="12288" width="18" style="141" customWidth="1"/>
    <col min="12289" max="12293" width="9.1" style="141" hidden="1" customWidth="1"/>
    <col min="12294" max="12536" width="9.1" style="141"/>
    <col min="12537" max="12537" width="30.1" style="141" customWidth="1"/>
    <col min="12538" max="12540" width="16.6" style="141" customWidth="1"/>
    <col min="12541" max="12541" width="30.1" style="141" customWidth="1"/>
    <col min="12542" max="12544" width="18" style="141" customWidth="1"/>
    <col min="12545" max="12549" width="9.1" style="141" hidden="1" customWidth="1"/>
    <col min="12550" max="12792" width="9.1" style="141"/>
    <col min="12793" max="12793" width="30.1" style="141" customWidth="1"/>
    <col min="12794" max="12796" width="16.6" style="141" customWidth="1"/>
    <col min="12797" max="12797" width="30.1" style="141" customWidth="1"/>
    <col min="12798" max="12800" width="18" style="141" customWidth="1"/>
    <col min="12801" max="12805" width="9.1" style="141" hidden="1" customWidth="1"/>
    <col min="12806" max="13048" width="9.1" style="141"/>
    <col min="13049" max="13049" width="30.1" style="141" customWidth="1"/>
    <col min="13050" max="13052" width="16.6" style="141" customWidth="1"/>
    <col min="13053" max="13053" width="30.1" style="141" customWidth="1"/>
    <col min="13054" max="13056" width="18" style="141" customWidth="1"/>
    <col min="13057" max="13061" width="9.1" style="141" hidden="1" customWidth="1"/>
    <col min="13062" max="13304" width="9.1" style="141"/>
    <col min="13305" max="13305" width="30.1" style="141" customWidth="1"/>
    <col min="13306" max="13308" width="16.6" style="141" customWidth="1"/>
    <col min="13309" max="13309" width="30.1" style="141" customWidth="1"/>
    <col min="13310" max="13312" width="18" style="141" customWidth="1"/>
    <col min="13313" max="13317" width="9.1" style="141" hidden="1" customWidth="1"/>
    <col min="13318" max="13560" width="9.1" style="141"/>
    <col min="13561" max="13561" width="30.1" style="141" customWidth="1"/>
    <col min="13562" max="13564" width="16.6" style="141" customWidth="1"/>
    <col min="13565" max="13565" width="30.1" style="141" customWidth="1"/>
    <col min="13566" max="13568" width="18" style="141" customWidth="1"/>
    <col min="13569" max="13573" width="9.1" style="141" hidden="1" customWidth="1"/>
    <col min="13574" max="13816" width="9.1" style="141"/>
    <col min="13817" max="13817" width="30.1" style="141" customWidth="1"/>
    <col min="13818" max="13820" width="16.6" style="141" customWidth="1"/>
    <col min="13821" max="13821" width="30.1" style="141" customWidth="1"/>
    <col min="13822" max="13824" width="18" style="141" customWidth="1"/>
    <col min="13825" max="13829" width="9.1" style="141" hidden="1" customWidth="1"/>
    <col min="13830" max="14072" width="9.1" style="141"/>
    <col min="14073" max="14073" width="30.1" style="141" customWidth="1"/>
    <col min="14074" max="14076" width="16.6" style="141" customWidth="1"/>
    <col min="14077" max="14077" width="30.1" style="141" customWidth="1"/>
    <col min="14078" max="14080" width="18" style="141" customWidth="1"/>
    <col min="14081" max="14085" width="9.1" style="141" hidden="1" customWidth="1"/>
    <col min="14086" max="14328" width="9.1" style="141"/>
    <col min="14329" max="14329" width="30.1" style="141" customWidth="1"/>
    <col min="14330" max="14332" width="16.6" style="141" customWidth="1"/>
    <col min="14333" max="14333" width="30.1" style="141" customWidth="1"/>
    <col min="14334" max="14336" width="18" style="141" customWidth="1"/>
    <col min="14337" max="14341" width="9.1" style="141" hidden="1" customWidth="1"/>
    <col min="14342" max="14584" width="9.1" style="141"/>
    <col min="14585" max="14585" width="30.1" style="141" customWidth="1"/>
    <col min="14586" max="14588" width="16.6" style="141" customWidth="1"/>
    <col min="14589" max="14589" width="30.1" style="141" customWidth="1"/>
    <col min="14590" max="14592" width="18" style="141" customWidth="1"/>
    <col min="14593" max="14597" width="9.1" style="141" hidden="1" customWidth="1"/>
    <col min="14598" max="14840" width="9.1" style="141"/>
    <col min="14841" max="14841" width="30.1" style="141" customWidth="1"/>
    <col min="14842" max="14844" width="16.6" style="141" customWidth="1"/>
    <col min="14845" max="14845" width="30.1" style="141" customWidth="1"/>
    <col min="14846" max="14848" width="18" style="141" customWidth="1"/>
    <col min="14849" max="14853" width="9.1" style="141" hidden="1" customWidth="1"/>
    <col min="14854" max="15096" width="9.1" style="141"/>
    <col min="15097" max="15097" width="30.1" style="141" customWidth="1"/>
    <col min="15098" max="15100" width="16.6" style="141" customWidth="1"/>
    <col min="15101" max="15101" width="30.1" style="141" customWidth="1"/>
    <col min="15102" max="15104" width="18" style="141" customWidth="1"/>
    <col min="15105" max="15109" width="9.1" style="141" hidden="1" customWidth="1"/>
    <col min="15110" max="15352" width="9.1" style="141"/>
    <col min="15353" max="15353" width="30.1" style="141" customWidth="1"/>
    <col min="15354" max="15356" width="16.6" style="141" customWidth="1"/>
    <col min="15357" max="15357" width="30.1" style="141" customWidth="1"/>
    <col min="15358" max="15360" width="18" style="141" customWidth="1"/>
    <col min="15361" max="15365" width="9.1" style="141" hidden="1" customWidth="1"/>
    <col min="15366" max="15608" width="9.1" style="141"/>
    <col min="15609" max="15609" width="30.1" style="141" customWidth="1"/>
    <col min="15610" max="15612" width="16.6" style="141" customWidth="1"/>
    <col min="15613" max="15613" width="30.1" style="141" customWidth="1"/>
    <col min="15614" max="15616" width="18" style="141" customWidth="1"/>
    <col min="15617" max="15621" width="9.1" style="141" hidden="1" customWidth="1"/>
    <col min="15622" max="15864" width="9.1" style="141"/>
    <col min="15865" max="15865" width="30.1" style="141" customWidth="1"/>
    <col min="15866" max="15868" width="16.6" style="141" customWidth="1"/>
    <col min="15869" max="15869" width="30.1" style="141" customWidth="1"/>
    <col min="15870" max="15872" width="18" style="141" customWidth="1"/>
    <col min="15873" max="15877" width="9.1" style="141" hidden="1" customWidth="1"/>
    <col min="15878" max="16120" width="9.1" style="141"/>
    <col min="16121" max="16121" width="30.1" style="141" customWidth="1"/>
    <col min="16122" max="16124" width="16.6" style="141" customWidth="1"/>
    <col min="16125" max="16125" width="30.1" style="141" customWidth="1"/>
    <col min="16126" max="16128" width="18" style="141" customWidth="1"/>
    <col min="16129" max="16133" width="9.1" style="141" hidden="1" customWidth="1"/>
    <col min="16134" max="16384" width="9.1" style="141"/>
  </cols>
  <sheetData>
    <row r="1" s="134" customFormat="1" ht="19.5" customHeight="1" spans="1:7">
      <c r="A1" s="50" t="s">
        <v>2724</v>
      </c>
      <c r="F1" s="142"/>
      <c r="G1" s="142"/>
    </row>
    <row r="2" s="135" customFormat="1" ht="23" spans="1:7">
      <c r="A2" s="143" t="s">
        <v>2725</v>
      </c>
      <c r="B2" s="143"/>
      <c r="C2" s="143"/>
      <c r="D2" s="143"/>
      <c r="E2" s="143"/>
      <c r="F2" s="143"/>
      <c r="G2" s="143"/>
    </row>
    <row r="3" s="136" customFormat="1" ht="19.5" customHeight="1" spans="1:7">
      <c r="A3" s="144"/>
      <c r="F3" s="145" t="s">
        <v>19</v>
      </c>
      <c r="G3" s="145"/>
    </row>
    <row r="4" s="136" customFormat="1" ht="30.9" customHeight="1" spans="1:7">
      <c r="A4" s="146" t="s">
        <v>2726</v>
      </c>
      <c r="B4" s="147"/>
      <c r="C4" s="148" t="s">
        <v>21</v>
      </c>
      <c r="D4" s="149" t="s">
        <v>22</v>
      </c>
      <c r="E4" s="150" t="s">
        <v>23</v>
      </c>
      <c r="F4" s="151"/>
      <c r="G4" s="152"/>
    </row>
    <row r="5" s="136" customFormat="1" ht="38.25" customHeight="1" spans="1:7">
      <c r="A5" s="153"/>
      <c r="B5" s="154"/>
      <c r="C5" s="155"/>
      <c r="D5" s="156"/>
      <c r="E5" s="157" t="s">
        <v>26</v>
      </c>
      <c r="F5" s="80" t="s">
        <v>27</v>
      </c>
      <c r="G5" s="80" t="s">
        <v>28</v>
      </c>
    </row>
    <row r="6" s="136" customFormat="1" ht="27" customHeight="1" spans="1:7">
      <c r="A6" s="158" t="s">
        <v>2727</v>
      </c>
      <c r="B6" s="159"/>
      <c r="C6" s="160">
        <v>20</v>
      </c>
      <c r="D6" s="161">
        <v>2</v>
      </c>
      <c r="E6" s="160">
        <v>20</v>
      </c>
      <c r="F6" s="162">
        <f>IF(C6&gt;0,E6/C6,0)</f>
        <v>1</v>
      </c>
      <c r="G6" s="162">
        <f>IF(D6&gt;0,E6/D6,0)</f>
        <v>10</v>
      </c>
    </row>
    <row r="7" s="136" customFormat="1" ht="27" customHeight="1" spans="1:7">
      <c r="A7" s="163" t="s">
        <v>2728</v>
      </c>
      <c r="B7" s="164" t="s">
        <v>2691</v>
      </c>
      <c r="C7" s="165">
        <f>SUM(C8:C9)</f>
        <v>936</v>
      </c>
      <c r="D7" s="165">
        <f t="shared" ref="D7:E7" si="0">SUM(D8:D9)</f>
        <v>610</v>
      </c>
      <c r="E7" s="165">
        <f t="shared" si="0"/>
        <v>811</v>
      </c>
      <c r="F7" s="162">
        <f t="shared" ref="F7:F11" si="1">IF(C7&gt;0,E7/C7,0)</f>
        <v>0.866452991452991</v>
      </c>
      <c r="G7" s="162">
        <f t="shared" ref="G7:G11" si="2">IF(D7&gt;0,E7/D7,0)</f>
        <v>1.32950819672131</v>
      </c>
    </row>
    <row r="8" s="136" customFormat="1" ht="27" customHeight="1" spans="1:7">
      <c r="A8" s="163"/>
      <c r="B8" s="164" t="s">
        <v>2729</v>
      </c>
      <c r="C8" s="166">
        <v>378</v>
      </c>
      <c r="D8" s="167">
        <v>192</v>
      </c>
      <c r="E8" s="166">
        <v>186</v>
      </c>
      <c r="F8" s="168">
        <f t="shared" si="1"/>
        <v>0.492063492063492</v>
      </c>
      <c r="G8" s="168">
        <f t="shared" si="2"/>
        <v>0.96875</v>
      </c>
    </row>
    <row r="9" s="136" customFormat="1" ht="27" customHeight="1" spans="1:7">
      <c r="A9" s="163"/>
      <c r="B9" s="164" t="s">
        <v>2730</v>
      </c>
      <c r="C9" s="166">
        <v>558</v>
      </c>
      <c r="D9" s="167">
        <v>418</v>
      </c>
      <c r="E9" s="166">
        <v>625</v>
      </c>
      <c r="F9" s="168">
        <f t="shared" si="1"/>
        <v>1.12007168458781</v>
      </c>
      <c r="G9" s="168">
        <f t="shared" si="2"/>
        <v>1.49521531100478</v>
      </c>
    </row>
    <row r="10" s="136" customFormat="1" ht="27" customHeight="1" spans="1:7">
      <c r="A10" s="158" t="s">
        <v>2731</v>
      </c>
      <c r="B10" s="159"/>
      <c r="C10" s="160">
        <v>51</v>
      </c>
      <c r="D10" s="161">
        <v>39</v>
      </c>
      <c r="E10" s="160">
        <v>49</v>
      </c>
      <c r="F10" s="162">
        <f t="shared" si="1"/>
        <v>0.96078431372549</v>
      </c>
      <c r="G10" s="162">
        <f t="shared" si="2"/>
        <v>1.25641025641026</v>
      </c>
    </row>
    <row r="11" s="137" customFormat="1" ht="27" customHeight="1" spans="1:7">
      <c r="A11" s="169" t="s">
        <v>2482</v>
      </c>
      <c r="B11" s="170"/>
      <c r="C11" s="171">
        <f>SUM(C6,C7,C10)</f>
        <v>1007</v>
      </c>
      <c r="D11" s="171">
        <f t="shared" ref="D11:E11" si="3">SUM(D6,D7,D10)</f>
        <v>651</v>
      </c>
      <c r="E11" s="171">
        <f t="shared" si="3"/>
        <v>880</v>
      </c>
      <c r="F11" s="172">
        <f t="shared" si="1"/>
        <v>0.873882820258193</v>
      </c>
      <c r="G11" s="172">
        <f t="shared" si="2"/>
        <v>1.35176651305684</v>
      </c>
    </row>
    <row r="12" s="138" customFormat="1" ht="18.75" customHeight="1" spans="1:7">
      <c r="A12" s="139"/>
      <c r="F12" s="140"/>
      <c r="G12" s="140"/>
    </row>
  </sheetData>
  <mergeCells count="10">
    <mergeCell ref="A2:G2"/>
    <mergeCell ref="F3:G3"/>
    <mergeCell ref="E4:G4"/>
    <mergeCell ref="A6:B6"/>
    <mergeCell ref="A10:B10"/>
    <mergeCell ref="A11:B11"/>
    <mergeCell ref="A7:A9"/>
    <mergeCell ref="C4:C5"/>
    <mergeCell ref="D4:D5"/>
    <mergeCell ref="A4:B5"/>
  </mergeCells>
  <printOptions horizontalCentered="1"/>
  <pageMargins left="0.707638888888889" right="0.707638888888889" top="0.747916666666667" bottom="0.747916666666667" header="0.313888888888889" footer="0.313888888888889"/>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L361"/>
  <sheetViews>
    <sheetView showGridLines="0" showZeros="0" zoomScale="110" zoomScaleNormal="110" workbookViewId="0">
      <pane xSplit="6" ySplit="5" topLeftCell="G232" activePane="bottomRight" state="frozen"/>
      <selection/>
      <selection pane="topRight"/>
      <selection pane="bottomLeft"/>
      <selection pane="bottomRight" activeCell="A274" sqref="A274"/>
    </sheetView>
  </sheetViews>
  <sheetFormatPr defaultColWidth="9" defaultRowHeight="14"/>
  <cols>
    <col min="1" max="1" width="41" style="48" customWidth="1"/>
    <col min="2" max="3" width="11.7" style="48" customWidth="1"/>
    <col min="4" max="4" width="10.9" style="48" customWidth="1"/>
    <col min="5" max="5" width="8.1" style="48" customWidth="1"/>
    <col min="6" max="6" width="7.9" style="48" customWidth="1"/>
    <col min="7" max="7" width="63.2" style="48" customWidth="1"/>
    <col min="8" max="9" width="11.7" style="48" customWidth="1"/>
    <col min="10" max="10" width="11.1" style="48" customWidth="1"/>
    <col min="11" max="11" width="8.3" style="48" customWidth="1"/>
    <col min="12" max="12" width="8.2" style="48" customWidth="1"/>
    <col min="13" max="13" width="9" style="48"/>
    <col min="14" max="14" width="9" style="48" customWidth="1"/>
    <col min="15" max="15" width="12.625" style="48" customWidth="1"/>
    <col min="16" max="16384" width="9" style="48"/>
  </cols>
  <sheetData>
    <row r="1" ht="15" spans="1:6">
      <c r="A1" s="50" t="s">
        <v>2732</v>
      </c>
      <c r="B1" s="75"/>
      <c r="C1" s="75"/>
      <c r="D1" s="75"/>
      <c r="E1" s="75"/>
      <c r="F1" s="75"/>
    </row>
    <row r="2" s="46" customFormat="1" ht="23" spans="1:12">
      <c r="A2" s="37" t="s">
        <v>2733</v>
      </c>
      <c r="B2" s="37"/>
      <c r="C2" s="37"/>
      <c r="D2" s="37"/>
      <c r="E2" s="37"/>
      <c r="F2" s="37"/>
      <c r="G2" s="37"/>
      <c r="H2" s="37"/>
      <c r="I2" s="37"/>
      <c r="J2" s="37"/>
      <c r="K2" s="37"/>
      <c r="L2" s="37"/>
    </row>
    <row r="3" ht="14.25" customHeight="1" spans="12:12">
      <c r="L3" s="5" t="s">
        <v>19</v>
      </c>
    </row>
    <row r="4" ht="31.5" customHeight="1" spans="1:12">
      <c r="A4" s="83" t="s">
        <v>2376</v>
      </c>
      <c r="B4" s="83"/>
      <c r="C4" s="83"/>
      <c r="D4" s="83"/>
      <c r="E4" s="83"/>
      <c r="F4" s="83"/>
      <c r="G4" s="83" t="s">
        <v>2377</v>
      </c>
      <c r="H4" s="83"/>
      <c r="I4" s="83"/>
      <c r="J4" s="83"/>
      <c r="K4" s="83"/>
      <c r="L4" s="83"/>
    </row>
    <row r="5" s="49" customFormat="1" ht="19.5" customHeight="1" spans="1:12">
      <c r="A5" s="79" t="s">
        <v>20</v>
      </c>
      <c r="B5" s="79" t="s">
        <v>21</v>
      </c>
      <c r="C5" s="79" t="s">
        <v>22</v>
      </c>
      <c r="D5" s="79" t="s">
        <v>23</v>
      </c>
      <c r="E5" s="79"/>
      <c r="F5" s="79"/>
      <c r="G5" s="79" t="s">
        <v>20</v>
      </c>
      <c r="H5" s="79" t="s">
        <v>21</v>
      </c>
      <c r="I5" s="79" t="s">
        <v>22</v>
      </c>
      <c r="J5" s="79" t="s">
        <v>23</v>
      </c>
      <c r="K5" s="79"/>
      <c r="L5" s="79"/>
    </row>
    <row r="6" s="49" customFormat="1" ht="60" customHeight="1" spans="1:12">
      <c r="A6" s="79"/>
      <c r="B6" s="79"/>
      <c r="C6" s="79"/>
      <c r="D6" s="79" t="s">
        <v>26</v>
      </c>
      <c r="E6" s="80" t="s">
        <v>27</v>
      </c>
      <c r="F6" s="80" t="s">
        <v>28</v>
      </c>
      <c r="G6" s="79"/>
      <c r="H6" s="79"/>
      <c r="I6" s="79"/>
      <c r="J6" s="79" t="s">
        <v>26</v>
      </c>
      <c r="K6" s="80" t="s">
        <v>27</v>
      </c>
      <c r="L6" s="80" t="s">
        <v>28</v>
      </c>
    </row>
    <row r="7" ht="20.1" customHeight="1" spans="1:12">
      <c r="A7" s="84" t="s">
        <v>2734</v>
      </c>
      <c r="B7" s="85"/>
      <c r="C7" s="85"/>
      <c r="D7" s="85"/>
      <c r="E7" s="86" t="str">
        <f>IFERROR(D7/B7,"")</f>
        <v/>
      </c>
      <c r="F7" s="86" t="str">
        <f>IFERROR(D7/C7,"")</f>
        <v/>
      </c>
      <c r="G7" s="84" t="s">
        <v>2735</v>
      </c>
      <c r="H7" s="87">
        <f t="shared" ref="H7:J7" si="0">SUM(H8)</f>
        <v>0</v>
      </c>
      <c r="I7" s="87">
        <f t="shared" si="0"/>
        <v>0</v>
      </c>
      <c r="J7" s="87">
        <f t="shared" si="0"/>
        <v>0</v>
      </c>
      <c r="K7" s="104" t="str">
        <f t="shared" ref="K7:K16" si="1">IFERROR(J7/H7,"")</f>
        <v/>
      </c>
      <c r="L7" s="104" t="str">
        <f t="shared" ref="L7:L16" si="2">IFERROR(J7/I7,"")</f>
        <v/>
      </c>
    </row>
    <row r="8" ht="20.1" customHeight="1" outlineLevel="1" spans="1:12">
      <c r="A8" s="84" t="s">
        <v>2736</v>
      </c>
      <c r="B8" s="85"/>
      <c r="C8" s="85"/>
      <c r="D8" s="85"/>
      <c r="E8" s="86" t="str">
        <f t="shared" ref="E8:E34" si="3">IFERROR(D8/B8,"")</f>
        <v/>
      </c>
      <c r="F8" s="86" t="str">
        <f t="shared" ref="F8:F34" si="4">IFERROR(D8/C8,"")</f>
        <v/>
      </c>
      <c r="G8" s="88" t="s">
        <v>2737</v>
      </c>
      <c r="H8" s="89">
        <f>SUM(H9:H13)</f>
        <v>0</v>
      </c>
      <c r="I8" s="89">
        <f>SUM(I9:I13)</f>
        <v>0</v>
      </c>
      <c r="J8" s="89">
        <f>SUM(J9:J13)</f>
        <v>0</v>
      </c>
      <c r="K8" s="105" t="str">
        <f t="shared" si="1"/>
        <v/>
      </c>
      <c r="L8" s="105" t="str">
        <f t="shared" si="2"/>
        <v/>
      </c>
    </row>
    <row r="9" ht="20.1" customHeight="1" outlineLevel="1" spans="1:12">
      <c r="A9" s="84" t="s">
        <v>2738</v>
      </c>
      <c r="B9" s="85"/>
      <c r="C9" s="85"/>
      <c r="D9" s="85"/>
      <c r="E9" s="86" t="str">
        <f t="shared" si="3"/>
        <v/>
      </c>
      <c r="F9" s="86" t="str">
        <f t="shared" si="4"/>
        <v/>
      </c>
      <c r="G9" s="90" t="s">
        <v>2739</v>
      </c>
      <c r="H9" s="79"/>
      <c r="I9" s="79"/>
      <c r="J9" s="79"/>
      <c r="K9" s="18" t="str">
        <f t="shared" si="1"/>
        <v/>
      </c>
      <c r="L9" s="18" t="str">
        <f t="shared" si="2"/>
        <v/>
      </c>
    </row>
    <row r="10" ht="20.1" customHeight="1" outlineLevel="1" spans="1:12">
      <c r="A10" s="84" t="s">
        <v>2740</v>
      </c>
      <c r="B10" s="85"/>
      <c r="C10" s="85"/>
      <c r="D10" s="85"/>
      <c r="E10" s="86" t="str">
        <f t="shared" si="3"/>
        <v/>
      </c>
      <c r="F10" s="86" t="str">
        <f t="shared" si="4"/>
        <v/>
      </c>
      <c r="G10" s="90" t="s">
        <v>2741</v>
      </c>
      <c r="H10" s="79"/>
      <c r="I10" s="79"/>
      <c r="J10" s="79"/>
      <c r="K10" s="18" t="str">
        <f t="shared" si="1"/>
        <v/>
      </c>
      <c r="L10" s="18" t="str">
        <f t="shared" si="2"/>
        <v/>
      </c>
    </row>
    <row r="11" ht="20.1" customHeight="1" outlineLevel="1" spans="1:12">
      <c r="A11" s="84" t="s">
        <v>2742</v>
      </c>
      <c r="B11" s="85"/>
      <c r="C11" s="85"/>
      <c r="D11" s="85"/>
      <c r="E11" s="86" t="str">
        <f t="shared" si="3"/>
        <v/>
      </c>
      <c r="F11" s="86" t="str">
        <f t="shared" si="4"/>
        <v/>
      </c>
      <c r="G11" s="90" t="s">
        <v>2743</v>
      </c>
      <c r="H11" s="79"/>
      <c r="I11" s="79"/>
      <c r="J11" s="79"/>
      <c r="K11" s="18" t="str">
        <f t="shared" si="1"/>
        <v/>
      </c>
      <c r="L11" s="18" t="str">
        <f t="shared" si="2"/>
        <v/>
      </c>
    </row>
    <row r="12" ht="20.1" customHeight="1" outlineLevel="1" spans="1:12">
      <c r="A12" s="84" t="s">
        <v>2744</v>
      </c>
      <c r="B12" s="87">
        <f>SUM(B13:B17)</f>
        <v>32000</v>
      </c>
      <c r="C12" s="87">
        <f>SUM(C13:C17)</f>
        <v>38523</v>
      </c>
      <c r="D12" s="87">
        <f t="shared" ref="D12" si="5">SUM(D13:D17)</f>
        <v>35000</v>
      </c>
      <c r="E12" s="86">
        <f t="shared" si="3"/>
        <v>1.09375</v>
      </c>
      <c r="F12" s="86">
        <f t="shared" si="4"/>
        <v>0.908548140072165</v>
      </c>
      <c r="G12" s="90" t="s">
        <v>2745</v>
      </c>
      <c r="H12" s="79"/>
      <c r="I12" s="79"/>
      <c r="J12" s="79"/>
      <c r="K12" s="18" t="str">
        <f t="shared" si="1"/>
        <v/>
      </c>
      <c r="L12" s="18" t="str">
        <f t="shared" si="2"/>
        <v/>
      </c>
    </row>
    <row r="13" ht="20.1" customHeight="1" outlineLevel="1" spans="1:12">
      <c r="A13" s="91" t="s">
        <v>2746</v>
      </c>
      <c r="B13" s="81">
        <v>32000</v>
      </c>
      <c r="C13" s="81">
        <v>27322</v>
      </c>
      <c r="D13" s="81">
        <v>35000</v>
      </c>
      <c r="E13" s="92">
        <f t="shared" si="3"/>
        <v>1.09375</v>
      </c>
      <c r="F13" s="92">
        <f t="shared" si="4"/>
        <v>1.28101895908059</v>
      </c>
      <c r="G13" s="90" t="s">
        <v>2747</v>
      </c>
      <c r="H13" s="79"/>
      <c r="I13" s="79"/>
      <c r="J13" s="79"/>
      <c r="K13" s="18" t="str">
        <f t="shared" si="1"/>
        <v/>
      </c>
      <c r="L13" s="18" t="str">
        <f t="shared" si="2"/>
        <v/>
      </c>
    </row>
    <row r="14" ht="20.1" customHeight="1" outlineLevel="1" spans="1:12">
      <c r="A14" s="91" t="s">
        <v>2748</v>
      </c>
      <c r="B14" s="81"/>
      <c r="C14" s="81">
        <v>2486</v>
      </c>
      <c r="D14" s="81"/>
      <c r="E14" s="92" t="str">
        <f t="shared" si="3"/>
        <v/>
      </c>
      <c r="F14" s="92">
        <f t="shared" si="4"/>
        <v>0</v>
      </c>
      <c r="G14" s="84" t="s">
        <v>2749</v>
      </c>
      <c r="H14" s="87">
        <f>SUM(H15,H22)</f>
        <v>0</v>
      </c>
      <c r="I14" s="87">
        <f>SUM(I15,I22)</f>
        <v>0</v>
      </c>
      <c r="J14" s="87">
        <f>SUM(J15,J22)</f>
        <v>0</v>
      </c>
      <c r="K14" s="104" t="str">
        <f t="shared" si="1"/>
        <v/>
      </c>
      <c r="L14" s="104" t="str">
        <f t="shared" si="2"/>
        <v/>
      </c>
    </row>
    <row r="15" ht="20.1" customHeight="1" outlineLevel="1" spans="1:12">
      <c r="A15" s="91" t="s">
        <v>2750</v>
      </c>
      <c r="B15" s="81"/>
      <c r="C15" s="81">
        <v>1797</v>
      </c>
      <c r="D15" s="81"/>
      <c r="E15" s="92" t="str">
        <f t="shared" si="3"/>
        <v/>
      </c>
      <c r="F15" s="92">
        <f t="shared" si="4"/>
        <v>0</v>
      </c>
      <c r="G15" s="88" t="s">
        <v>2751</v>
      </c>
      <c r="H15" s="89">
        <f>SUM(H16:H21)</f>
        <v>0</v>
      </c>
      <c r="I15" s="89">
        <f>SUM(I16:I21)</f>
        <v>0</v>
      </c>
      <c r="J15" s="89">
        <f>SUM(J16:J21)</f>
        <v>0</v>
      </c>
      <c r="K15" s="105" t="str">
        <f t="shared" si="1"/>
        <v/>
      </c>
      <c r="L15" s="105" t="str">
        <f t="shared" si="2"/>
        <v/>
      </c>
    </row>
    <row r="16" ht="20.1" customHeight="1" outlineLevel="1" spans="1:12">
      <c r="A16" s="91" t="s">
        <v>2752</v>
      </c>
      <c r="B16" s="81"/>
      <c r="C16" s="81">
        <v>-1907</v>
      </c>
      <c r="D16" s="81"/>
      <c r="E16" s="92" t="str">
        <f t="shared" si="3"/>
        <v/>
      </c>
      <c r="F16" s="92">
        <f t="shared" si="4"/>
        <v>0</v>
      </c>
      <c r="G16" s="90" t="s">
        <v>2753</v>
      </c>
      <c r="H16" s="79"/>
      <c r="I16" s="79"/>
      <c r="J16" s="79"/>
      <c r="K16" s="18" t="str">
        <f t="shared" si="1"/>
        <v/>
      </c>
      <c r="L16" s="18" t="str">
        <f t="shared" si="2"/>
        <v/>
      </c>
    </row>
    <row r="17" ht="20.1" customHeight="1" outlineLevel="1" spans="1:12">
      <c r="A17" s="91" t="s">
        <v>2754</v>
      </c>
      <c r="B17" s="93"/>
      <c r="C17" s="81">
        <f>7788+1037</f>
        <v>8825</v>
      </c>
      <c r="D17" s="93"/>
      <c r="E17" s="92" t="str">
        <f t="shared" si="3"/>
        <v/>
      </c>
      <c r="F17" s="92">
        <f t="shared" si="4"/>
        <v>0</v>
      </c>
      <c r="G17" s="90" t="s">
        <v>2755</v>
      </c>
      <c r="H17" s="79"/>
      <c r="I17" s="79"/>
      <c r="J17" s="79"/>
      <c r="K17" s="18" t="str">
        <f t="shared" ref="K17:K28" si="6">IFERROR(J17/H17,"")</f>
        <v/>
      </c>
      <c r="L17" s="18" t="str">
        <f t="shared" ref="L17:L28" si="7">IFERROR(J17/I17,"")</f>
        <v/>
      </c>
    </row>
    <row r="18" ht="20.1" customHeight="1" outlineLevel="1" spans="1:12">
      <c r="A18" s="84" t="s">
        <v>2756</v>
      </c>
      <c r="B18" s="85">
        <v>0</v>
      </c>
      <c r="C18" s="85"/>
      <c r="D18" s="85">
        <v>0</v>
      </c>
      <c r="E18" s="86" t="str">
        <f t="shared" si="3"/>
        <v/>
      </c>
      <c r="F18" s="86" t="str">
        <f t="shared" si="4"/>
        <v/>
      </c>
      <c r="G18" s="90" t="s">
        <v>2757</v>
      </c>
      <c r="H18" s="79"/>
      <c r="I18" s="79"/>
      <c r="J18" s="79"/>
      <c r="K18" s="18" t="str">
        <f t="shared" si="6"/>
        <v/>
      </c>
      <c r="L18" s="18" t="str">
        <f t="shared" si="7"/>
        <v/>
      </c>
    </row>
    <row r="19" ht="20.1" customHeight="1" outlineLevel="1" spans="1:12">
      <c r="A19" s="84" t="s">
        <v>2758</v>
      </c>
      <c r="B19" s="85">
        <f t="shared" ref="B19:D19" si="8">SUM(B20:B21)</f>
        <v>0</v>
      </c>
      <c r="C19" s="85">
        <f t="shared" si="8"/>
        <v>0</v>
      </c>
      <c r="D19" s="85">
        <f t="shared" si="8"/>
        <v>0</v>
      </c>
      <c r="E19" s="86" t="str">
        <f t="shared" si="3"/>
        <v/>
      </c>
      <c r="F19" s="86" t="str">
        <f t="shared" si="4"/>
        <v/>
      </c>
      <c r="G19" s="90" t="s">
        <v>2759</v>
      </c>
      <c r="H19" s="79"/>
      <c r="I19" s="79"/>
      <c r="J19" s="79"/>
      <c r="K19" s="18" t="str">
        <f t="shared" si="6"/>
        <v/>
      </c>
      <c r="L19" s="18" t="str">
        <f t="shared" si="7"/>
        <v/>
      </c>
    </row>
    <row r="20" ht="20.1" customHeight="1" outlineLevel="1" spans="1:12">
      <c r="A20" s="91" t="s">
        <v>2760</v>
      </c>
      <c r="B20" s="81"/>
      <c r="C20" s="81"/>
      <c r="D20" s="81"/>
      <c r="E20" s="92" t="str">
        <f t="shared" si="3"/>
        <v/>
      </c>
      <c r="F20" s="92" t="str">
        <f t="shared" si="4"/>
        <v/>
      </c>
      <c r="G20" s="90" t="s">
        <v>2761</v>
      </c>
      <c r="H20" s="79"/>
      <c r="I20" s="79"/>
      <c r="J20" s="79"/>
      <c r="K20" s="18" t="str">
        <f t="shared" si="6"/>
        <v/>
      </c>
      <c r="L20" s="18" t="str">
        <f t="shared" si="7"/>
        <v/>
      </c>
    </row>
    <row r="21" ht="20.1" customHeight="1" outlineLevel="1" spans="1:12">
      <c r="A21" s="91" t="s">
        <v>2762</v>
      </c>
      <c r="B21" s="81"/>
      <c r="C21" s="81"/>
      <c r="D21" s="81"/>
      <c r="E21" s="92" t="str">
        <f t="shared" si="3"/>
        <v/>
      </c>
      <c r="F21" s="92" t="str">
        <f t="shared" si="4"/>
        <v/>
      </c>
      <c r="G21" s="90" t="s">
        <v>2763</v>
      </c>
      <c r="H21" s="79"/>
      <c r="I21" s="79"/>
      <c r="J21" s="79"/>
      <c r="K21" s="18" t="str">
        <f t="shared" si="6"/>
        <v/>
      </c>
      <c r="L21" s="18" t="str">
        <f t="shared" si="7"/>
        <v/>
      </c>
    </row>
    <row r="22" ht="20.1" customHeight="1" outlineLevel="1" spans="1:12">
      <c r="A22" s="84" t="s">
        <v>2764</v>
      </c>
      <c r="B22" s="85">
        <v>200</v>
      </c>
      <c r="C22" s="85">
        <v>650</v>
      </c>
      <c r="D22" s="85">
        <v>300</v>
      </c>
      <c r="E22" s="86">
        <f t="shared" si="3"/>
        <v>1.5</v>
      </c>
      <c r="F22" s="86">
        <f t="shared" si="4"/>
        <v>0.461538461538462</v>
      </c>
      <c r="G22" s="88" t="s">
        <v>2737</v>
      </c>
      <c r="H22" s="89">
        <f>SUM(H23:H28)</f>
        <v>0</v>
      </c>
      <c r="I22" s="89">
        <f>SUM(I23:I28)</f>
        <v>0</v>
      </c>
      <c r="J22" s="89">
        <f>SUM(J23:J28)</f>
        <v>0</v>
      </c>
      <c r="K22" s="105" t="str">
        <f t="shared" si="6"/>
        <v/>
      </c>
      <c r="L22" s="105" t="str">
        <f t="shared" si="7"/>
        <v/>
      </c>
    </row>
    <row r="23" ht="20.1" customHeight="1" spans="1:12">
      <c r="A23" s="84" t="s">
        <v>2765</v>
      </c>
      <c r="B23" s="85"/>
      <c r="C23" s="85"/>
      <c r="D23" s="85"/>
      <c r="E23" s="86" t="str">
        <f t="shared" si="3"/>
        <v/>
      </c>
      <c r="F23" s="86" t="str">
        <f t="shared" si="4"/>
        <v/>
      </c>
      <c r="G23" s="90" t="s">
        <v>2766</v>
      </c>
      <c r="H23" s="79"/>
      <c r="I23" s="79"/>
      <c r="J23" s="79"/>
      <c r="K23" s="18" t="str">
        <f t="shared" si="6"/>
        <v/>
      </c>
      <c r="L23" s="18" t="str">
        <f t="shared" si="7"/>
        <v/>
      </c>
    </row>
    <row r="24" ht="20.1" customHeight="1" outlineLevel="1" spans="1:12">
      <c r="A24" s="84" t="s">
        <v>2767</v>
      </c>
      <c r="B24" s="85"/>
      <c r="C24" s="85"/>
      <c r="D24" s="85"/>
      <c r="E24" s="86" t="str">
        <f t="shared" si="3"/>
        <v/>
      </c>
      <c r="F24" s="86" t="str">
        <f t="shared" si="4"/>
        <v/>
      </c>
      <c r="G24" s="90" t="s">
        <v>2768</v>
      </c>
      <c r="H24" s="79"/>
      <c r="I24" s="79"/>
      <c r="J24" s="79"/>
      <c r="K24" s="18" t="str">
        <f t="shared" si="6"/>
        <v/>
      </c>
      <c r="L24" s="18" t="str">
        <f t="shared" si="7"/>
        <v/>
      </c>
    </row>
    <row r="25" ht="20.1" customHeight="1" outlineLevel="1" spans="1:12">
      <c r="A25" s="84" t="s">
        <v>2769</v>
      </c>
      <c r="B25" s="85"/>
      <c r="C25" s="85"/>
      <c r="D25" s="85"/>
      <c r="E25" s="86" t="str">
        <f t="shared" si="3"/>
        <v/>
      </c>
      <c r="F25" s="86" t="str">
        <f t="shared" si="4"/>
        <v/>
      </c>
      <c r="G25" s="90" t="s">
        <v>2770</v>
      </c>
      <c r="H25" s="79"/>
      <c r="I25" s="79"/>
      <c r="J25" s="79"/>
      <c r="K25" s="18" t="str">
        <f t="shared" si="6"/>
        <v/>
      </c>
      <c r="L25" s="18" t="str">
        <f t="shared" si="7"/>
        <v/>
      </c>
    </row>
    <row r="26" ht="20.1" customHeight="1" outlineLevel="1" spans="1:12">
      <c r="A26" s="84" t="s">
        <v>2771</v>
      </c>
      <c r="B26" s="85"/>
      <c r="C26" s="85"/>
      <c r="D26" s="85"/>
      <c r="E26" s="86" t="str">
        <f t="shared" si="3"/>
        <v/>
      </c>
      <c r="F26" s="86" t="str">
        <f t="shared" si="4"/>
        <v/>
      </c>
      <c r="G26" s="90" t="s">
        <v>2772</v>
      </c>
      <c r="H26" s="79"/>
      <c r="I26" s="79"/>
      <c r="J26" s="79"/>
      <c r="K26" s="18" t="str">
        <f t="shared" si="6"/>
        <v/>
      </c>
      <c r="L26" s="18" t="str">
        <f t="shared" si="7"/>
        <v/>
      </c>
    </row>
    <row r="27" ht="20.1" customHeight="1" outlineLevel="1" spans="1:12">
      <c r="A27" s="84" t="s">
        <v>2773</v>
      </c>
      <c r="B27" s="85">
        <f t="shared" ref="B27:D27" si="9">SUM(B28:B32)</f>
        <v>0</v>
      </c>
      <c r="C27" s="85">
        <f t="shared" si="9"/>
        <v>0</v>
      </c>
      <c r="D27" s="85">
        <f t="shared" si="9"/>
        <v>0</v>
      </c>
      <c r="E27" s="86" t="str">
        <f t="shared" si="3"/>
        <v/>
      </c>
      <c r="F27" s="86" t="str">
        <f t="shared" si="4"/>
        <v/>
      </c>
      <c r="G27" s="90" t="s">
        <v>2774</v>
      </c>
      <c r="H27" s="79"/>
      <c r="I27" s="79"/>
      <c r="J27" s="79"/>
      <c r="K27" s="18" t="str">
        <f t="shared" si="6"/>
        <v/>
      </c>
      <c r="L27" s="18" t="str">
        <f t="shared" si="7"/>
        <v/>
      </c>
    </row>
    <row r="28" ht="20.1" customHeight="1" outlineLevel="1" spans="1:12">
      <c r="A28" s="91" t="s">
        <v>2775</v>
      </c>
      <c r="B28" s="81"/>
      <c r="C28" s="81"/>
      <c r="D28" s="81"/>
      <c r="E28" s="92" t="str">
        <f t="shared" si="3"/>
        <v/>
      </c>
      <c r="F28" s="92" t="str">
        <f t="shared" si="4"/>
        <v/>
      </c>
      <c r="G28" s="90" t="s">
        <v>2776</v>
      </c>
      <c r="H28" s="79"/>
      <c r="I28" s="79"/>
      <c r="J28" s="79"/>
      <c r="K28" s="18" t="str">
        <f t="shared" si="6"/>
        <v/>
      </c>
      <c r="L28" s="18" t="str">
        <f t="shared" si="7"/>
        <v/>
      </c>
    </row>
    <row r="29" ht="20.1" customHeight="1" outlineLevel="1" spans="1:12">
      <c r="A29" s="91" t="s">
        <v>2777</v>
      </c>
      <c r="B29" s="81"/>
      <c r="C29" s="81"/>
      <c r="D29" s="81"/>
      <c r="E29" s="92" t="str">
        <f t="shared" si="3"/>
        <v/>
      </c>
      <c r="F29" s="92" t="str">
        <f t="shared" si="4"/>
        <v/>
      </c>
      <c r="G29" s="84" t="s">
        <v>2778</v>
      </c>
      <c r="H29" s="87">
        <f>SUM(H30,H36,H42,H45)</f>
        <v>0</v>
      </c>
      <c r="I29" s="87">
        <f>SUM(I30,I36,I42,I45)</f>
        <v>0</v>
      </c>
      <c r="J29" s="87">
        <f>SUM(J30,J36,J42,J45)</f>
        <v>0</v>
      </c>
      <c r="K29" s="104" t="str">
        <f t="shared" ref="K29:K69" si="10">IFERROR(J29/H29,"")</f>
        <v/>
      </c>
      <c r="L29" s="104" t="str">
        <f t="shared" ref="L29:L69" si="11">IFERROR(J29/I29,"")</f>
        <v/>
      </c>
    </row>
    <row r="30" ht="20.1" customHeight="1" outlineLevel="1" spans="1:12">
      <c r="A30" s="91" t="s">
        <v>2779</v>
      </c>
      <c r="B30" s="81"/>
      <c r="C30" s="81"/>
      <c r="D30" s="81"/>
      <c r="E30" s="92" t="str">
        <f t="shared" si="3"/>
        <v/>
      </c>
      <c r="F30" s="92" t="str">
        <f t="shared" si="4"/>
        <v/>
      </c>
      <c r="G30" s="88" t="s">
        <v>2780</v>
      </c>
      <c r="H30" s="89">
        <f>SUM(H31:H35)</f>
        <v>0</v>
      </c>
      <c r="I30" s="89">
        <f t="shared" ref="I30:J30" si="12">SUM(I31:I35)</f>
        <v>0</v>
      </c>
      <c r="J30" s="89">
        <f t="shared" si="12"/>
        <v>0</v>
      </c>
      <c r="K30" s="105" t="str">
        <f t="shared" si="10"/>
        <v/>
      </c>
      <c r="L30" s="105" t="str">
        <f t="shared" si="11"/>
        <v/>
      </c>
    </row>
    <row r="31" ht="20.1" customHeight="1" outlineLevel="1" spans="1:12">
      <c r="A31" s="91" t="s">
        <v>2781</v>
      </c>
      <c r="B31" s="81"/>
      <c r="C31" s="81"/>
      <c r="D31" s="81"/>
      <c r="E31" s="92" t="str">
        <f t="shared" si="3"/>
        <v/>
      </c>
      <c r="F31" s="92" t="str">
        <f t="shared" si="4"/>
        <v/>
      </c>
      <c r="G31" s="90" t="s">
        <v>2782</v>
      </c>
      <c r="H31" s="67"/>
      <c r="I31" s="67"/>
      <c r="J31" s="67"/>
      <c r="K31" s="18" t="str">
        <f t="shared" si="10"/>
        <v/>
      </c>
      <c r="L31" s="18" t="str">
        <f t="shared" si="11"/>
        <v/>
      </c>
    </row>
    <row r="32" ht="20.1" customHeight="1" outlineLevel="1" spans="1:12">
      <c r="A32" s="91" t="s">
        <v>2783</v>
      </c>
      <c r="B32" s="81"/>
      <c r="C32" s="81"/>
      <c r="D32" s="81"/>
      <c r="E32" s="92" t="str">
        <f t="shared" si="3"/>
        <v/>
      </c>
      <c r="F32" s="92" t="str">
        <f t="shared" si="4"/>
        <v/>
      </c>
      <c r="G32" s="90" t="s">
        <v>2784</v>
      </c>
      <c r="H32" s="67"/>
      <c r="I32" s="67"/>
      <c r="J32" s="67"/>
      <c r="K32" s="18" t="str">
        <f t="shared" si="10"/>
        <v/>
      </c>
      <c r="L32" s="18" t="str">
        <f t="shared" si="11"/>
        <v/>
      </c>
    </row>
    <row r="33" ht="20.1" customHeight="1" outlineLevel="1" spans="1:12">
      <c r="A33" s="84" t="s">
        <v>2785</v>
      </c>
      <c r="B33" s="85"/>
      <c r="C33" s="85"/>
      <c r="D33" s="85"/>
      <c r="E33" s="86" t="str">
        <f t="shared" si="3"/>
        <v/>
      </c>
      <c r="F33" s="86" t="str">
        <f t="shared" si="4"/>
        <v/>
      </c>
      <c r="G33" s="90" t="s">
        <v>2786</v>
      </c>
      <c r="H33" s="67"/>
      <c r="I33" s="67"/>
      <c r="J33" s="67"/>
      <c r="K33" s="18" t="str">
        <f t="shared" si="10"/>
        <v/>
      </c>
      <c r="L33" s="18" t="str">
        <f t="shared" si="11"/>
        <v/>
      </c>
    </row>
    <row r="34" ht="20.1" customHeight="1" outlineLevel="1" spans="1:12">
      <c r="A34" s="94" t="s">
        <v>2787</v>
      </c>
      <c r="B34" s="87">
        <f>9500+660</f>
        <v>10160</v>
      </c>
      <c r="C34" s="87">
        <v>3500</v>
      </c>
      <c r="D34" s="87">
        <v>11300</v>
      </c>
      <c r="E34" s="86">
        <f t="shared" si="3"/>
        <v>1.11220472440945</v>
      </c>
      <c r="F34" s="86">
        <f t="shared" si="4"/>
        <v>3.22857142857143</v>
      </c>
      <c r="G34" s="90" t="s">
        <v>2788</v>
      </c>
      <c r="H34" s="67"/>
      <c r="I34" s="67"/>
      <c r="J34" s="67"/>
      <c r="K34" s="18" t="str">
        <f t="shared" si="10"/>
        <v/>
      </c>
      <c r="L34" s="18" t="str">
        <f t="shared" si="11"/>
        <v/>
      </c>
    </row>
    <row r="35" ht="20.1" customHeight="1" spans="1:12">
      <c r="A35" s="68"/>
      <c r="B35" s="67"/>
      <c r="C35" s="67"/>
      <c r="D35" s="67"/>
      <c r="E35" s="95"/>
      <c r="F35" s="95"/>
      <c r="G35" s="90" t="s">
        <v>2789</v>
      </c>
      <c r="H35" s="67"/>
      <c r="I35" s="67"/>
      <c r="J35" s="67"/>
      <c r="K35" s="18" t="str">
        <f t="shared" si="10"/>
        <v/>
      </c>
      <c r="L35" s="18" t="str">
        <f t="shared" si="11"/>
        <v/>
      </c>
    </row>
    <row r="36" ht="20.1" customHeight="1" outlineLevel="1" spans="1:12">
      <c r="A36" s="68"/>
      <c r="B36" s="67"/>
      <c r="C36" s="67"/>
      <c r="D36" s="67"/>
      <c r="E36" s="95"/>
      <c r="F36" s="95"/>
      <c r="G36" s="88" t="s">
        <v>2790</v>
      </c>
      <c r="H36" s="89">
        <f>SUM(H37:H41)</f>
        <v>0</v>
      </c>
      <c r="I36" s="89">
        <f t="shared" ref="I36:J36" si="13">SUM(I37:I41)</f>
        <v>0</v>
      </c>
      <c r="J36" s="89">
        <f t="shared" si="13"/>
        <v>0</v>
      </c>
      <c r="K36" s="105" t="str">
        <f t="shared" si="10"/>
        <v/>
      </c>
      <c r="L36" s="105" t="str">
        <f t="shared" si="11"/>
        <v/>
      </c>
    </row>
    <row r="37" ht="20.1" customHeight="1" outlineLevel="1" spans="1:12">
      <c r="A37" s="68"/>
      <c r="B37" s="67"/>
      <c r="C37" s="67"/>
      <c r="D37" s="67"/>
      <c r="E37" s="95"/>
      <c r="F37" s="95"/>
      <c r="G37" s="90" t="s">
        <v>2791</v>
      </c>
      <c r="H37" s="67"/>
      <c r="I37" s="67"/>
      <c r="J37" s="67"/>
      <c r="K37" s="18" t="str">
        <f t="shared" si="10"/>
        <v/>
      </c>
      <c r="L37" s="18" t="str">
        <f t="shared" si="11"/>
        <v/>
      </c>
    </row>
    <row r="38" ht="20.1" customHeight="1" outlineLevel="1" spans="1:12">
      <c r="A38" s="68"/>
      <c r="B38" s="67"/>
      <c r="C38" s="67"/>
      <c r="D38" s="67"/>
      <c r="E38" s="95"/>
      <c r="F38" s="95"/>
      <c r="G38" s="90" t="s">
        <v>2792</v>
      </c>
      <c r="H38" s="67"/>
      <c r="I38" s="67"/>
      <c r="J38" s="67"/>
      <c r="K38" s="18" t="str">
        <f t="shared" si="10"/>
        <v/>
      </c>
      <c r="L38" s="18" t="str">
        <f t="shared" si="11"/>
        <v/>
      </c>
    </row>
    <row r="39" ht="20.1" customHeight="1" outlineLevel="1" spans="1:12">
      <c r="A39" s="68"/>
      <c r="B39" s="67"/>
      <c r="C39" s="67"/>
      <c r="D39" s="67"/>
      <c r="E39" s="95"/>
      <c r="F39" s="95"/>
      <c r="G39" s="90" t="s">
        <v>2793</v>
      </c>
      <c r="H39" s="67"/>
      <c r="I39" s="67"/>
      <c r="J39" s="67"/>
      <c r="K39" s="18" t="str">
        <f t="shared" si="10"/>
        <v/>
      </c>
      <c r="L39" s="18" t="str">
        <f t="shared" si="11"/>
        <v/>
      </c>
    </row>
    <row r="40" ht="20.1" customHeight="1" outlineLevel="1" spans="1:12">
      <c r="A40" s="68"/>
      <c r="B40" s="67"/>
      <c r="C40" s="67"/>
      <c r="D40" s="67"/>
      <c r="E40" s="95"/>
      <c r="F40" s="95"/>
      <c r="G40" s="90" t="s">
        <v>2794</v>
      </c>
      <c r="H40" s="67"/>
      <c r="I40" s="67"/>
      <c r="J40" s="67"/>
      <c r="K40" s="18" t="str">
        <f t="shared" si="10"/>
        <v/>
      </c>
      <c r="L40" s="18" t="str">
        <f t="shared" si="11"/>
        <v/>
      </c>
    </row>
    <row r="41" ht="20.1" customHeight="1" outlineLevel="1" spans="1:12">
      <c r="A41" s="68"/>
      <c r="B41" s="67"/>
      <c r="C41" s="67"/>
      <c r="D41" s="67"/>
      <c r="E41" s="95"/>
      <c r="F41" s="95"/>
      <c r="G41" s="90" t="s">
        <v>2795</v>
      </c>
      <c r="H41" s="67"/>
      <c r="I41" s="67"/>
      <c r="J41" s="67"/>
      <c r="K41" s="18" t="str">
        <f t="shared" si="10"/>
        <v/>
      </c>
      <c r="L41" s="18" t="str">
        <f t="shared" si="11"/>
        <v/>
      </c>
    </row>
    <row r="42" ht="20.1" customHeight="1" outlineLevel="1" spans="1:12">
      <c r="A42" s="68"/>
      <c r="B42" s="67"/>
      <c r="C42" s="67"/>
      <c r="D42" s="67"/>
      <c r="E42" s="95"/>
      <c r="F42" s="95"/>
      <c r="G42" s="88" t="s">
        <v>2796</v>
      </c>
      <c r="H42" s="89">
        <f>SUM(H43:H44)</f>
        <v>0</v>
      </c>
      <c r="I42" s="89">
        <f t="shared" ref="I42:J42" si="14">SUM(I43:I44)</f>
        <v>0</v>
      </c>
      <c r="J42" s="89">
        <f t="shared" si="14"/>
        <v>0</v>
      </c>
      <c r="K42" s="105" t="str">
        <f t="shared" si="10"/>
        <v/>
      </c>
      <c r="L42" s="105" t="str">
        <f t="shared" si="11"/>
        <v/>
      </c>
    </row>
    <row r="43" ht="20.1" customHeight="1" outlineLevel="1" spans="1:12">
      <c r="A43" s="68"/>
      <c r="B43" s="67"/>
      <c r="C43" s="67"/>
      <c r="D43" s="67"/>
      <c r="E43" s="95"/>
      <c r="F43" s="95"/>
      <c r="G43" s="96" t="s">
        <v>2797</v>
      </c>
      <c r="H43" s="67"/>
      <c r="I43" s="67"/>
      <c r="J43" s="67"/>
      <c r="K43" s="18" t="str">
        <f t="shared" si="10"/>
        <v/>
      </c>
      <c r="L43" s="18" t="str">
        <f t="shared" si="11"/>
        <v/>
      </c>
    </row>
    <row r="44" ht="20.1" customHeight="1" outlineLevel="1" spans="1:12">
      <c r="A44" s="68"/>
      <c r="B44" s="67"/>
      <c r="C44" s="67"/>
      <c r="D44" s="67"/>
      <c r="E44" s="95"/>
      <c r="F44" s="95"/>
      <c r="G44" s="96" t="s">
        <v>2798</v>
      </c>
      <c r="H44" s="67"/>
      <c r="I44" s="67"/>
      <c r="J44" s="67"/>
      <c r="K44" s="18" t="str">
        <f t="shared" si="10"/>
        <v/>
      </c>
      <c r="L44" s="18" t="str">
        <f t="shared" si="11"/>
        <v/>
      </c>
    </row>
    <row r="45" ht="20.1" customHeight="1" outlineLevel="1" spans="1:12">
      <c r="A45" s="68"/>
      <c r="B45" s="67"/>
      <c r="C45" s="67"/>
      <c r="D45" s="67"/>
      <c r="E45" s="95"/>
      <c r="F45" s="95"/>
      <c r="G45" s="88" t="s">
        <v>2737</v>
      </c>
      <c r="H45" s="89">
        <f>SUM(H46:H51)</f>
        <v>0</v>
      </c>
      <c r="I45" s="89">
        <f>SUM(I46:I51)</f>
        <v>0</v>
      </c>
      <c r="J45" s="89">
        <f>SUM(J46:J51)</f>
        <v>0</v>
      </c>
      <c r="K45" s="105" t="str">
        <f t="shared" si="10"/>
        <v/>
      </c>
      <c r="L45" s="105" t="str">
        <f t="shared" si="11"/>
        <v/>
      </c>
    </row>
    <row r="46" ht="20.1" customHeight="1" spans="1:12">
      <c r="A46" s="68"/>
      <c r="B46" s="67"/>
      <c r="C46" s="67"/>
      <c r="D46" s="67"/>
      <c r="E46" s="95"/>
      <c r="F46" s="95"/>
      <c r="G46" s="96" t="s">
        <v>2799</v>
      </c>
      <c r="H46" s="67"/>
      <c r="I46" s="67"/>
      <c r="J46" s="67"/>
      <c r="K46" s="18" t="str">
        <f t="shared" si="10"/>
        <v/>
      </c>
      <c r="L46" s="18" t="str">
        <f t="shared" si="11"/>
        <v/>
      </c>
    </row>
    <row r="47" s="47" customFormat="1" ht="20.1" customHeight="1" outlineLevel="1" spans="1:12">
      <c r="A47" s="97"/>
      <c r="B47" s="98"/>
      <c r="C47" s="98"/>
      <c r="D47" s="98"/>
      <c r="E47" s="99"/>
      <c r="F47" s="99"/>
      <c r="G47" s="96" t="s">
        <v>2800</v>
      </c>
      <c r="H47" s="67"/>
      <c r="I47" s="67"/>
      <c r="J47" s="67"/>
      <c r="K47" s="18" t="str">
        <f t="shared" si="10"/>
        <v/>
      </c>
      <c r="L47" s="18" t="str">
        <f t="shared" si="11"/>
        <v/>
      </c>
    </row>
    <row r="48" ht="20.1" customHeight="1" outlineLevel="1" spans="1:12">
      <c r="A48" s="68"/>
      <c r="B48" s="67"/>
      <c r="C48" s="67"/>
      <c r="D48" s="67"/>
      <c r="E48" s="95"/>
      <c r="F48" s="95"/>
      <c r="G48" s="96" t="s">
        <v>2801</v>
      </c>
      <c r="H48" s="67"/>
      <c r="I48" s="67"/>
      <c r="J48" s="67"/>
      <c r="K48" s="18" t="str">
        <f t="shared" si="10"/>
        <v/>
      </c>
      <c r="L48" s="18" t="str">
        <f t="shared" si="11"/>
        <v/>
      </c>
    </row>
    <row r="49" ht="20.1" customHeight="1" outlineLevel="1" spans="1:12">
      <c r="A49" s="68"/>
      <c r="B49" s="67"/>
      <c r="C49" s="67"/>
      <c r="D49" s="67"/>
      <c r="E49" s="95"/>
      <c r="F49" s="95"/>
      <c r="G49" s="96" t="s">
        <v>2802</v>
      </c>
      <c r="H49" s="67"/>
      <c r="I49" s="67"/>
      <c r="J49" s="67"/>
      <c r="K49" s="18" t="str">
        <f t="shared" si="10"/>
        <v/>
      </c>
      <c r="L49" s="18" t="str">
        <f t="shared" si="11"/>
        <v/>
      </c>
    </row>
    <row r="50" ht="20.1" customHeight="1" outlineLevel="1" spans="1:12">
      <c r="A50" s="68"/>
      <c r="B50" s="67"/>
      <c r="C50" s="67"/>
      <c r="D50" s="67"/>
      <c r="E50" s="95"/>
      <c r="F50" s="95"/>
      <c r="G50" s="96" t="s">
        <v>2803</v>
      </c>
      <c r="H50" s="67"/>
      <c r="I50" s="67"/>
      <c r="J50" s="67"/>
      <c r="K50" s="18" t="str">
        <f t="shared" si="10"/>
        <v/>
      </c>
      <c r="L50" s="18" t="str">
        <f t="shared" si="11"/>
        <v/>
      </c>
    </row>
    <row r="51" ht="20.1" customHeight="1" outlineLevel="1" spans="1:12">
      <c r="A51" s="90"/>
      <c r="B51" s="100"/>
      <c r="C51" s="100"/>
      <c r="D51" s="100"/>
      <c r="E51" s="101"/>
      <c r="F51" s="101"/>
      <c r="G51" s="96" t="s">
        <v>2804</v>
      </c>
      <c r="H51" s="67"/>
      <c r="I51" s="67"/>
      <c r="J51" s="67"/>
      <c r="K51" s="18" t="str">
        <f t="shared" si="10"/>
        <v/>
      </c>
      <c r="L51" s="18" t="str">
        <f t="shared" si="11"/>
        <v/>
      </c>
    </row>
    <row r="52" ht="20.1" customHeight="1" outlineLevel="1" spans="1:12">
      <c r="A52" s="90"/>
      <c r="B52" s="100"/>
      <c r="C52" s="100"/>
      <c r="D52" s="100"/>
      <c r="E52" s="101"/>
      <c r="F52" s="101"/>
      <c r="G52" s="84" t="s">
        <v>2805</v>
      </c>
      <c r="H52" s="87">
        <f>SUM(H53)</f>
        <v>0</v>
      </c>
      <c r="I52" s="87">
        <f>SUM(I53)</f>
        <v>0</v>
      </c>
      <c r="J52" s="87">
        <f>SUM(J53)</f>
        <v>0</v>
      </c>
      <c r="K52" s="104" t="str">
        <f t="shared" si="10"/>
        <v/>
      </c>
      <c r="L52" s="104" t="str">
        <f t="shared" si="11"/>
        <v/>
      </c>
    </row>
    <row r="53" ht="20.1" customHeight="1" outlineLevel="1" spans="1:12">
      <c r="A53" s="90"/>
      <c r="B53" s="100"/>
      <c r="C53" s="100"/>
      <c r="D53" s="100"/>
      <c r="E53" s="101"/>
      <c r="F53" s="101"/>
      <c r="G53" s="88" t="s">
        <v>2737</v>
      </c>
      <c r="H53" s="89">
        <f>SUM(H54:H56)</f>
        <v>0</v>
      </c>
      <c r="I53" s="89">
        <f>SUM(I54:I56)</f>
        <v>0</v>
      </c>
      <c r="J53" s="89">
        <f>SUM(J54:J56)</f>
        <v>0</v>
      </c>
      <c r="K53" s="105" t="str">
        <f t="shared" si="10"/>
        <v/>
      </c>
      <c r="L53" s="105" t="str">
        <f t="shared" si="11"/>
        <v/>
      </c>
    </row>
    <row r="54" ht="20.1" customHeight="1" outlineLevel="1" spans="1:12">
      <c r="A54" s="90"/>
      <c r="B54" s="100"/>
      <c r="C54" s="100"/>
      <c r="D54" s="100"/>
      <c r="E54" s="101"/>
      <c r="F54" s="101"/>
      <c r="G54" s="96" t="s">
        <v>2806</v>
      </c>
      <c r="H54" s="67"/>
      <c r="I54" s="67"/>
      <c r="J54" s="67"/>
      <c r="K54" s="18" t="str">
        <f t="shared" si="10"/>
        <v/>
      </c>
      <c r="L54" s="18" t="str">
        <f t="shared" si="11"/>
        <v/>
      </c>
    </row>
    <row r="55" ht="20.1" customHeight="1" outlineLevel="1" spans="1:12">
      <c r="A55" s="66"/>
      <c r="B55" s="100"/>
      <c r="C55" s="100"/>
      <c r="D55" s="100"/>
      <c r="E55" s="101"/>
      <c r="F55" s="101"/>
      <c r="G55" s="96" t="s">
        <v>2807</v>
      </c>
      <c r="H55" s="67"/>
      <c r="I55" s="67"/>
      <c r="J55" s="67"/>
      <c r="K55" s="18" t="str">
        <f t="shared" si="10"/>
        <v/>
      </c>
      <c r="L55" s="18" t="str">
        <f t="shared" si="11"/>
        <v/>
      </c>
    </row>
    <row r="56" ht="20.1" customHeight="1" outlineLevel="1" spans="1:12">
      <c r="A56" s="64"/>
      <c r="B56" s="102"/>
      <c r="C56" s="102"/>
      <c r="D56" s="102"/>
      <c r="E56" s="103"/>
      <c r="F56" s="103"/>
      <c r="G56" s="96" t="s">
        <v>2808</v>
      </c>
      <c r="H56" s="67"/>
      <c r="I56" s="67"/>
      <c r="J56" s="67"/>
      <c r="K56" s="18" t="str">
        <f t="shared" si="10"/>
        <v/>
      </c>
      <c r="L56" s="18" t="str">
        <f t="shared" si="11"/>
        <v/>
      </c>
    </row>
    <row r="57" ht="20.1" customHeight="1" outlineLevel="1" spans="1:12">
      <c r="A57" s="64"/>
      <c r="B57" s="102"/>
      <c r="C57" s="102"/>
      <c r="D57" s="102"/>
      <c r="E57" s="103"/>
      <c r="F57" s="103"/>
      <c r="G57" s="84" t="s">
        <v>2809</v>
      </c>
      <c r="H57" s="87">
        <f>SUM(H58)</f>
        <v>228</v>
      </c>
      <c r="I57" s="87">
        <f>SUM(I58)</f>
        <v>228</v>
      </c>
      <c r="J57" s="87">
        <f>SUM(J58)</f>
        <v>0</v>
      </c>
      <c r="K57" s="104">
        <f t="shared" si="10"/>
        <v>0</v>
      </c>
      <c r="L57" s="104">
        <f t="shared" si="11"/>
        <v>0</v>
      </c>
    </row>
    <row r="58" ht="20.1" customHeight="1" outlineLevel="1" spans="1:12">
      <c r="A58" s="64"/>
      <c r="B58" s="102"/>
      <c r="C58" s="102"/>
      <c r="D58" s="102"/>
      <c r="E58" s="103"/>
      <c r="F58" s="103"/>
      <c r="G58" s="88" t="s">
        <v>2737</v>
      </c>
      <c r="H58" s="89">
        <f>SUM(H59:H63)</f>
        <v>228</v>
      </c>
      <c r="I58" s="89">
        <f>SUM(I59:I63)</f>
        <v>228</v>
      </c>
      <c r="J58" s="89">
        <f>SUM(J59:J63)</f>
        <v>0</v>
      </c>
      <c r="K58" s="105">
        <f t="shared" si="10"/>
        <v>0</v>
      </c>
      <c r="L58" s="105">
        <f t="shared" si="11"/>
        <v>0</v>
      </c>
    </row>
    <row r="59" ht="20.1" customHeight="1" outlineLevel="1" spans="1:12">
      <c r="A59" s="64"/>
      <c r="B59" s="102"/>
      <c r="C59" s="102"/>
      <c r="D59" s="102"/>
      <c r="E59" s="103"/>
      <c r="F59" s="103"/>
      <c r="G59" s="96" t="s">
        <v>2810</v>
      </c>
      <c r="H59" s="67"/>
      <c r="I59" s="67"/>
      <c r="J59" s="67"/>
      <c r="K59" s="18" t="str">
        <f t="shared" si="10"/>
        <v/>
      </c>
      <c r="L59" s="18" t="str">
        <f t="shared" si="11"/>
        <v/>
      </c>
    </row>
    <row r="60" ht="20.1" customHeight="1" outlineLevel="1" spans="1:12">
      <c r="A60" s="64"/>
      <c r="B60" s="102"/>
      <c r="C60" s="102"/>
      <c r="D60" s="102"/>
      <c r="E60" s="103"/>
      <c r="F60" s="103"/>
      <c r="G60" s="96" t="s">
        <v>2811</v>
      </c>
      <c r="H60" s="67"/>
      <c r="I60" s="67"/>
      <c r="J60" s="67"/>
      <c r="K60" s="18" t="str">
        <f t="shared" si="10"/>
        <v/>
      </c>
      <c r="L60" s="18" t="str">
        <f t="shared" si="11"/>
        <v/>
      </c>
    </row>
    <row r="61" ht="20.1" customHeight="1" outlineLevel="1" spans="1:12">
      <c r="A61" s="64"/>
      <c r="B61" s="102"/>
      <c r="C61" s="102"/>
      <c r="D61" s="102"/>
      <c r="E61" s="103"/>
      <c r="F61" s="103"/>
      <c r="G61" s="96" t="s">
        <v>2812</v>
      </c>
      <c r="H61" s="67"/>
      <c r="I61" s="67"/>
      <c r="J61" s="67"/>
      <c r="K61" s="18" t="str">
        <f t="shared" si="10"/>
        <v/>
      </c>
      <c r="L61" s="18" t="str">
        <f t="shared" si="11"/>
        <v/>
      </c>
    </row>
    <row r="62" ht="20.1" customHeight="1" outlineLevel="1" spans="1:12">
      <c r="A62" s="64"/>
      <c r="B62" s="102"/>
      <c r="C62" s="102"/>
      <c r="D62" s="102"/>
      <c r="E62" s="103"/>
      <c r="F62" s="103"/>
      <c r="G62" s="96" t="s">
        <v>2813</v>
      </c>
      <c r="H62" s="67"/>
      <c r="I62" s="67"/>
      <c r="J62" s="67"/>
      <c r="K62" s="18" t="str">
        <f t="shared" si="10"/>
        <v/>
      </c>
      <c r="L62" s="18" t="str">
        <f t="shared" si="11"/>
        <v/>
      </c>
    </row>
    <row r="63" ht="20.1" customHeight="1" outlineLevel="1" spans="1:12">
      <c r="A63" s="64"/>
      <c r="B63" s="102"/>
      <c r="C63" s="102"/>
      <c r="D63" s="102"/>
      <c r="E63" s="103"/>
      <c r="F63" s="103"/>
      <c r="G63" s="96" t="s">
        <v>2814</v>
      </c>
      <c r="H63" s="67">
        <v>228</v>
      </c>
      <c r="I63" s="67">
        <v>228</v>
      </c>
      <c r="J63" s="67"/>
      <c r="K63" s="18">
        <f t="shared" si="10"/>
        <v>0</v>
      </c>
      <c r="L63" s="18">
        <f t="shared" si="11"/>
        <v>0</v>
      </c>
    </row>
    <row r="64" ht="20.1" customHeight="1" outlineLevel="1" spans="1:12">
      <c r="A64" s="64"/>
      <c r="B64" s="102"/>
      <c r="C64" s="102"/>
      <c r="D64" s="102"/>
      <c r="E64" s="103"/>
      <c r="F64" s="103"/>
      <c r="G64" s="84" t="s">
        <v>2815</v>
      </c>
      <c r="H64" s="87">
        <f>SUM(H65,H70,H75)</f>
        <v>10827</v>
      </c>
      <c r="I64" s="87">
        <f>SUM(I65,I70,I75)</f>
        <v>4027</v>
      </c>
      <c r="J64" s="87">
        <f>SUM(J65,J70,J75)</f>
        <v>0</v>
      </c>
      <c r="K64" s="104">
        <f t="shared" si="10"/>
        <v>0</v>
      </c>
      <c r="L64" s="104">
        <f t="shared" si="11"/>
        <v>0</v>
      </c>
    </row>
    <row r="65" ht="20.1" customHeight="1" outlineLevel="1" spans="1:12">
      <c r="A65" s="64"/>
      <c r="B65" s="102"/>
      <c r="C65" s="102"/>
      <c r="D65" s="102"/>
      <c r="E65" s="103"/>
      <c r="F65" s="103"/>
      <c r="G65" s="106" t="s">
        <v>2816</v>
      </c>
      <c r="H65" s="89">
        <f>SUM(H66:H69)</f>
        <v>0</v>
      </c>
      <c r="I65" s="89">
        <f t="shared" ref="I65:J65" si="15">SUM(I66:I69)</f>
        <v>0</v>
      </c>
      <c r="J65" s="89">
        <f t="shared" si="15"/>
        <v>0</v>
      </c>
      <c r="K65" s="105" t="str">
        <f t="shared" si="10"/>
        <v/>
      </c>
      <c r="L65" s="105" t="str">
        <f t="shared" si="11"/>
        <v/>
      </c>
    </row>
    <row r="66" ht="20.1" customHeight="1" outlineLevel="1" spans="1:12">
      <c r="A66" s="64"/>
      <c r="B66" s="102"/>
      <c r="C66" s="102"/>
      <c r="D66" s="102"/>
      <c r="E66" s="103"/>
      <c r="F66" s="103"/>
      <c r="G66" s="64" t="s">
        <v>2817</v>
      </c>
      <c r="H66" s="67"/>
      <c r="I66" s="67"/>
      <c r="J66" s="67"/>
      <c r="K66" s="18" t="str">
        <f t="shared" si="10"/>
        <v/>
      </c>
      <c r="L66" s="18" t="str">
        <f t="shared" si="11"/>
        <v/>
      </c>
    </row>
    <row r="67" ht="20.1" customHeight="1" outlineLevel="1" spans="1:12">
      <c r="A67" s="64"/>
      <c r="B67" s="102"/>
      <c r="C67" s="102"/>
      <c r="D67" s="102"/>
      <c r="E67" s="103"/>
      <c r="F67" s="103"/>
      <c r="G67" s="64" t="s">
        <v>2818</v>
      </c>
      <c r="H67" s="67"/>
      <c r="I67" s="67"/>
      <c r="J67" s="67"/>
      <c r="K67" s="18" t="str">
        <f t="shared" si="10"/>
        <v/>
      </c>
      <c r="L67" s="18" t="str">
        <f t="shared" si="11"/>
        <v/>
      </c>
    </row>
    <row r="68" ht="20.1" customHeight="1" outlineLevel="1" spans="1:12">
      <c r="A68" s="64"/>
      <c r="B68" s="102"/>
      <c r="C68" s="102"/>
      <c r="D68" s="102"/>
      <c r="E68" s="103"/>
      <c r="F68" s="103"/>
      <c r="G68" s="64" t="s">
        <v>2819</v>
      </c>
      <c r="H68" s="67"/>
      <c r="I68" s="67"/>
      <c r="J68" s="67"/>
      <c r="K68" s="18" t="str">
        <f t="shared" si="10"/>
        <v/>
      </c>
      <c r="L68" s="18" t="str">
        <f t="shared" si="11"/>
        <v/>
      </c>
    </row>
    <row r="69" ht="20.1" customHeight="1" outlineLevel="1" spans="1:12">
      <c r="A69" s="64"/>
      <c r="B69" s="102"/>
      <c r="C69" s="102"/>
      <c r="D69" s="102"/>
      <c r="E69" s="103"/>
      <c r="F69" s="103"/>
      <c r="G69" s="64" t="s">
        <v>2820</v>
      </c>
      <c r="H69" s="67"/>
      <c r="I69" s="67"/>
      <c r="J69" s="67"/>
      <c r="K69" s="18" t="str">
        <f t="shared" si="10"/>
        <v/>
      </c>
      <c r="L69" s="18" t="str">
        <f t="shared" si="11"/>
        <v/>
      </c>
    </row>
    <row r="70" ht="20.1" customHeight="1" outlineLevel="1" spans="1:12">
      <c r="A70" s="64"/>
      <c r="B70" s="102"/>
      <c r="C70" s="102"/>
      <c r="D70" s="102"/>
      <c r="E70" s="103"/>
      <c r="F70" s="103"/>
      <c r="G70" s="106" t="s">
        <v>2821</v>
      </c>
      <c r="H70" s="89">
        <f>SUM(H71:H74)</f>
        <v>0</v>
      </c>
      <c r="I70" s="89">
        <f t="shared" ref="I70:J70" si="16">SUM(I71:I74)</f>
        <v>0</v>
      </c>
      <c r="J70" s="89">
        <f t="shared" si="16"/>
        <v>0</v>
      </c>
      <c r="K70" s="105" t="str">
        <f t="shared" ref="K70:K79" si="17">IFERROR(J70/H70,"")</f>
        <v/>
      </c>
      <c r="L70" s="105" t="str">
        <f t="shared" ref="L70:L79" si="18">IFERROR(J70/I70,"")</f>
        <v/>
      </c>
    </row>
    <row r="71" ht="20.1" customHeight="1" outlineLevel="1" spans="1:12">
      <c r="A71" s="64"/>
      <c r="B71" s="102"/>
      <c r="C71" s="102"/>
      <c r="D71" s="102"/>
      <c r="E71" s="103"/>
      <c r="F71" s="103"/>
      <c r="G71" s="64" t="s">
        <v>2822</v>
      </c>
      <c r="H71" s="67"/>
      <c r="I71" s="67"/>
      <c r="J71" s="67"/>
      <c r="K71" s="18" t="str">
        <f t="shared" si="17"/>
        <v/>
      </c>
      <c r="L71" s="18" t="str">
        <f t="shared" si="18"/>
        <v/>
      </c>
    </row>
    <row r="72" ht="20.1" customHeight="1" outlineLevel="1" spans="1:12">
      <c r="A72" s="64"/>
      <c r="B72" s="102"/>
      <c r="C72" s="102"/>
      <c r="D72" s="102"/>
      <c r="E72" s="103"/>
      <c r="F72" s="103"/>
      <c r="G72" s="64" t="s">
        <v>2823</v>
      </c>
      <c r="H72" s="67"/>
      <c r="I72" s="67"/>
      <c r="J72" s="67"/>
      <c r="K72" s="18" t="str">
        <f t="shared" si="17"/>
        <v/>
      </c>
      <c r="L72" s="18" t="str">
        <f t="shared" si="18"/>
        <v/>
      </c>
    </row>
    <row r="73" ht="20.1" customHeight="1" outlineLevel="1" spans="1:12">
      <c r="A73" s="64"/>
      <c r="B73" s="102"/>
      <c r="C73" s="102"/>
      <c r="D73" s="102"/>
      <c r="E73" s="103"/>
      <c r="F73" s="103"/>
      <c r="G73" s="64" t="s">
        <v>2824</v>
      </c>
      <c r="H73" s="67"/>
      <c r="I73" s="67"/>
      <c r="J73" s="67"/>
      <c r="K73" s="18" t="str">
        <f t="shared" si="17"/>
        <v/>
      </c>
      <c r="L73" s="18" t="str">
        <f t="shared" si="18"/>
        <v/>
      </c>
    </row>
    <row r="74" ht="20.1" customHeight="1" outlineLevel="1" spans="1:12">
      <c r="A74" s="64"/>
      <c r="B74" s="102"/>
      <c r="C74" s="102"/>
      <c r="D74" s="102"/>
      <c r="E74" s="103"/>
      <c r="F74" s="103"/>
      <c r="G74" s="64" t="s">
        <v>2825</v>
      </c>
      <c r="H74" s="67"/>
      <c r="I74" s="67"/>
      <c r="J74" s="67"/>
      <c r="K74" s="18" t="str">
        <f t="shared" si="17"/>
        <v/>
      </c>
      <c r="L74" s="18" t="str">
        <f t="shared" si="18"/>
        <v/>
      </c>
    </row>
    <row r="75" ht="20.1" customHeight="1" outlineLevel="1" spans="1:12">
      <c r="A75" s="64"/>
      <c r="B75" s="102"/>
      <c r="C75" s="102"/>
      <c r="D75" s="102"/>
      <c r="E75" s="103"/>
      <c r="F75" s="103"/>
      <c r="G75" s="88" t="s">
        <v>2826</v>
      </c>
      <c r="H75" s="89">
        <f>SUM(H76:H79)</f>
        <v>10827</v>
      </c>
      <c r="I75" s="89">
        <f t="shared" ref="H75:J75" si="19">SUM(I76:I79)</f>
        <v>4027</v>
      </c>
      <c r="J75" s="89">
        <f t="shared" si="19"/>
        <v>0</v>
      </c>
      <c r="K75" s="105">
        <f t="shared" si="17"/>
        <v>0</v>
      </c>
      <c r="L75" s="105">
        <f t="shared" si="18"/>
        <v>0</v>
      </c>
    </row>
    <row r="76" ht="20.1" customHeight="1" outlineLevel="1" spans="1:12">
      <c r="A76" s="64"/>
      <c r="B76" s="102"/>
      <c r="C76" s="102"/>
      <c r="D76" s="102"/>
      <c r="E76" s="103"/>
      <c r="F76" s="103"/>
      <c r="G76" s="64" t="s">
        <v>2827</v>
      </c>
      <c r="H76" s="67">
        <v>10827</v>
      </c>
      <c r="I76" s="67">
        <v>4027</v>
      </c>
      <c r="J76" s="67"/>
      <c r="K76" s="18">
        <f t="shared" si="17"/>
        <v>0</v>
      </c>
      <c r="L76" s="18">
        <f t="shared" si="18"/>
        <v>0</v>
      </c>
    </row>
    <row r="77" ht="20.1" customHeight="1" outlineLevel="1" spans="1:12">
      <c r="A77" s="64"/>
      <c r="B77" s="102"/>
      <c r="C77" s="102"/>
      <c r="D77" s="102"/>
      <c r="E77" s="103"/>
      <c r="F77" s="103"/>
      <c r="G77" s="64" t="s">
        <v>2828</v>
      </c>
      <c r="H77" s="67"/>
      <c r="I77" s="67"/>
      <c r="J77" s="67"/>
      <c r="K77" s="18" t="str">
        <f t="shared" si="17"/>
        <v/>
      </c>
      <c r="L77" s="18" t="str">
        <f t="shared" si="18"/>
        <v/>
      </c>
    </row>
    <row r="78" ht="20.1" customHeight="1" outlineLevel="1" spans="1:12">
      <c r="A78" s="64"/>
      <c r="B78" s="102"/>
      <c r="C78" s="102"/>
      <c r="D78" s="102"/>
      <c r="E78" s="103"/>
      <c r="F78" s="103"/>
      <c r="G78" s="64" t="s">
        <v>2829</v>
      </c>
      <c r="H78" s="67"/>
      <c r="I78" s="67"/>
      <c r="J78" s="67"/>
      <c r="K78" s="18" t="str">
        <f t="shared" si="17"/>
        <v/>
      </c>
      <c r="L78" s="18" t="str">
        <f t="shared" si="18"/>
        <v/>
      </c>
    </row>
    <row r="79" ht="20.1" customHeight="1" outlineLevel="1" spans="1:12">
      <c r="A79" s="64"/>
      <c r="B79" s="102"/>
      <c r="C79" s="102"/>
      <c r="D79" s="102"/>
      <c r="E79" s="103"/>
      <c r="F79" s="103"/>
      <c r="G79" s="64" t="s">
        <v>2830</v>
      </c>
      <c r="H79" s="67"/>
      <c r="I79" s="67"/>
      <c r="J79" s="67"/>
      <c r="K79" s="18" t="str">
        <f t="shared" si="17"/>
        <v/>
      </c>
      <c r="L79" s="18" t="str">
        <f t="shared" si="18"/>
        <v/>
      </c>
    </row>
    <row r="80" ht="20.1" customHeight="1" outlineLevel="1" spans="1:12">
      <c r="A80" s="64"/>
      <c r="B80" s="102"/>
      <c r="C80" s="102"/>
      <c r="D80" s="102"/>
      <c r="E80" s="103"/>
      <c r="F80" s="103"/>
      <c r="G80" s="84" t="s">
        <v>2831</v>
      </c>
      <c r="H80" s="87">
        <f>SUM(H81,H97,H101,H102,H108,H112,H116,H120,H126,H129,H138)</f>
        <v>68499</v>
      </c>
      <c r="I80" s="87">
        <f>SUM(I81,I97,I101,I102,I108,I112,I116,I120,I126,I129,I138)</f>
        <v>25613</v>
      </c>
      <c r="J80" s="87">
        <f>SUM(J81,J97,J101,J102,J108,J112,J116,J120,J126,J129,J138)</f>
        <v>43849</v>
      </c>
      <c r="K80" s="104">
        <f t="shared" ref="K80:K105" si="20">IFERROR(J80/H80,"")</f>
        <v>0.640140731981489</v>
      </c>
      <c r="L80" s="104">
        <f t="shared" ref="L80:L105" si="21">IFERROR(J80/I80,"")</f>
        <v>1.71198219654082</v>
      </c>
    </row>
    <row r="81" ht="20.1" customHeight="1" outlineLevel="1" spans="1:12">
      <c r="A81" s="64"/>
      <c r="B81" s="102"/>
      <c r="C81" s="102"/>
      <c r="D81" s="102"/>
      <c r="E81" s="103"/>
      <c r="F81" s="103"/>
      <c r="G81" s="106" t="s">
        <v>2832</v>
      </c>
      <c r="H81" s="89">
        <f>SUM(H82:H96)</f>
        <v>58499</v>
      </c>
      <c r="I81" s="89">
        <f t="shared" ref="I81:J81" si="22">SUM(I82:I96)</f>
        <v>15613</v>
      </c>
      <c r="J81" s="89">
        <f t="shared" si="22"/>
        <v>43849</v>
      </c>
      <c r="K81" s="105">
        <f t="shared" si="20"/>
        <v>0.749568368690063</v>
      </c>
      <c r="L81" s="105">
        <f t="shared" si="21"/>
        <v>2.80849292256453</v>
      </c>
    </row>
    <row r="82" ht="20.1" customHeight="1" outlineLevel="1" spans="1:12">
      <c r="A82" s="64"/>
      <c r="B82" s="102"/>
      <c r="C82" s="102"/>
      <c r="D82" s="102"/>
      <c r="E82" s="103"/>
      <c r="F82" s="103"/>
      <c r="G82" s="66" t="s">
        <v>2833</v>
      </c>
      <c r="H82" s="67">
        <v>11227</v>
      </c>
      <c r="I82" s="67">
        <v>11227</v>
      </c>
      <c r="J82" s="67">
        <v>21342</v>
      </c>
      <c r="K82" s="18">
        <f t="shared" si="20"/>
        <v>1.90095305958849</v>
      </c>
      <c r="L82" s="18">
        <f t="shared" si="21"/>
        <v>1.90095305958849</v>
      </c>
    </row>
    <row r="83" ht="20.1" customHeight="1" outlineLevel="1" spans="1:12">
      <c r="A83" s="64"/>
      <c r="B83" s="102"/>
      <c r="C83" s="102"/>
      <c r="D83" s="102"/>
      <c r="E83" s="103"/>
      <c r="F83" s="103"/>
      <c r="G83" s="66" t="s">
        <v>2834</v>
      </c>
      <c r="H83" s="67">
        <v>0</v>
      </c>
      <c r="I83" s="108"/>
      <c r="J83" s="67"/>
      <c r="K83" s="18" t="str">
        <f t="shared" si="20"/>
        <v/>
      </c>
      <c r="L83" s="18" t="str">
        <f t="shared" si="21"/>
        <v/>
      </c>
    </row>
    <row r="84" ht="20.1" customHeight="1" outlineLevel="1" spans="1:12">
      <c r="A84" s="64"/>
      <c r="B84" s="102"/>
      <c r="C84" s="102"/>
      <c r="D84" s="102"/>
      <c r="E84" s="103"/>
      <c r="F84" s="103"/>
      <c r="G84" s="66" t="s">
        <v>2835</v>
      </c>
      <c r="H84" s="67">
        <v>3491</v>
      </c>
      <c r="I84" s="67">
        <v>3491</v>
      </c>
      <c r="J84" s="67"/>
      <c r="K84" s="18">
        <f t="shared" si="20"/>
        <v>0</v>
      </c>
      <c r="L84" s="18">
        <f t="shared" si="21"/>
        <v>0</v>
      </c>
    </row>
    <row r="85" ht="20.1" customHeight="1" outlineLevel="1" spans="1:12">
      <c r="A85" s="64"/>
      <c r="B85" s="102"/>
      <c r="C85" s="102"/>
      <c r="D85" s="102"/>
      <c r="E85" s="103"/>
      <c r="F85" s="103"/>
      <c r="G85" s="66" t="s">
        <v>2836</v>
      </c>
      <c r="H85" s="67">
        <v>42886</v>
      </c>
      <c r="I85" s="108"/>
      <c r="J85" s="67">
        <v>22507</v>
      </c>
      <c r="K85" s="18">
        <f t="shared" si="20"/>
        <v>0.52480996129273</v>
      </c>
      <c r="L85" s="18" t="str">
        <f t="shared" si="21"/>
        <v/>
      </c>
    </row>
    <row r="86" ht="20.1" customHeight="1" outlineLevel="1" spans="1:12">
      <c r="A86" s="64"/>
      <c r="B86" s="102"/>
      <c r="C86" s="102"/>
      <c r="D86" s="102"/>
      <c r="E86" s="103"/>
      <c r="F86" s="103"/>
      <c r="G86" s="66" t="s">
        <v>2837</v>
      </c>
      <c r="H86" s="67">
        <v>0</v>
      </c>
      <c r="I86" s="108"/>
      <c r="J86" s="67"/>
      <c r="K86" s="18" t="str">
        <f t="shared" si="20"/>
        <v/>
      </c>
      <c r="L86" s="18" t="str">
        <f t="shared" si="21"/>
        <v/>
      </c>
    </row>
    <row r="87" ht="20.1" customHeight="1" outlineLevel="1" spans="1:12">
      <c r="A87" s="64"/>
      <c r="B87" s="102"/>
      <c r="C87" s="102"/>
      <c r="D87" s="102"/>
      <c r="E87" s="103"/>
      <c r="F87" s="103"/>
      <c r="G87" s="66" t="s">
        <v>2838</v>
      </c>
      <c r="H87" s="67">
        <v>0</v>
      </c>
      <c r="I87" s="67"/>
      <c r="J87" s="67"/>
      <c r="K87" s="18" t="str">
        <f t="shared" si="20"/>
        <v/>
      </c>
      <c r="L87" s="18" t="str">
        <f t="shared" si="21"/>
        <v/>
      </c>
    </row>
    <row r="88" ht="20.1" customHeight="1" outlineLevel="1" spans="1:12">
      <c r="A88" s="64"/>
      <c r="B88" s="102"/>
      <c r="C88" s="102"/>
      <c r="D88" s="102"/>
      <c r="E88" s="103"/>
      <c r="F88" s="103"/>
      <c r="G88" s="66" t="s">
        <v>2839</v>
      </c>
      <c r="H88" s="67">
        <v>0</v>
      </c>
      <c r="I88" s="67"/>
      <c r="J88" s="67"/>
      <c r="K88" s="18" t="str">
        <f t="shared" si="20"/>
        <v/>
      </c>
      <c r="L88" s="18" t="str">
        <f t="shared" si="21"/>
        <v/>
      </c>
    </row>
    <row r="89" ht="20.1" customHeight="1" outlineLevel="1" spans="1:12">
      <c r="A89" s="64"/>
      <c r="B89" s="102"/>
      <c r="C89" s="102"/>
      <c r="D89" s="102"/>
      <c r="E89" s="103"/>
      <c r="F89" s="103"/>
      <c r="G89" s="66" t="s">
        <v>2840</v>
      </c>
      <c r="H89" s="67">
        <v>0</v>
      </c>
      <c r="I89" s="67"/>
      <c r="J89" s="67"/>
      <c r="K89" s="18" t="str">
        <f t="shared" si="20"/>
        <v/>
      </c>
      <c r="L89" s="18" t="str">
        <f t="shared" si="21"/>
        <v/>
      </c>
    </row>
    <row r="90" ht="20.1" customHeight="1" outlineLevel="1" spans="1:12">
      <c r="A90" s="64"/>
      <c r="B90" s="102"/>
      <c r="C90" s="102"/>
      <c r="D90" s="102"/>
      <c r="E90" s="103"/>
      <c r="F90" s="103"/>
      <c r="G90" s="66" t="s">
        <v>2841</v>
      </c>
      <c r="H90" s="67">
        <v>0</v>
      </c>
      <c r="I90" s="67"/>
      <c r="J90" s="67"/>
      <c r="K90" s="18" t="str">
        <f t="shared" si="20"/>
        <v/>
      </c>
      <c r="L90" s="18" t="str">
        <f t="shared" si="21"/>
        <v/>
      </c>
    </row>
    <row r="91" ht="20.1" customHeight="1" outlineLevel="1" spans="1:12">
      <c r="A91" s="64"/>
      <c r="B91" s="102"/>
      <c r="C91" s="102"/>
      <c r="D91" s="102"/>
      <c r="E91" s="103"/>
      <c r="F91" s="103"/>
      <c r="G91" s="66" t="s">
        <v>2842</v>
      </c>
      <c r="H91" s="67">
        <v>0</v>
      </c>
      <c r="I91" s="67"/>
      <c r="J91" s="67"/>
      <c r="K91" s="18" t="str">
        <f t="shared" si="20"/>
        <v/>
      </c>
      <c r="L91" s="18" t="str">
        <f t="shared" si="21"/>
        <v/>
      </c>
    </row>
    <row r="92" ht="20.1" customHeight="1" outlineLevel="1" spans="1:12">
      <c r="A92" s="64"/>
      <c r="B92" s="102"/>
      <c r="C92" s="102"/>
      <c r="D92" s="102"/>
      <c r="E92" s="103"/>
      <c r="F92" s="103"/>
      <c r="G92" s="66" t="s">
        <v>2843</v>
      </c>
      <c r="H92" s="67">
        <v>0</v>
      </c>
      <c r="I92" s="67"/>
      <c r="J92" s="67"/>
      <c r="K92" s="18" t="str">
        <f t="shared" si="20"/>
        <v/>
      </c>
      <c r="L92" s="18" t="str">
        <f t="shared" si="21"/>
        <v/>
      </c>
    </row>
    <row r="93" ht="20.1" customHeight="1" outlineLevel="1" spans="1:12">
      <c r="A93" s="64"/>
      <c r="B93" s="102"/>
      <c r="C93" s="102"/>
      <c r="D93" s="102"/>
      <c r="E93" s="103"/>
      <c r="F93" s="103"/>
      <c r="G93" s="107" t="s">
        <v>2844</v>
      </c>
      <c r="H93" s="67">
        <v>0</v>
      </c>
      <c r="I93" s="67"/>
      <c r="J93" s="67"/>
      <c r="K93" s="18" t="str">
        <f t="shared" si="20"/>
        <v/>
      </c>
      <c r="L93" s="18" t="str">
        <f t="shared" si="21"/>
        <v/>
      </c>
    </row>
    <row r="94" ht="20.1" customHeight="1" outlineLevel="1" spans="1:12">
      <c r="A94" s="64"/>
      <c r="B94" s="102"/>
      <c r="C94" s="102"/>
      <c r="D94" s="102"/>
      <c r="E94" s="103"/>
      <c r="F94" s="103"/>
      <c r="G94" s="107" t="s">
        <v>2845</v>
      </c>
      <c r="H94" s="67">
        <v>0</v>
      </c>
      <c r="I94" s="67"/>
      <c r="J94" s="67"/>
      <c r="K94" s="18" t="str">
        <f t="shared" si="20"/>
        <v/>
      </c>
      <c r="L94" s="18" t="str">
        <f t="shared" si="21"/>
        <v/>
      </c>
    </row>
    <row r="95" ht="20.1" customHeight="1" outlineLevel="1" spans="1:12">
      <c r="A95" s="64"/>
      <c r="B95" s="102"/>
      <c r="C95" s="102"/>
      <c r="D95" s="102"/>
      <c r="E95" s="103"/>
      <c r="F95" s="103"/>
      <c r="G95" s="107" t="s">
        <v>2846</v>
      </c>
      <c r="H95" s="67">
        <v>0</v>
      </c>
      <c r="I95" s="67"/>
      <c r="J95" s="67"/>
      <c r="K95" s="18" t="str">
        <f t="shared" si="20"/>
        <v/>
      </c>
      <c r="L95" s="18" t="str">
        <f t="shared" si="21"/>
        <v/>
      </c>
    </row>
    <row r="96" ht="20.1" customHeight="1" outlineLevel="1" spans="1:12">
      <c r="A96" s="64"/>
      <c r="B96" s="102"/>
      <c r="C96" s="102"/>
      <c r="D96" s="102"/>
      <c r="E96" s="103"/>
      <c r="F96" s="103"/>
      <c r="G96" s="66" t="s">
        <v>2847</v>
      </c>
      <c r="H96" s="67">
        <v>895</v>
      </c>
      <c r="I96" s="67">
        <v>895</v>
      </c>
      <c r="J96" s="67"/>
      <c r="K96" s="18">
        <f t="shared" si="20"/>
        <v>0</v>
      </c>
      <c r="L96" s="18">
        <f t="shared" si="21"/>
        <v>0</v>
      </c>
    </row>
    <row r="97" ht="20.1" customHeight="1" outlineLevel="1" spans="1:12">
      <c r="A97" s="64"/>
      <c r="B97" s="102"/>
      <c r="C97" s="102"/>
      <c r="D97" s="102"/>
      <c r="E97" s="103"/>
      <c r="F97" s="103"/>
      <c r="G97" s="106" t="s">
        <v>2848</v>
      </c>
      <c r="H97" s="89">
        <f>SUM(H98:H100)</f>
        <v>0</v>
      </c>
      <c r="I97" s="89">
        <f t="shared" ref="I97:J97" si="23">SUM(I98:I100)</f>
        <v>0</v>
      </c>
      <c r="J97" s="89">
        <f t="shared" si="23"/>
        <v>0</v>
      </c>
      <c r="K97" s="105" t="str">
        <f t="shared" si="20"/>
        <v/>
      </c>
      <c r="L97" s="105" t="str">
        <f t="shared" si="21"/>
        <v/>
      </c>
    </row>
    <row r="98" ht="20.1" customHeight="1" outlineLevel="1" spans="1:12">
      <c r="A98" s="64"/>
      <c r="B98" s="102"/>
      <c r="C98" s="102"/>
      <c r="D98" s="102"/>
      <c r="E98" s="103"/>
      <c r="F98" s="103"/>
      <c r="G98" s="66" t="s">
        <v>2833</v>
      </c>
      <c r="H98" s="67"/>
      <c r="I98" s="67"/>
      <c r="J98" s="67"/>
      <c r="K98" s="18" t="str">
        <f t="shared" si="20"/>
        <v/>
      </c>
      <c r="L98" s="18" t="str">
        <f t="shared" si="21"/>
        <v/>
      </c>
    </row>
    <row r="99" ht="20.1" customHeight="1" outlineLevel="1" spans="1:12">
      <c r="A99" s="64"/>
      <c r="B99" s="102"/>
      <c r="C99" s="102"/>
      <c r="D99" s="102"/>
      <c r="E99" s="103"/>
      <c r="F99" s="103"/>
      <c r="G99" s="66" t="s">
        <v>2834</v>
      </c>
      <c r="H99" s="67"/>
      <c r="I99" s="67"/>
      <c r="J99" s="67"/>
      <c r="K99" s="18" t="str">
        <f t="shared" si="20"/>
        <v/>
      </c>
      <c r="L99" s="18" t="str">
        <f t="shared" si="21"/>
        <v/>
      </c>
    </row>
    <row r="100" ht="20.1" customHeight="1" outlineLevel="1" spans="1:12">
      <c r="A100" s="64"/>
      <c r="B100" s="102"/>
      <c r="C100" s="102"/>
      <c r="D100" s="102"/>
      <c r="E100" s="103"/>
      <c r="F100" s="103"/>
      <c r="G100" s="66" t="s">
        <v>2849</v>
      </c>
      <c r="H100" s="67"/>
      <c r="I100" s="67"/>
      <c r="J100" s="67"/>
      <c r="K100" s="18" t="str">
        <f t="shared" si="20"/>
        <v/>
      </c>
      <c r="L100" s="18" t="str">
        <f t="shared" si="21"/>
        <v/>
      </c>
    </row>
    <row r="101" ht="20.1" customHeight="1" outlineLevel="1" spans="1:12">
      <c r="A101" s="64"/>
      <c r="B101" s="102"/>
      <c r="C101" s="102"/>
      <c r="D101" s="102"/>
      <c r="E101" s="103"/>
      <c r="F101" s="103"/>
      <c r="G101" s="106" t="s">
        <v>2850</v>
      </c>
      <c r="H101" s="89"/>
      <c r="I101" s="89"/>
      <c r="J101" s="89"/>
      <c r="K101" s="105" t="str">
        <f t="shared" si="20"/>
        <v/>
      </c>
      <c r="L101" s="105" t="str">
        <f t="shared" si="21"/>
        <v/>
      </c>
    </row>
    <row r="102" ht="20.1" customHeight="1" outlineLevel="1" spans="1:12">
      <c r="A102" s="64"/>
      <c r="B102" s="102"/>
      <c r="C102" s="102"/>
      <c r="D102" s="102"/>
      <c r="E102" s="103"/>
      <c r="F102" s="103"/>
      <c r="G102" s="106" t="s">
        <v>2851</v>
      </c>
      <c r="H102" s="89">
        <f>SUM(H103:H107)</f>
        <v>0</v>
      </c>
      <c r="I102" s="89">
        <f t="shared" ref="I102:J102" si="24">SUM(I103:I107)</f>
        <v>0</v>
      </c>
      <c r="J102" s="89">
        <f t="shared" si="24"/>
        <v>0</v>
      </c>
      <c r="K102" s="105" t="str">
        <f t="shared" si="20"/>
        <v/>
      </c>
      <c r="L102" s="105" t="str">
        <f t="shared" si="21"/>
        <v/>
      </c>
    </row>
    <row r="103" ht="20.1" customHeight="1" outlineLevel="1" spans="1:12">
      <c r="A103" s="64"/>
      <c r="B103" s="102"/>
      <c r="C103" s="102"/>
      <c r="D103" s="102"/>
      <c r="E103" s="103"/>
      <c r="F103" s="103"/>
      <c r="G103" s="66" t="s">
        <v>2852</v>
      </c>
      <c r="H103" s="67"/>
      <c r="I103" s="67"/>
      <c r="J103" s="67"/>
      <c r="K103" s="18" t="str">
        <f t="shared" si="20"/>
        <v/>
      </c>
      <c r="L103" s="18" t="str">
        <f t="shared" si="21"/>
        <v/>
      </c>
    </row>
    <row r="104" ht="20.1" customHeight="1" spans="1:12">
      <c r="A104" s="64"/>
      <c r="B104" s="102"/>
      <c r="C104" s="102"/>
      <c r="D104" s="102"/>
      <c r="E104" s="103"/>
      <c r="F104" s="103"/>
      <c r="G104" s="66" t="s">
        <v>2853</v>
      </c>
      <c r="H104" s="67"/>
      <c r="I104" s="67"/>
      <c r="J104" s="67"/>
      <c r="K104" s="18" t="str">
        <f t="shared" si="20"/>
        <v/>
      </c>
      <c r="L104" s="18" t="str">
        <f t="shared" si="21"/>
        <v/>
      </c>
    </row>
    <row r="105" ht="20.1" customHeight="1" outlineLevel="1" spans="1:12">
      <c r="A105" s="64"/>
      <c r="B105" s="102"/>
      <c r="C105" s="102"/>
      <c r="D105" s="102"/>
      <c r="E105" s="103"/>
      <c r="F105" s="103"/>
      <c r="G105" s="66" t="s">
        <v>2854</v>
      </c>
      <c r="H105" s="67"/>
      <c r="I105" s="67"/>
      <c r="J105" s="67"/>
      <c r="K105" s="18" t="str">
        <f t="shared" si="20"/>
        <v/>
      </c>
      <c r="L105" s="18" t="str">
        <f t="shared" si="21"/>
        <v/>
      </c>
    </row>
    <row r="106" ht="20.1" customHeight="1" outlineLevel="1" spans="1:12">
      <c r="A106" s="64"/>
      <c r="B106" s="102"/>
      <c r="C106" s="102"/>
      <c r="D106" s="102"/>
      <c r="E106" s="103"/>
      <c r="F106" s="103"/>
      <c r="G106" s="66" t="s">
        <v>2855</v>
      </c>
      <c r="H106" s="67"/>
      <c r="I106" s="67"/>
      <c r="J106" s="67"/>
      <c r="K106" s="18" t="str">
        <f t="shared" ref="K106:K169" si="25">IFERROR(J106/H106,"")</f>
        <v/>
      </c>
      <c r="L106" s="18" t="str">
        <f t="shared" ref="L106:L169" si="26">IFERROR(J106/I106,"")</f>
        <v/>
      </c>
    </row>
    <row r="107" ht="20.1" customHeight="1" outlineLevel="1" spans="1:12">
      <c r="A107" s="64"/>
      <c r="B107" s="102"/>
      <c r="C107" s="102"/>
      <c r="D107" s="102"/>
      <c r="E107" s="103"/>
      <c r="F107" s="103"/>
      <c r="G107" s="66" t="s">
        <v>2856</v>
      </c>
      <c r="H107" s="67"/>
      <c r="I107" s="67"/>
      <c r="J107" s="67"/>
      <c r="K107" s="18" t="str">
        <f t="shared" si="25"/>
        <v/>
      </c>
      <c r="L107" s="18" t="str">
        <f t="shared" si="26"/>
        <v/>
      </c>
    </row>
    <row r="108" ht="20.1" customHeight="1" outlineLevel="1" spans="1:12">
      <c r="A108" s="64"/>
      <c r="B108" s="102"/>
      <c r="C108" s="102"/>
      <c r="D108" s="102"/>
      <c r="E108" s="103"/>
      <c r="F108" s="103"/>
      <c r="G108" s="106" t="s">
        <v>2857</v>
      </c>
      <c r="H108" s="89">
        <f>SUM(H109:H111)</f>
        <v>0</v>
      </c>
      <c r="I108" s="89">
        <f t="shared" ref="I108:J108" si="27">SUM(I109:I111)</f>
        <v>0</v>
      </c>
      <c r="J108" s="89">
        <f t="shared" si="27"/>
        <v>0</v>
      </c>
      <c r="K108" s="105" t="str">
        <f t="shared" si="25"/>
        <v/>
      </c>
      <c r="L108" s="105" t="str">
        <f t="shared" si="26"/>
        <v/>
      </c>
    </row>
    <row r="109" ht="20.1" customHeight="1" outlineLevel="1" spans="1:12">
      <c r="A109" s="64"/>
      <c r="B109" s="102"/>
      <c r="C109" s="102"/>
      <c r="D109" s="102"/>
      <c r="E109" s="103"/>
      <c r="F109" s="103"/>
      <c r="G109" s="64" t="s">
        <v>2858</v>
      </c>
      <c r="H109" s="67"/>
      <c r="I109" s="67"/>
      <c r="J109" s="67"/>
      <c r="K109" s="18" t="str">
        <f t="shared" si="25"/>
        <v/>
      </c>
      <c r="L109" s="18" t="str">
        <f t="shared" si="26"/>
        <v/>
      </c>
    </row>
    <row r="110" ht="20.1" customHeight="1" outlineLevel="1" spans="1:12">
      <c r="A110" s="64"/>
      <c r="B110" s="102"/>
      <c r="C110" s="102"/>
      <c r="D110" s="102"/>
      <c r="E110" s="103"/>
      <c r="F110" s="103"/>
      <c r="G110" s="64" t="s">
        <v>2859</v>
      </c>
      <c r="H110" s="67"/>
      <c r="I110" s="67"/>
      <c r="J110" s="67"/>
      <c r="K110" s="18" t="str">
        <f t="shared" si="25"/>
        <v/>
      </c>
      <c r="L110" s="18" t="str">
        <f t="shared" si="26"/>
        <v/>
      </c>
    </row>
    <row r="111" ht="20.1" customHeight="1" outlineLevel="1" spans="1:12">
      <c r="A111" s="64"/>
      <c r="B111" s="102"/>
      <c r="C111" s="102"/>
      <c r="D111" s="102"/>
      <c r="E111" s="103"/>
      <c r="F111" s="103"/>
      <c r="G111" s="64" t="s">
        <v>2860</v>
      </c>
      <c r="H111" s="67"/>
      <c r="I111" s="67"/>
      <c r="J111" s="67"/>
      <c r="K111" s="18" t="str">
        <f t="shared" si="25"/>
        <v/>
      </c>
      <c r="L111" s="18" t="str">
        <f t="shared" si="26"/>
        <v/>
      </c>
    </row>
    <row r="112" ht="20.1" customHeight="1" outlineLevel="1" spans="1:12">
      <c r="A112" s="64"/>
      <c r="B112" s="102"/>
      <c r="C112" s="102"/>
      <c r="D112" s="102"/>
      <c r="E112" s="103"/>
      <c r="F112" s="103"/>
      <c r="G112" s="106" t="s">
        <v>2861</v>
      </c>
      <c r="H112" s="89">
        <f>SUM(H113:H115)</f>
        <v>0</v>
      </c>
      <c r="I112" s="89">
        <f t="shared" ref="I112:J112" si="28">SUM(I113:I115)</f>
        <v>0</v>
      </c>
      <c r="J112" s="89">
        <f t="shared" si="28"/>
        <v>0</v>
      </c>
      <c r="K112" s="105" t="str">
        <f t="shared" si="25"/>
        <v/>
      </c>
      <c r="L112" s="105" t="str">
        <f t="shared" si="26"/>
        <v/>
      </c>
    </row>
    <row r="113" ht="20.1" customHeight="1" outlineLevel="1" spans="1:12">
      <c r="A113" s="64"/>
      <c r="B113" s="102"/>
      <c r="C113" s="102"/>
      <c r="D113" s="102"/>
      <c r="E113" s="103"/>
      <c r="F113" s="103"/>
      <c r="G113" s="96" t="s">
        <v>2833</v>
      </c>
      <c r="H113" s="67"/>
      <c r="I113" s="67"/>
      <c r="J113" s="67"/>
      <c r="K113" s="18" t="str">
        <f t="shared" si="25"/>
        <v/>
      </c>
      <c r="L113" s="18" t="str">
        <f t="shared" si="26"/>
        <v/>
      </c>
    </row>
    <row r="114" ht="20.1" customHeight="1" outlineLevel="1" spans="1:12">
      <c r="A114" s="64"/>
      <c r="B114" s="102"/>
      <c r="C114" s="102"/>
      <c r="D114" s="102"/>
      <c r="E114" s="103"/>
      <c r="F114" s="103"/>
      <c r="G114" s="96" t="s">
        <v>2834</v>
      </c>
      <c r="H114" s="67"/>
      <c r="I114" s="67"/>
      <c r="J114" s="67"/>
      <c r="K114" s="18" t="str">
        <f t="shared" si="25"/>
        <v/>
      </c>
      <c r="L114" s="18" t="str">
        <f t="shared" si="26"/>
        <v/>
      </c>
    </row>
    <row r="115" ht="20.1" customHeight="1" outlineLevel="1" spans="1:12">
      <c r="A115" s="64"/>
      <c r="B115" s="102"/>
      <c r="C115" s="102"/>
      <c r="D115" s="102"/>
      <c r="E115" s="103"/>
      <c r="F115" s="103"/>
      <c r="G115" s="96" t="s">
        <v>2862</v>
      </c>
      <c r="H115" s="67"/>
      <c r="I115" s="67"/>
      <c r="J115" s="67"/>
      <c r="K115" s="18" t="str">
        <f t="shared" si="25"/>
        <v/>
      </c>
      <c r="L115" s="18" t="str">
        <f t="shared" si="26"/>
        <v/>
      </c>
    </row>
    <row r="116" ht="20.1" customHeight="1" outlineLevel="1" spans="1:12">
      <c r="A116" s="64"/>
      <c r="B116" s="102"/>
      <c r="C116" s="102"/>
      <c r="D116" s="102"/>
      <c r="E116" s="103"/>
      <c r="F116" s="103"/>
      <c r="G116" s="106" t="s">
        <v>2863</v>
      </c>
      <c r="H116" s="89">
        <f>SUM(H117:H119)</f>
        <v>0</v>
      </c>
      <c r="I116" s="89">
        <f t="shared" ref="I116:J116" si="29">SUM(I117:I119)</f>
        <v>0</v>
      </c>
      <c r="J116" s="89">
        <f t="shared" si="29"/>
        <v>0</v>
      </c>
      <c r="K116" s="105" t="str">
        <f t="shared" si="25"/>
        <v/>
      </c>
      <c r="L116" s="105" t="str">
        <f t="shared" si="26"/>
        <v/>
      </c>
    </row>
    <row r="117" ht="20.1" customHeight="1" outlineLevel="1" spans="1:12">
      <c r="A117" s="64"/>
      <c r="B117" s="102"/>
      <c r="C117" s="102"/>
      <c r="D117" s="102"/>
      <c r="E117" s="103"/>
      <c r="F117" s="103"/>
      <c r="G117" s="96" t="s">
        <v>2833</v>
      </c>
      <c r="H117" s="67"/>
      <c r="I117" s="67"/>
      <c r="J117" s="67"/>
      <c r="K117" s="18" t="str">
        <f t="shared" si="25"/>
        <v/>
      </c>
      <c r="L117" s="18" t="str">
        <f t="shared" si="26"/>
        <v/>
      </c>
    </row>
    <row r="118" ht="20.1" customHeight="1" outlineLevel="1" spans="1:12">
      <c r="A118" s="64"/>
      <c r="B118" s="102"/>
      <c r="C118" s="102"/>
      <c r="D118" s="102"/>
      <c r="E118" s="103"/>
      <c r="F118" s="103"/>
      <c r="G118" s="96" t="s">
        <v>2834</v>
      </c>
      <c r="H118" s="67"/>
      <c r="I118" s="67"/>
      <c r="J118" s="67"/>
      <c r="K118" s="18" t="str">
        <f t="shared" si="25"/>
        <v/>
      </c>
      <c r="L118" s="18" t="str">
        <f t="shared" si="26"/>
        <v/>
      </c>
    </row>
    <row r="119" ht="20.1" customHeight="1" outlineLevel="1" spans="1:12">
      <c r="A119" s="64"/>
      <c r="B119" s="102"/>
      <c r="C119" s="102"/>
      <c r="D119" s="102"/>
      <c r="E119" s="103"/>
      <c r="F119" s="103"/>
      <c r="G119" s="96" t="s">
        <v>2864</v>
      </c>
      <c r="H119" s="67"/>
      <c r="I119" s="67"/>
      <c r="J119" s="67"/>
      <c r="K119" s="18" t="str">
        <f t="shared" si="25"/>
        <v/>
      </c>
      <c r="L119" s="18" t="str">
        <f t="shared" si="26"/>
        <v/>
      </c>
    </row>
    <row r="120" ht="20.1" customHeight="1" outlineLevel="1" spans="1:12">
      <c r="A120" s="64"/>
      <c r="B120" s="102"/>
      <c r="C120" s="102"/>
      <c r="D120" s="102"/>
      <c r="E120" s="103"/>
      <c r="F120" s="103"/>
      <c r="G120" s="106" t="s">
        <v>2865</v>
      </c>
      <c r="H120" s="89">
        <f>SUM(H121:H125)</f>
        <v>0</v>
      </c>
      <c r="I120" s="89">
        <f t="shared" ref="I120:J120" si="30">SUM(I121:I125)</f>
        <v>0</v>
      </c>
      <c r="J120" s="89">
        <f t="shared" si="30"/>
        <v>0</v>
      </c>
      <c r="K120" s="105" t="str">
        <f t="shared" si="25"/>
        <v/>
      </c>
      <c r="L120" s="105" t="str">
        <f t="shared" si="26"/>
        <v/>
      </c>
    </row>
    <row r="121" ht="20.1" customHeight="1" outlineLevel="1" spans="1:12">
      <c r="A121" s="64"/>
      <c r="B121" s="102"/>
      <c r="C121" s="102"/>
      <c r="D121" s="102"/>
      <c r="E121" s="103"/>
      <c r="F121" s="103"/>
      <c r="G121" s="96" t="s">
        <v>2852</v>
      </c>
      <c r="H121" s="67"/>
      <c r="I121" s="67"/>
      <c r="J121" s="67"/>
      <c r="K121" s="18" t="str">
        <f t="shared" si="25"/>
        <v/>
      </c>
      <c r="L121" s="18" t="str">
        <f t="shared" si="26"/>
        <v/>
      </c>
    </row>
    <row r="122" ht="20.1" customHeight="1" outlineLevel="1" spans="1:12">
      <c r="A122" s="64"/>
      <c r="B122" s="102"/>
      <c r="C122" s="102"/>
      <c r="D122" s="102"/>
      <c r="E122" s="103"/>
      <c r="F122" s="103"/>
      <c r="G122" s="96" t="s">
        <v>2853</v>
      </c>
      <c r="H122" s="67"/>
      <c r="I122" s="67"/>
      <c r="J122" s="67"/>
      <c r="K122" s="18" t="str">
        <f t="shared" si="25"/>
        <v/>
      </c>
      <c r="L122" s="18" t="str">
        <f t="shared" si="26"/>
        <v/>
      </c>
    </row>
    <row r="123" ht="20.1" customHeight="1" outlineLevel="1" spans="1:12">
      <c r="A123" s="64"/>
      <c r="B123" s="102"/>
      <c r="C123" s="102"/>
      <c r="D123" s="102"/>
      <c r="E123" s="103"/>
      <c r="F123" s="103"/>
      <c r="G123" s="96" t="s">
        <v>2854</v>
      </c>
      <c r="H123" s="67"/>
      <c r="I123" s="67"/>
      <c r="J123" s="67"/>
      <c r="K123" s="18" t="str">
        <f t="shared" si="25"/>
        <v/>
      </c>
      <c r="L123" s="18" t="str">
        <f t="shared" si="26"/>
        <v/>
      </c>
    </row>
    <row r="124" ht="20.1" customHeight="1" outlineLevel="1" spans="1:12">
      <c r="A124" s="64"/>
      <c r="B124" s="102"/>
      <c r="C124" s="102"/>
      <c r="D124" s="102"/>
      <c r="E124" s="103"/>
      <c r="F124" s="103"/>
      <c r="G124" s="96" t="s">
        <v>2855</v>
      </c>
      <c r="H124" s="67"/>
      <c r="I124" s="67"/>
      <c r="J124" s="67"/>
      <c r="K124" s="18" t="str">
        <f t="shared" si="25"/>
        <v/>
      </c>
      <c r="L124" s="18" t="str">
        <f t="shared" si="26"/>
        <v/>
      </c>
    </row>
    <row r="125" ht="20.1" customHeight="1" outlineLevel="1" spans="1:12">
      <c r="A125" s="64"/>
      <c r="B125" s="102"/>
      <c r="C125" s="102"/>
      <c r="D125" s="102"/>
      <c r="E125" s="103"/>
      <c r="F125" s="103"/>
      <c r="G125" s="96" t="s">
        <v>2866</v>
      </c>
      <c r="H125" s="67"/>
      <c r="I125" s="67"/>
      <c r="J125" s="67"/>
      <c r="K125" s="18" t="str">
        <f t="shared" si="25"/>
        <v/>
      </c>
      <c r="L125" s="18" t="str">
        <f t="shared" si="26"/>
        <v/>
      </c>
    </row>
    <row r="126" ht="20.1" customHeight="1" outlineLevel="1" spans="1:12">
      <c r="A126" s="64"/>
      <c r="B126" s="102"/>
      <c r="C126" s="102"/>
      <c r="D126" s="102"/>
      <c r="E126" s="103"/>
      <c r="F126" s="103"/>
      <c r="G126" s="106" t="s">
        <v>2867</v>
      </c>
      <c r="H126" s="89">
        <f>SUM(H127:H128)</f>
        <v>0</v>
      </c>
      <c r="I126" s="89">
        <f t="shared" ref="I126:J126" si="31">SUM(I127:I128)</f>
        <v>0</v>
      </c>
      <c r="J126" s="89">
        <f t="shared" si="31"/>
        <v>0</v>
      </c>
      <c r="K126" s="105" t="str">
        <f t="shared" si="25"/>
        <v/>
      </c>
      <c r="L126" s="105" t="str">
        <f t="shared" si="26"/>
        <v/>
      </c>
    </row>
    <row r="127" ht="20.1" customHeight="1" outlineLevel="1" spans="1:12">
      <c r="A127" s="64"/>
      <c r="B127" s="102"/>
      <c r="C127" s="102"/>
      <c r="D127" s="102"/>
      <c r="E127" s="103"/>
      <c r="F127" s="103"/>
      <c r="G127" s="96" t="s">
        <v>2858</v>
      </c>
      <c r="H127" s="67"/>
      <c r="I127" s="67"/>
      <c r="J127" s="67"/>
      <c r="K127" s="18" t="str">
        <f t="shared" si="25"/>
        <v/>
      </c>
      <c r="L127" s="18" t="str">
        <f t="shared" si="26"/>
        <v/>
      </c>
    </row>
    <row r="128" ht="20.1" customHeight="1" outlineLevel="1" spans="1:12">
      <c r="A128" s="64"/>
      <c r="B128" s="102"/>
      <c r="C128" s="102"/>
      <c r="D128" s="102"/>
      <c r="E128" s="103"/>
      <c r="F128" s="103"/>
      <c r="G128" s="96" t="s">
        <v>2868</v>
      </c>
      <c r="H128" s="67"/>
      <c r="I128" s="67"/>
      <c r="J128" s="67"/>
      <c r="K128" s="18" t="str">
        <f t="shared" si="25"/>
        <v/>
      </c>
      <c r="L128" s="18" t="str">
        <f t="shared" si="26"/>
        <v/>
      </c>
    </row>
    <row r="129" ht="20.1" customHeight="1" outlineLevel="1" spans="1:12">
      <c r="A129" s="64"/>
      <c r="B129" s="102"/>
      <c r="C129" s="102"/>
      <c r="D129" s="102"/>
      <c r="E129" s="103"/>
      <c r="F129" s="103"/>
      <c r="G129" s="109" t="s">
        <v>2869</v>
      </c>
      <c r="H129" s="89">
        <f>SUM(H130:H137)</f>
        <v>0</v>
      </c>
      <c r="I129" s="89">
        <f t="shared" ref="I129:J129" si="32">SUM(I130:I137)</f>
        <v>0</v>
      </c>
      <c r="J129" s="89">
        <f t="shared" si="32"/>
        <v>0</v>
      </c>
      <c r="K129" s="105" t="str">
        <f t="shared" si="25"/>
        <v/>
      </c>
      <c r="L129" s="105" t="str">
        <f t="shared" si="26"/>
        <v/>
      </c>
    </row>
    <row r="130" ht="20.1" customHeight="1" outlineLevel="1" spans="1:12">
      <c r="A130" s="64"/>
      <c r="B130" s="102"/>
      <c r="C130" s="102"/>
      <c r="D130" s="102"/>
      <c r="E130" s="103"/>
      <c r="F130" s="103"/>
      <c r="G130" s="96" t="s">
        <v>2833</v>
      </c>
      <c r="H130" s="67"/>
      <c r="I130" s="67"/>
      <c r="J130" s="67"/>
      <c r="K130" s="18" t="str">
        <f t="shared" si="25"/>
        <v/>
      </c>
      <c r="L130" s="18" t="str">
        <f t="shared" si="26"/>
        <v/>
      </c>
    </row>
    <row r="131" ht="20.1" customHeight="1" outlineLevel="1" spans="1:12">
      <c r="A131" s="64"/>
      <c r="B131" s="102"/>
      <c r="C131" s="102"/>
      <c r="D131" s="102"/>
      <c r="E131" s="103"/>
      <c r="F131" s="103"/>
      <c r="G131" s="96" t="s">
        <v>2834</v>
      </c>
      <c r="H131" s="67"/>
      <c r="I131" s="67"/>
      <c r="J131" s="67"/>
      <c r="K131" s="18" t="str">
        <f t="shared" si="25"/>
        <v/>
      </c>
      <c r="L131" s="18" t="str">
        <f t="shared" si="26"/>
        <v/>
      </c>
    </row>
    <row r="132" ht="20.1" customHeight="1" outlineLevel="1" spans="1:12">
      <c r="A132" s="64"/>
      <c r="B132" s="102"/>
      <c r="C132" s="102"/>
      <c r="D132" s="102"/>
      <c r="E132" s="103"/>
      <c r="F132" s="103"/>
      <c r="G132" s="96" t="s">
        <v>2835</v>
      </c>
      <c r="H132" s="67"/>
      <c r="I132" s="67"/>
      <c r="J132" s="67"/>
      <c r="K132" s="18" t="str">
        <f t="shared" si="25"/>
        <v/>
      </c>
      <c r="L132" s="18" t="str">
        <f t="shared" si="26"/>
        <v/>
      </c>
    </row>
    <row r="133" ht="20.1" customHeight="1" outlineLevel="1" spans="1:12">
      <c r="A133" s="64"/>
      <c r="B133" s="102"/>
      <c r="C133" s="102"/>
      <c r="D133" s="102"/>
      <c r="E133" s="103"/>
      <c r="F133" s="103"/>
      <c r="G133" s="96" t="s">
        <v>2836</v>
      </c>
      <c r="H133" s="67"/>
      <c r="I133" s="67"/>
      <c r="J133" s="67"/>
      <c r="K133" s="18" t="str">
        <f t="shared" si="25"/>
        <v/>
      </c>
      <c r="L133" s="18" t="str">
        <f t="shared" si="26"/>
        <v/>
      </c>
    </row>
    <row r="134" ht="20.1" customHeight="1" outlineLevel="1" spans="1:12">
      <c r="A134" s="64"/>
      <c r="B134" s="102"/>
      <c r="C134" s="102"/>
      <c r="D134" s="102"/>
      <c r="E134" s="103"/>
      <c r="F134" s="103"/>
      <c r="G134" s="96" t="s">
        <v>2839</v>
      </c>
      <c r="H134" s="67"/>
      <c r="I134" s="67"/>
      <c r="J134" s="67"/>
      <c r="K134" s="18" t="str">
        <f t="shared" si="25"/>
        <v/>
      </c>
      <c r="L134" s="18" t="str">
        <f t="shared" si="26"/>
        <v/>
      </c>
    </row>
    <row r="135" ht="20.1" customHeight="1" outlineLevel="1" spans="1:12">
      <c r="A135" s="64"/>
      <c r="B135" s="102"/>
      <c r="C135" s="102"/>
      <c r="D135" s="102"/>
      <c r="E135" s="103"/>
      <c r="F135" s="103"/>
      <c r="G135" s="96" t="s">
        <v>2841</v>
      </c>
      <c r="H135" s="67"/>
      <c r="I135" s="67"/>
      <c r="J135" s="67"/>
      <c r="K135" s="18" t="str">
        <f t="shared" si="25"/>
        <v/>
      </c>
      <c r="L135" s="18" t="str">
        <f t="shared" si="26"/>
        <v/>
      </c>
    </row>
    <row r="136" ht="20.1" customHeight="1" outlineLevel="1" spans="1:12">
      <c r="A136" s="64"/>
      <c r="B136" s="102"/>
      <c r="C136" s="102"/>
      <c r="D136" s="102"/>
      <c r="E136" s="103"/>
      <c r="F136" s="103"/>
      <c r="G136" s="96" t="s">
        <v>2842</v>
      </c>
      <c r="H136" s="67"/>
      <c r="I136" s="67"/>
      <c r="J136" s="67"/>
      <c r="K136" s="18" t="str">
        <f t="shared" si="25"/>
        <v/>
      </c>
      <c r="L136" s="18" t="str">
        <f t="shared" si="26"/>
        <v/>
      </c>
    </row>
    <row r="137" ht="20.1" customHeight="1" outlineLevel="1" spans="1:12">
      <c r="A137" s="64"/>
      <c r="B137" s="102"/>
      <c r="C137" s="102"/>
      <c r="D137" s="102"/>
      <c r="E137" s="103"/>
      <c r="F137" s="103"/>
      <c r="G137" s="96" t="s">
        <v>2870</v>
      </c>
      <c r="H137" s="67"/>
      <c r="I137" s="67"/>
      <c r="J137" s="67"/>
      <c r="K137" s="18" t="str">
        <f t="shared" si="25"/>
        <v/>
      </c>
      <c r="L137" s="18" t="str">
        <f t="shared" si="26"/>
        <v/>
      </c>
    </row>
    <row r="138" ht="20.1" customHeight="1" outlineLevel="1" spans="1:12">
      <c r="A138" s="64"/>
      <c r="B138" s="102"/>
      <c r="C138" s="102"/>
      <c r="D138" s="102"/>
      <c r="E138" s="103"/>
      <c r="F138" s="103"/>
      <c r="G138" s="88" t="s">
        <v>2737</v>
      </c>
      <c r="H138" s="89">
        <f>SUM(H139:H140)</f>
        <v>10000</v>
      </c>
      <c r="I138" s="89">
        <f>SUM(I139:I140)</f>
        <v>10000</v>
      </c>
      <c r="J138" s="89">
        <f>SUM(J139:J140)</f>
        <v>0</v>
      </c>
      <c r="K138" s="105">
        <f t="shared" si="25"/>
        <v>0</v>
      </c>
      <c r="L138" s="105">
        <f t="shared" si="26"/>
        <v>0</v>
      </c>
    </row>
    <row r="139" ht="20.1" customHeight="1" spans="1:12">
      <c r="A139" s="64"/>
      <c r="B139" s="102"/>
      <c r="C139" s="102"/>
      <c r="D139" s="102"/>
      <c r="E139" s="103"/>
      <c r="F139" s="103"/>
      <c r="G139" s="64" t="s">
        <v>2871</v>
      </c>
      <c r="H139" s="67">
        <v>10000</v>
      </c>
      <c r="I139" s="67">
        <v>10000</v>
      </c>
      <c r="J139" s="67"/>
      <c r="K139" s="18">
        <f t="shared" si="25"/>
        <v>0</v>
      </c>
      <c r="L139" s="18">
        <f t="shared" si="26"/>
        <v>0</v>
      </c>
    </row>
    <row r="140" ht="20.1" customHeight="1" outlineLevel="1" spans="1:12">
      <c r="A140" s="64"/>
      <c r="B140" s="102"/>
      <c r="C140" s="102"/>
      <c r="D140" s="102"/>
      <c r="E140" s="103"/>
      <c r="F140" s="103"/>
      <c r="G140" s="64" t="s">
        <v>2872</v>
      </c>
      <c r="H140" s="67"/>
      <c r="I140" s="67"/>
      <c r="J140" s="67"/>
      <c r="K140" s="18" t="str">
        <f t="shared" si="25"/>
        <v/>
      </c>
      <c r="L140" s="18" t="str">
        <f t="shared" si="26"/>
        <v/>
      </c>
    </row>
    <row r="141" ht="20.1" customHeight="1" outlineLevel="1" spans="1:12">
      <c r="A141" s="64"/>
      <c r="B141" s="102"/>
      <c r="C141" s="102"/>
      <c r="D141" s="102"/>
      <c r="E141" s="103"/>
      <c r="F141" s="103"/>
      <c r="G141" s="84" t="s">
        <v>2873</v>
      </c>
      <c r="H141" s="87">
        <f>SUM(H142,H147,H152,H157,H160,H165,H169,H173,H176)</f>
        <v>496</v>
      </c>
      <c r="I141" s="87">
        <f>SUM(I142,I147,I152,I157,I160,I165,I169,I173,I176)</f>
        <v>598</v>
      </c>
      <c r="J141" s="87">
        <f>SUM(J142,J147,J152,J157,J160,J165,J169,J173,J176)</f>
        <v>0</v>
      </c>
      <c r="K141" s="104">
        <f t="shared" si="25"/>
        <v>0</v>
      </c>
      <c r="L141" s="104">
        <f t="shared" si="26"/>
        <v>0</v>
      </c>
    </row>
    <row r="142" ht="20.1" customHeight="1" outlineLevel="1" spans="1:12">
      <c r="A142" s="64"/>
      <c r="B142" s="102"/>
      <c r="C142" s="102"/>
      <c r="D142" s="102"/>
      <c r="E142" s="103"/>
      <c r="F142" s="103"/>
      <c r="G142" s="110" t="s">
        <v>2874</v>
      </c>
      <c r="H142" s="89">
        <f>SUM(H143:H146)</f>
        <v>39</v>
      </c>
      <c r="I142" s="89">
        <f t="shared" ref="I142:J142" si="33">SUM(I143:I146)</f>
        <v>39</v>
      </c>
      <c r="J142" s="89">
        <f t="shared" si="33"/>
        <v>0</v>
      </c>
      <c r="K142" s="105">
        <f t="shared" si="25"/>
        <v>0</v>
      </c>
      <c r="L142" s="105">
        <f t="shared" si="26"/>
        <v>0</v>
      </c>
    </row>
    <row r="143" ht="20.1" customHeight="1" outlineLevel="1" spans="1:12">
      <c r="A143" s="64"/>
      <c r="B143" s="102"/>
      <c r="C143" s="102"/>
      <c r="D143" s="102"/>
      <c r="E143" s="103"/>
      <c r="F143" s="103"/>
      <c r="G143" s="66" t="s">
        <v>2875</v>
      </c>
      <c r="H143" s="111">
        <v>39</v>
      </c>
      <c r="I143" s="111">
        <v>39</v>
      </c>
      <c r="J143" s="67"/>
      <c r="K143" s="18">
        <f t="shared" si="25"/>
        <v>0</v>
      </c>
      <c r="L143" s="18">
        <f t="shared" si="26"/>
        <v>0</v>
      </c>
    </row>
    <row r="144" ht="20.1" customHeight="1" outlineLevel="1" spans="1:12">
      <c r="A144" s="64"/>
      <c r="B144" s="102"/>
      <c r="C144" s="102"/>
      <c r="D144" s="102"/>
      <c r="E144" s="103"/>
      <c r="F144" s="103"/>
      <c r="G144" s="66" t="s">
        <v>2876</v>
      </c>
      <c r="H144" s="67"/>
      <c r="I144" s="67"/>
      <c r="J144" s="67"/>
      <c r="K144" s="18" t="str">
        <f t="shared" si="25"/>
        <v/>
      </c>
      <c r="L144" s="18" t="str">
        <f t="shared" si="26"/>
        <v/>
      </c>
    </row>
    <row r="145" ht="20.1" customHeight="1" outlineLevel="1" spans="1:12">
      <c r="A145" s="64"/>
      <c r="B145" s="102"/>
      <c r="C145" s="102"/>
      <c r="D145" s="102"/>
      <c r="E145" s="103"/>
      <c r="F145" s="103"/>
      <c r="G145" s="66" t="s">
        <v>2877</v>
      </c>
      <c r="H145" s="67"/>
      <c r="I145" s="67"/>
      <c r="J145" s="67"/>
      <c r="K145" s="18" t="str">
        <f t="shared" si="25"/>
        <v/>
      </c>
      <c r="L145" s="18" t="str">
        <f t="shared" si="26"/>
        <v/>
      </c>
    </row>
    <row r="146" ht="20.1" customHeight="1" outlineLevel="1" spans="1:12">
      <c r="A146" s="64"/>
      <c r="B146" s="102"/>
      <c r="C146" s="102"/>
      <c r="D146" s="102"/>
      <c r="E146" s="103"/>
      <c r="F146" s="103"/>
      <c r="G146" s="66" t="s">
        <v>2878</v>
      </c>
      <c r="H146" s="67"/>
      <c r="I146" s="67"/>
      <c r="J146" s="67"/>
      <c r="K146" s="18" t="str">
        <f t="shared" si="25"/>
        <v/>
      </c>
      <c r="L146" s="18" t="str">
        <f t="shared" si="26"/>
        <v/>
      </c>
    </row>
    <row r="147" ht="20.1" customHeight="1" outlineLevel="1" spans="1:12">
      <c r="A147" s="64"/>
      <c r="B147" s="102"/>
      <c r="C147" s="102"/>
      <c r="D147" s="102"/>
      <c r="E147" s="103"/>
      <c r="F147" s="103"/>
      <c r="G147" s="110" t="s">
        <v>2879</v>
      </c>
      <c r="H147" s="89">
        <f>SUM(H148:H151)</f>
        <v>0</v>
      </c>
      <c r="I147" s="89">
        <f t="shared" ref="I147:J147" si="34">SUM(I148:I151)</f>
        <v>0</v>
      </c>
      <c r="J147" s="89">
        <f t="shared" si="34"/>
        <v>0</v>
      </c>
      <c r="K147" s="105" t="str">
        <f t="shared" si="25"/>
        <v/>
      </c>
      <c r="L147" s="105" t="str">
        <f t="shared" si="26"/>
        <v/>
      </c>
    </row>
    <row r="148" ht="20.1" customHeight="1" outlineLevel="1" spans="1:12">
      <c r="A148" s="64"/>
      <c r="B148" s="102"/>
      <c r="C148" s="102"/>
      <c r="D148" s="102"/>
      <c r="E148" s="103"/>
      <c r="F148" s="103"/>
      <c r="G148" s="66" t="s">
        <v>2875</v>
      </c>
      <c r="H148" s="67"/>
      <c r="I148" s="67"/>
      <c r="J148" s="67"/>
      <c r="K148" s="18" t="str">
        <f t="shared" si="25"/>
        <v/>
      </c>
      <c r="L148" s="18" t="str">
        <f t="shared" si="26"/>
        <v/>
      </c>
    </row>
    <row r="149" ht="20.1" customHeight="1" outlineLevel="1" spans="1:12">
      <c r="A149" s="64"/>
      <c r="B149" s="102"/>
      <c r="C149" s="102"/>
      <c r="D149" s="102"/>
      <c r="E149" s="103"/>
      <c r="F149" s="103"/>
      <c r="G149" s="66" t="s">
        <v>2876</v>
      </c>
      <c r="H149" s="67"/>
      <c r="I149" s="67"/>
      <c r="J149" s="67"/>
      <c r="K149" s="18" t="str">
        <f t="shared" si="25"/>
        <v/>
      </c>
      <c r="L149" s="18" t="str">
        <f t="shared" si="26"/>
        <v/>
      </c>
    </row>
    <row r="150" ht="20.1" customHeight="1" outlineLevel="1" spans="1:12">
      <c r="A150" s="64"/>
      <c r="B150" s="102"/>
      <c r="C150" s="102"/>
      <c r="D150" s="102"/>
      <c r="E150" s="103"/>
      <c r="F150" s="103"/>
      <c r="G150" s="66" t="s">
        <v>2880</v>
      </c>
      <c r="H150" s="67"/>
      <c r="I150" s="67"/>
      <c r="J150" s="67"/>
      <c r="K150" s="18" t="str">
        <f t="shared" si="25"/>
        <v/>
      </c>
      <c r="L150" s="18" t="str">
        <f t="shared" si="26"/>
        <v/>
      </c>
    </row>
    <row r="151" ht="20.1" customHeight="1" outlineLevel="1" spans="1:12">
      <c r="A151" s="64"/>
      <c r="B151" s="102"/>
      <c r="C151" s="102"/>
      <c r="D151" s="102"/>
      <c r="E151" s="103"/>
      <c r="F151" s="103"/>
      <c r="G151" s="66" t="s">
        <v>2881</v>
      </c>
      <c r="H151" s="67"/>
      <c r="I151" s="67"/>
      <c r="J151" s="67"/>
      <c r="K151" s="18" t="str">
        <f t="shared" si="25"/>
        <v/>
      </c>
      <c r="L151" s="18" t="str">
        <f t="shared" si="26"/>
        <v/>
      </c>
    </row>
    <row r="152" ht="20.1" customHeight="1" outlineLevel="1" spans="1:12">
      <c r="A152" s="64"/>
      <c r="B152" s="102"/>
      <c r="C152" s="102"/>
      <c r="D152" s="102"/>
      <c r="E152" s="103"/>
      <c r="F152" s="103"/>
      <c r="G152" s="110" t="s">
        <v>2882</v>
      </c>
      <c r="H152" s="89">
        <f>SUM(H153:H156)</f>
        <v>0</v>
      </c>
      <c r="I152" s="89">
        <f t="shared" ref="I152:J152" si="35">SUM(I153:I156)</f>
        <v>0</v>
      </c>
      <c r="J152" s="89">
        <f t="shared" si="35"/>
        <v>0</v>
      </c>
      <c r="K152" s="105" t="str">
        <f t="shared" si="25"/>
        <v/>
      </c>
      <c r="L152" s="105" t="str">
        <f t="shared" si="26"/>
        <v/>
      </c>
    </row>
    <row r="153" ht="20.1" customHeight="1" outlineLevel="1" spans="1:12">
      <c r="A153" s="64"/>
      <c r="B153" s="102"/>
      <c r="C153" s="102"/>
      <c r="D153" s="102"/>
      <c r="E153" s="103"/>
      <c r="F153" s="103"/>
      <c r="G153" s="66" t="s">
        <v>2883</v>
      </c>
      <c r="H153" s="67"/>
      <c r="I153" s="67"/>
      <c r="J153" s="67"/>
      <c r="K153" s="18" t="str">
        <f t="shared" si="25"/>
        <v/>
      </c>
      <c r="L153" s="18" t="str">
        <f t="shared" si="26"/>
        <v/>
      </c>
    </row>
    <row r="154" ht="20.1" customHeight="1" outlineLevel="1" spans="1:12">
      <c r="A154" s="64"/>
      <c r="B154" s="102"/>
      <c r="C154" s="102"/>
      <c r="D154" s="102"/>
      <c r="E154" s="103"/>
      <c r="F154" s="103"/>
      <c r="G154" s="66" t="s">
        <v>2884</v>
      </c>
      <c r="H154" s="67"/>
      <c r="I154" s="67"/>
      <c r="J154" s="67"/>
      <c r="K154" s="18" t="str">
        <f t="shared" si="25"/>
        <v/>
      </c>
      <c r="L154" s="18" t="str">
        <f t="shared" si="26"/>
        <v/>
      </c>
    </row>
    <row r="155" ht="20.1" customHeight="1" outlineLevel="1" spans="1:12">
      <c r="A155" s="64"/>
      <c r="B155" s="102"/>
      <c r="C155" s="102"/>
      <c r="D155" s="102"/>
      <c r="E155" s="103"/>
      <c r="F155" s="103"/>
      <c r="G155" s="66" t="s">
        <v>2885</v>
      </c>
      <c r="H155" s="67"/>
      <c r="I155" s="67"/>
      <c r="J155" s="67"/>
      <c r="K155" s="18" t="str">
        <f t="shared" si="25"/>
        <v/>
      </c>
      <c r="L155" s="18" t="str">
        <f t="shared" si="26"/>
        <v/>
      </c>
    </row>
    <row r="156" ht="20.1" customHeight="1" outlineLevel="1" spans="1:12">
      <c r="A156" s="64"/>
      <c r="B156" s="102"/>
      <c r="C156" s="102"/>
      <c r="D156" s="102"/>
      <c r="E156" s="103"/>
      <c r="F156" s="103"/>
      <c r="G156" s="66" t="s">
        <v>2886</v>
      </c>
      <c r="H156" s="67"/>
      <c r="I156" s="67"/>
      <c r="J156" s="67"/>
      <c r="K156" s="18" t="str">
        <f t="shared" si="25"/>
        <v/>
      </c>
      <c r="L156" s="18" t="str">
        <f t="shared" si="26"/>
        <v/>
      </c>
    </row>
    <row r="157" ht="20.1" customHeight="1" outlineLevel="1" spans="1:12">
      <c r="A157" s="64"/>
      <c r="B157" s="102"/>
      <c r="C157" s="102"/>
      <c r="D157" s="102"/>
      <c r="E157" s="103"/>
      <c r="F157" s="103"/>
      <c r="G157" s="88" t="s">
        <v>2887</v>
      </c>
      <c r="H157" s="89">
        <f>SUM(H158:H159)</f>
        <v>0</v>
      </c>
      <c r="I157" s="89">
        <f>SUM(I158:I159)</f>
        <v>0</v>
      </c>
      <c r="J157" s="89">
        <f>SUM(J158:J159)</f>
        <v>0</v>
      </c>
      <c r="K157" s="105" t="str">
        <f t="shared" si="25"/>
        <v/>
      </c>
      <c r="L157" s="105" t="str">
        <f t="shared" si="26"/>
        <v/>
      </c>
    </row>
    <row r="158" ht="20.1" customHeight="1" outlineLevel="1" spans="1:12">
      <c r="A158" s="64"/>
      <c r="B158" s="102"/>
      <c r="C158" s="102"/>
      <c r="D158" s="102"/>
      <c r="E158" s="103"/>
      <c r="F158" s="103"/>
      <c r="G158" s="90" t="s">
        <v>2875</v>
      </c>
      <c r="H158" s="67"/>
      <c r="I158" s="67"/>
      <c r="J158" s="67"/>
      <c r="K158" s="18" t="str">
        <f t="shared" si="25"/>
        <v/>
      </c>
      <c r="L158" s="18" t="str">
        <f t="shared" si="26"/>
        <v/>
      </c>
    </row>
    <row r="159" ht="20.1" customHeight="1" outlineLevel="1" spans="1:12">
      <c r="A159" s="64"/>
      <c r="B159" s="102"/>
      <c r="C159" s="102"/>
      <c r="D159" s="102"/>
      <c r="E159" s="103"/>
      <c r="F159" s="103"/>
      <c r="G159" s="90" t="s">
        <v>2888</v>
      </c>
      <c r="H159" s="67"/>
      <c r="I159" s="67"/>
      <c r="J159" s="67"/>
      <c r="K159" s="18" t="str">
        <f t="shared" si="25"/>
        <v/>
      </c>
      <c r="L159" s="18" t="str">
        <f t="shared" si="26"/>
        <v/>
      </c>
    </row>
    <row r="160" ht="20.1" customHeight="1" outlineLevel="1" spans="1:12">
      <c r="A160" s="64"/>
      <c r="B160" s="102"/>
      <c r="C160" s="102"/>
      <c r="D160" s="102"/>
      <c r="E160" s="103"/>
      <c r="F160" s="103"/>
      <c r="G160" s="88" t="s">
        <v>2889</v>
      </c>
      <c r="H160" s="89">
        <f>SUM(H161:H164)</f>
        <v>0</v>
      </c>
      <c r="I160" s="89">
        <f>SUM(I161:I164)</f>
        <v>0</v>
      </c>
      <c r="J160" s="89">
        <f>SUM(J161:J164)</f>
        <v>0</v>
      </c>
      <c r="K160" s="105" t="str">
        <f t="shared" ref="K160:K164" si="36">IFERROR(J160/H160,"")</f>
        <v/>
      </c>
      <c r="L160" s="105" t="str">
        <f t="shared" ref="L160:L164" si="37">IFERROR(J160/I160,"")</f>
        <v/>
      </c>
    </row>
    <row r="161" ht="20.1" customHeight="1" outlineLevel="1" spans="1:12">
      <c r="A161" s="64"/>
      <c r="B161" s="102"/>
      <c r="C161" s="102"/>
      <c r="D161" s="102"/>
      <c r="E161" s="103"/>
      <c r="F161" s="103"/>
      <c r="G161" s="90" t="s">
        <v>2883</v>
      </c>
      <c r="H161" s="67"/>
      <c r="I161" s="67"/>
      <c r="J161" s="67"/>
      <c r="K161" s="18" t="str">
        <f t="shared" si="36"/>
        <v/>
      </c>
      <c r="L161" s="18" t="str">
        <f t="shared" si="37"/>
        <v/>
      </c>
    </row>
    <row r="162" ht="20.1" customHeight="1" outlineLevel="1" spans="1:12">
      <c r="A162" s="64"/>
      <c r="B162" s="102"/>
      <c r="C162" s="102"/>
      <c r="D162" s="102"/>
      <c r="E162" s="103"/>
      <c r="F162" s="103"/>
      <c r="G162" s="90" t="s">
        <v>2890</v>
      </c>
      <c r="H162" s="67"/>
      <c r="I162" s="67"/>
      <c r="J162" s="67"/>
      <c r="K162" s="18" t="str">
        <f t="shared" si="36"/>
        <v/>
      </c>
      <c r="L162" s="18" t="str">
        <f t="shared" si="37"/>
        <v/>
      </c>
    </row>
    <row r="163" ht="20.1" customHeight="1" outlineLevel="1" spans="1:12">
      <c r="A163" s="64"/>
      <c r="B163" s="102"/>
      <c r="C163" s="102"/>
      <c r="D163" s="102"/>
      <c r="E163" s="103"/>
      <c r="F163" s="103"/>
      <c r="G163" s="90" t="s">
        <v>2885</v>
      </c>
      <c r="H163" s="67"/>
      <c r="I163" s="67"/>
      <c r="J163" s="67"/>
      <c r="K163" s="18" t="str">
        <f t="shared" si="36"/>
        <v/>
      </c>
      <c r="L163" s="18" t="str">
        <f t="shared" si="37"/>
        <v/>
      </c>
    </row>
    <row r="164" ht="20.1" customHeight="1" outlineLevel="1" spans="1:12">
      <c r="A164" s="64"/>
      <c r="B164" s="102"/>
      <c r="C164" s="102"/>
      <c r="D164" s="102"/>
      <c r="E164" s="103"/>
      <c r="F164" s="103"/>
      <c r="G164" s="66" t="s">
        <v>2891</v>
      </c>
      <c r="H164" s="67"/>
      <c r="I164" s="67"/>
      <c r="J164" s="67"/>
      <c r="K164" s="18" t="str">
        <f t="shared" si="36"/>
        <v/>
      </c>
      <c r="L164" s="18" t="str">
        <f t="shared" si="37"/>
        <v/>
      </c>
    </row>
    <row r="165" ht="20.1" customHeight="1" outlineLevel="1" spans="1:12">
      <c r="A165" s="64"/>
      <c r="B165" s="102"/>
      <c r="C165" s="102"/>
      <c r="D165" s="102"/>
      <c r="E165" s="103"/>
      <c r="F165" s="103"/>
      <c r="G165" s="88" t="s">
        <v>2892</v>
      </c>
      <c r="H165" s="89">
        <f>SUM(H166:H168)</f>
        <v>457</v>
      </c>
      <c r="I165" s="89">
        <f>SUM(I166:I168)</f>
        <v>559</v>
      </c>
      <c r="J165" s="89">
        <f>SUM(J166:J168)</f>
        <v>0</v>
      </c>
      <c r="K165" s="105">
        <f t="shared" ref="K164:K172" si="38">IFERROR(J165/H165,"")</f>
        <v>0</v>
      </c>
      <c r="L165" s="105">
        <f t="shared" ref="L164:L172" si="39">IFERROR(J165/I165,"")</f>
        <v>0</v>
      </c>
    </row>
    <row r="166" ht="20.1" customHeight="1" outlineLevel="1" spans="1:12">
      <c r="A166" s="64"/>
      <c r="B166" s="102"/>
      <c r="C166" s="102"/>
      <c r="D166" s="102"/>
      <c r="E166" s="103"/>
      <c r="F166" s="103"/>
      <c r="G166" s="96" t="s">
        <v>2893</v>
      </c>
      <c r="H166" s="112">
        <v>60</v>
      </c>
      <c r="I166" s="112">
        <v>62</v>
      </c>
      <c r="J166" s="67"/>
      <c r="K166" s="18">
        <f t="shared" si="38"/>
        <v>0</v>
      </c>
      <c r="L166" s="18">
        <f t="shared" si="39"/>
        <v>0</v>
      </c>
    </row>
    <row r="167" ht="20.1" customHeight="1" outlineLevel="1" spans="1:12">
      <c r="A167" s="64"/>
      <c r="B167" s="102"/>
      <c r="C167" s="102"/>
      <c r="D167" s="102"/>
      <c r="E167" s="103"/>
      <c r="F167" s="103"/>
      <c r="G167" s="96" t="s">
        <v>2875</v>
      </c>
      <c r="H167" s="112">
        <v>397</v>
      </c>
      <c r="I167" s="112">
        <v>497</v>
      </c>
      <c r="J167" s="67"/>
      <c r="K167" s="18">
        <f t="shared" si="38"/>
        <v>0</v>
      </c>
      <c r="L167" s="18">
        <f t="shared" si="39"/>
        <v>0</v>
      </c>
    </row>
    <row r="168" ht="20.1" customHeight="1" outlineLevel="1" spans="1:12">
      <c r="A168" s="64"/>
      <c r="B168" s="102"/>
      <c r="C168" s="102"/>
      <c r="D168" s="102"/>
      <c r="E168" s="103"/>
      <c r="F168" s="103"/>
      <c r="G168" s="66" t="s">
        <v>2894</v>
      </c>
      <c r="H168" s="67"/>
      <c r="I168" s="67"/>
      <c r="J168" s="67"/>
      <c r="K168" s="18" t="str">
        <f t="shared" si="38"/>
        <v/>
      </c>
      <c r="L168" s="18" t="str">
        <f t="shared" si="39"/>
        <v/>
      </c>
    </row>
    <row r="169" ht="20.1" customHeight="1" outlineLevel="1" spans="1:12">
      <c r="A169" s="64"/>
      <c r="B169" s="102"/>
      <c r="C169" s="102"/>
      <c r="D169" s="102"/>
      <c r="E169" s="103"/>
      <c r="F169" s="103"/>
      <c r="G169" s="88" t="s">
        <v>2895</v>
      </c>
      <c r="H169" s="89">
        <f>SUM(H170:H172)</f>
        <v>0</v>
      </c>
      <c r="I169" s="89">
        <f>SUM(I170:I172)</f>
        <v>0</v>
      </c>
      <c r="J169" s="89">
        <f>SUM(J170:J172)</f>
        <v>0</v>
      </c>
      <c r="K169" s="105" t="str">
        <f t="shared" si="38"/>
        <v/>
      </c>
      <c r="L169" s="105" t="str">
        <f t="shared" si="39"/>
        <v/>
      </c>
    </row>
    <row r="170" ht="20.1" customHeight="1" outlineLevel="1" spans="1:12">
      <c r="A170" s="64"/>
      <c r="B170" s="102"/>
      <c r="C170" s="102"/>
      <c r="D170" s="102"/>
      <c r="E170" s="103"/>
      <c r="F170" s="103"/>
      <c r="G170" s="96" t="s">
        <v>2893</v>
      </c>
      <c r="H170" s="67"/>
      <c r="I170" s="67"/>
      <c r="J170" s="67"/>
      <c r="K170" s="18" t="str">
        <f t="shared" si="38"/>
        <v/>
      </c>
      <c r="L170" s="18" t="str">
        <f t="shared" si="39"/>
        <v/>
      </c>
    </row>
    <row r="171" ht="20.1" customHeight="1" outlineLevel="1" spans="1:12">
      <c r="A171" s="64"/>
      <c r="B171" s="102"/>
      <c r="C171" s="102"/>
      <c r="D171" s="102"/>
      <c r="E171" s="103"/>
      <c r="F171" s="103"/>
      <c r="G171" s="96" t="s">
        <v>2875</v>
      </c>
      <c r="H171" s="67"/>
      <c r="I171" s="67"/>
      <c r="J171" s="67"/>
      <c r="K171" s="18" t="str">
        <f t="shared" si="38"/>
        <v/>
      </c>
      <c r="L171" s="18" t="str">
        <f t="shared" si="39"/>
        <v/>
      </c>
    </row>
    <row r="172" ht="20.1" customHeight="1" outlineLevel="1" spans="1:12">
      <c r="A172" s="64"/>
      <c r="B172" s="102"/>
      <c r="C172" s="102"/>
      <c r="D172" s="102"/>
      <c r="E172" s="103"/>
      <c r="F172" s="103"/>
      <c r="G172" s="66" t="s">
        <v>2896</v>
      </c>
      <c r="H172" s="67"/>
      <c r="I172" s="67"/>
      <c r="J172" s="67"/>
      <c r="K172" s="18" t="str">
        <f t="shared" si="38"/>
        <v/>
      </c>
      <c r="L172" s="18" t="str">
        <f t="shared" si="39"/>
        <v/>
      </c>
    </row>
    <row r="173" ht="20.1" customHeight="1" outlineLevel="1" spans="1:12">
      <c r="A173" s="64"/>
      <c r="B173" s="102"/>
      <c r="C173" s="102"/>
      <c r="D173" s="102"/>
      <c r="E173" s="103"/>
      <c r="F173" s="103"/>
      <c r="G173" s="88" t="s">
        <v>2897</v>
      </c>
      <c r="H173" s="89">
        <f>SUM(H174:H175)</f>
        <v>0</v>
      </c>
      <c r="I173" s="89">
        <f>SUM(I174:I175)</f>
        <v>0</v>
      </c>
      <c r="J173" s="89">
        <f>SUM(J174:J175)</f>
        <v>0</v>
      </c>
      <c r="K173" s="105" t="str">
        <f t="shared" ref="K173:K179" si="40">IFERROR(J173/H173,"")</f>
        <v/>
      </c>
      <c r="L173" s="105" t="str">
        <f t="shared" ref="L173:L179" si="41">IFERROR(J173/I173,"")</f>
        <v/>
      </c>
    </row>
    <row r="174" ht="20.1" customHeight="1" outlineLevel="1" spans="1:12">
      <c r="A174" s="64"/>
      <c r="B174" s="102"/>
      <c r="C174" s="102"/>
      <c r="D174" s="102"/>
      <c r="E174" s="103"/>
      <c r="F174" s="103"/>
      <c r="G174" s="96" t="s">
        <v>2875</v>
      </c>
      <c r="H174" s="67"/>
      <c r="I174" s="67"/>
      <c r="J174" s="67"/>
      <c r="K174" s="18" t="str">
        <f t="shared" si="40"/>
        <v/>
      </c>
      <c r="L174" s="18" t="str">
        <f t="shared" si="41"/>
        <v/>
      </c>
    </row>
    <row r="175" ht="20.1" customHeight="1" outlineLevel="1" spans="1:12">
      <c r="A175" s="64"/>
      <c r="B175" s="102"/>
      <c r="C175" s="102"/>
      <c r="D175" s="102"/>
      <c r="E175" s="103"/>
      <c r="F175" s="103"/>
      <c r="G175" s="96" t="s">
        <v>2898</v>
      </c>
      <c r="H175" s="67"/>
      <c r="I175" s="67"/>
      <c r="J175" s="67"/>
      <c r="K175" s="18" t="str">
        <f t="shared" si="40"/>
        <v/>
      </c>
      <c r="L175" s="18" t="str">
        <f t="shared" si="41"/>
        <v/>
      </c>
    </row>
    <row r="176" ht="20.1" customHeight="1" outlineLevel="1" spans="1:12">
      <c r="A176" s="64"/>
      <c r="B176" s="102"/>
      <c r="C176" s="102"/>
      <c r="D176" s="102"/>
      <c r="E176" s="103"/>
      <c r="F176" s="103"/>
      <c r="G176" s="88" t="s">
        <v>2737</v>
      </c>
      <c r="H176" s="89">
        <f>SUM(H177:H179)</f>
        <v>0</v>
      </c>
      <c r="I176" s="89">
        <f>SUM(I177:I179)</f>
        <v>0</v>
      </c>
      <c r="J176" s="89">
        <f>SUM(J177:J179)</f>
        <v>0</v>
      </c>
      <c r="K176" s="105" t="str">
        <f t="shared" si="40"/>
        <v/>
      </c>
      <c r="L176" s="105" t="str">
        <f t="shared" si="41"/>
        <v/>
      </c>
    </row>
    <row r="177" ht="20.1" customHeight="1" outlineLevel="1" spans="1:12">
      <c r="A177" s="64"/>
      <c r="B177" s="102"/>
      <c r="C177" s="102"/>
      <c r="D177" s="102"/>
      <c r="E177" s="103"/>
      <c r="F177" s="103"/>
      <c r="G177" s="64" t="s">
        <v>2899</v>
      </c>
      <c r="H177" s="67"/>
      <c r="I177" s="67"/>
      <c r="J177" s="67"/>
      <c r="K177" s="18" t="str">
        <f t="shared" si="40"/>
        <v/>
      </c>
      <c r="L177" s="18" t="str">
        <f t="shared" si="41"/>
        <v/>
      </c>
    </row>
    <row r="178" ht="20.1" customHeight="1" outlineLevel="1" spans="1:12">
      <c r="A178" s="64"/>
      <c r="B178" s="102"/>
      <c r="C178" s="102"/>
      <c r="D178" s="102"/>
      <c r="E178" s="103"/>
      <c r="F178" s="103"/>
      <c r="G178" s="64" t="s">
        <v>2900</v>
      </c>
      <c r="H178" s="67"/>
      <c r="I178" s="67"/>
      <c r="J178" s="67"/>
      <c r="K178" s="18" t="str">
        <f t="shared" si="40"/>
        <v/>
      </c>
      <c r="L178" s="18" t="str">
        <f t="shared" si="41"/>
        <v/>
      </c>
    </row>
    <row r="179" ht="20.1" customHeight="1" outlineLevel="1" spans="1:12">
      <c r="A179" s="64"/>
      <c r="B179" s="102"/>
      <c r="C179" s="102"/>
      <c r="D179" s="102"/>
      <c r="E179" s="103"/>
      <c r="F179" s="103"/>
      <c r="G179" s="96" t="s">
        <v>2901</v>
      </c>
      <c r="H179" s="67"/>
      <c r="I179" s="67"/>
      <c r="J179" s="67"/>
      <c r="K179" s="18" t="str">
        <f t="shared" si="40"/>
        <v/>
      </c>
      <c r="L179" s="18" t="str">
        <f t="shared" si="41"/>
        <v/>
      </c>
    </row>
    <row r="180" ht="20.1" customHeight="1" outlineLevel="1" spans="1:12">
      <c r="A180" s="64"/>
      <c r="B180" s="102"/>
      <c r="C180" s="102"/>
      <c r="D180" s="102"/>
      <c r="E180" s="103"/>
      <c r="F180" s="103"/>
      <c r="G180" s="113" t="s">
        <v>2902</v>
      </c>
      <c r="H180" s="87">
        <f>SUM(H181,H186,H191,H200,H207,H217,H220,H223,H224)</f>
        <v>0</v>
      </c>
      <c r="I180" s="87">
        <f>SUM(I181,I186,I191,I200,I207,I217,I220,I223,I224)</f>
        <v>0</v>
      </c>
      <c r="J180" s="87">
        <f>SUM(J181,J186,J191,J200,J207,J217,J220,J223,J224)</f>
        <v>0</v>
      </c>
      <c r="K180" s="104" t="str">
        <f t="shared" ref="K180:K225" si="42">IFERROR(J180/H180,"")</f>
        <v/>
      </c>
      <c r="L180" s="104" t="str">
        <f t="shared" ref="L180:L225" si="43">IFERROR(J180/I180,"")</f>
        <v/>
      </c>
    </row>
    <row r="181" ht="20.1" customHeight="1" outlineLevel="1" spans="1:12">
      <c r="A181" s="64"/>
      <c r="B181" s="102"/>
      <c r="C181" s="102"/>
      <c r="D181" s="102"/>
      <c r="E181" s="103"/>
      <c r="F181" s="103"/>
      <c r="G181" s="110" t="s">
        <v>2903</v>
      </c>
      <c r="H181" s="89">
        <f>SUM(H182:H185)</f>
        <v>0</v>
      </c>
      <c r="I181" s="89">
        <f t="shared" ref="I181:J181" si="44">SUM(I182:I185)</f>
        <v>0</v>
      </c>
      <c r="J181" s="89">
        <f t="shared" si="44"/>
        <v>0</v>
      </c>
      <c r="K181" s="105" t="str">
        <f t="shared" si="42"/>
        <v/>
      </c>
      <c r="L181" s="105" t="str">
        <f t="shared" si="43"/>
        <v/>
      </c>
    </row>
    <row r="182" ht="20.1" customHeight="1" outlineLevel="1" spans="1:12">
      <c r="A182" s="64"/>
      <c r="B182" s="102"/>
      <c r="C182" s="102"/>
      <c r="D182" s="102"/>
      <c r="E182" s="103"/>
      <c r="F182" s="103"/>
      <c r="G182" s="66" t="s">
        <v>2904</v>
      </c>
      <c r="H182" s="67"/>
      <c r="I182" s="67"/>
      <c r="J182" s="67"/>
      <c r="K182" s="18" t="str">
        <f t="shared" si="42"/>
        <v/>
      </c>
      <c r="L182" s="18" t="str">
        <f t="shared" si="43"/>
        <v/>
      </c>
    </row>
    <row r="183" ht="20.1" customHeight="1" outlineLevel="1" spans="1:12">
      <c r="A183" s="64"/>
      <c r="B183" s="102"/>
      <c r="C183" s="102"/>
      <c r="D183" s="102"/>
      <c r="E183" s="103"/>
      <c r="F183" s="103"/>
      <c r="G183" s="66" t="s">
        <v>2905</v>
      </c>
      <c r="H183" s="67"/>
      <c r="I183" s="67"/>
      <c r="J183" s="67"/>
      <c r="K183" s="18" t="str">
        <f t="shared" si="42"/>
        <v/>
      </c>
      <c r="L183" s="18" t="str">
        <f t="shared" si="43"/>
        <v/>
      </c>
    </row>
    <row r="184" ht="20.1" customHeight="1" spans="1:12">
      <c r="A184" s="64"/>
      <c r="B184" s="102"/>
      <c r="C184" s="102"/>
      <c r="D184" s="102"/>
      <c r="E184" s="103"/>
      <c r="F184" s="103"/>
      <c r="G184" s="66" t="s">
        <v>2906</v>
      </c>
      <c r="H184" s="67"/>
      <c r="I184" s="67"/>
      <c r="J184" s="67"/>
      <c r="K184" s="18" t="str">
        <f t="shared" si="42"/>
        <v/>
      </c>
      <c r="L184" s="18" t="str">
        <f t="shared" si="43"/>
        <v/>
      </c>
    </row>
    <row r="185" ht="20.1" customHeight="1" outlineLevel="1" spans="1:12">
      <c r="A185" s="64"/>
      <c r="B185" s="102"/>
      <c r="C185" s="102"/>
      <c r="D185" s="102"/>
      <c r="E185" s="103"/>
      <c r="F185" s="103"/>
      <c r="G185" s="66" t="s">
        <v>2907</v>
      </c>
      <c r="H185" s="67"/>
      <c r="I185" s="67"/>
      <c r="J185" s="67"/>
      <c r="K185" s="18" t="str">
        <f t="shared" si="42"/>
        <v/>
      </c>
      <c r="L185" s="18" t="str">
        <f t="shared" si="43"/>
        <v/>
      </c>
    </row>
    <row r="186" ht="20.1" customHeight="1" outlineLevel="1" spans="1:12">
      <c r="A186" s="64"/>
      <c r="B186" s="102"/>
      <c r="C186" s="102"/>
      <c r="D186" s="102"/>
      <c r="E186" s="103"/>
      <c r="F186" s="103"/>
      <c r="G186" s="110" t="s">
        <v>2908</v>
      </c>
      <c r="H186" s="89">
        <f>SUM(H187:H190)</f>
        <v>0</v>
      </c>
      <c r="I186" s="89">
        <f t="shared" ref="I186:J186" si="45">SUM(I187:I190)</f>
        <v>0</v>
      </c>
      <c r="J186" s="89">
        <f t="shared" si="45"/>
        <v>0</v>
      </c>
      <c r="K186" s="105" t="str">
        <f t="shared" si="42"/>
        <v/>
      </c>
      <c r="L186" s="105" t="str">
        <f t="shared" si="43"/>
        <v/>
      </c>
    </row>
    <row r="187" ht="20.1" customHeight="1" outlineLevel="1" spans="1:12">
      <c r="A187" s="64"/>
      <c r="B187" s="102"/>
      <c r="C187" s="102"/>
      <c r="D187" s="102"/>
      <c r="E187" s="103"/>
      <c r="F187" s="103"/>
      <c r="G187" s="66" t="s">
        <v>2906</v>
      </c>
      <c r="H187" s="67"/>
      <c r="I187" s="67"/>
      <c r="J187" s="67"/>
      <c r="K187" s="18" t="str">
        <f t="shared" si="42"/>
        <v/>
      </c>
      <c r="L187" s="18" t="str">
        <f t="shared" si="43"/>
        <v/>
      </c>
    </row>
    <row r="188" ht="20.1" customHeight="1" spans="1:12">
      <c r="A188" s="64"/>
      <c r="B188" s="102"/>
      <c r="C188" s="102"/>
      <c r="D188" s="102"/>
      <c r="E188" s="103"/>
      <c r="F188" s="103"/>
      <c r="G188" s="66" t="s">
        <v>2909</v>
      </c>
      <c r="H188" s="67"/>
      <c r="I188" s="67"/>
      <c r="J188" s="67"/>
      <c r="K188" s="18" t="str">
        <f t="shared" si="42"/>
        <v/>
      </c>
      <c r="L188" s="18" t="str">
        <f t="shared" si="43"/>
        <v/>
      </c>
    </row>
    <row r="189" ht="20.1" customHeight="1" outlineLevel="1" spans="1:12">
      <c r="A189" s="64"/>
      <c r="B189" s="102"/>
      <c r="C189" s="102"/>
      <c r="D189" s="102"/>
      <c r="E189" s="103"/>
      <c r="F189" s="103"/>
      <c r="G189" s="66" t="s">
        <v>2910</v>
      </c>
      <c r="H189" s="67"/>
      <c r="I189" s="67"/>
      <c r="J189" s="67"/>
      <c r="K189" s="18" t="str">
        <f t="shared" si="42"/>
        <v/>
      </c>
      <c r="L189" s="18" t="str">
        <f t="shared" si="43"/>
        <v/>
      </c>
    </row>
    <row r="190" ht="20.1" customHeight="1" outlineLevel="1" spans="1:12">
      <c r="A190" s="64"/>
      <c r="B190" s="102"/>
      <c r="C190" s="102"/>
      <c r="D190" s="102"/>
      <c r="E190" s="103"/>
      <c r="F190" s="103"/>
      <c r="G190" s="66" t="s">
        <v>2911</v>
      </c>
      <c r="H190" s="67"/>
      <c r="I190" s="67"/>
      <c r="J190" s="67"/>
      <c r="K190" s="18" t="str">
        <f t="shared" si="42"/>
        <v/>
      </c>
      <c r="L190" s="18" t="str">
        <f t="shared" si="43"/>
        <v/>
      </c>
    </row>
    <row r="191" ht="20.1" customHeight="1" outlineLevel="1" spans="1:12">
      <c r="A191" s="64"/>
      <c r="B191" s="102"/>
      <c r="C191" s="102"/>
      <c r="D191" s="102"/>
      <c r="E191" s="103"/>
      <c r="F191" s="103"/>
      <c r="G191" s="110" t="s">
        <v>2912</v>
      </c>
      <c r="H191" s="89">
        <f>SUM(H192:H199)</f>
        <v>0</v>
      </c>
      <c r="I191" s="89">
        <f t="shared" ref="I191:J191" si="46">SUM(I192:I199)</f>
        <v>0</v>
      </c>
      <c r="J191" s="89">
        <f t="shared" si="46"/>
        <v>0</v>
      </c>
      <c r="K191" s="105" t="str">
        <f t="shared" si="42"/>
        <v/>
      </c>
      <c r="L191" s="105" t="str">
        <f t="shared" si="43"/>
        <v/>
      </c>
    </row>
    <row r="192" ht="20.1" customHeight="1" outlineLevel="1" spans="1:12">
      <c r="A192" s="64"/>
      <c r="B192" s="102"/>
      <c r="C192" s="102"/>
      <c r="D192" s="102"/>
      <c r="E192" s="103"/>
      <c r="F192" s="103"/>
      <c r="G192" s="66" t="s">
        <v>2913</v>
      </c>
      <c r="H192" s="67"/>
      <c r="I192" s="67"/>
      <c r="J192" s="67"/>
      <c r="K192" s="18" t="str">
        <f t="shared" si="42"/>
        <v/>
      </c>
      <c r="L192" s="18" t="str">
        <f t="shared" si="43"/>
        <v/>
      </c>
    </row>
    <row r="193" ht="20.1" customHeight="1" outlineLevel="1" spans="1:12">
      <c r="A193" s="64"/>
      <c r="B193" s="102"/>
      <c r="C193" s="102"/>
      <c r="D193" s="102"/>
      <c r="E193" s="103"/>
      <c r="F193" s="103"/>
      <c r="G193" s="66" t="s">
        <v>2914</v>
      </c>
      <c r="H193" s="67"/>
      <c r="I193" s="67"/>
      <c r="J193" s="67"/>
      <c r="K193" s="18" t="str">
        <f t="shared" si="42"/>
        <v/>
      </c>
      <c r="L193" s="18" t="str">
        <f t="shared" si="43"/>
        <v/>
      </c>
    </row>
    <row r="194" ht="20.1" customHeight="1" outlineLevel="1" spans="1:12">
      <c r="A194" s="64"/>
      <c r="B194" s="102"/>
      <c r="C194" s="102"/>
      <c r="D194" s="102"/>
      <c r="E194" s="103"/>
      <c r="F194" s="103"/>
      <c r="G194" s="66" t="s">
        <v>2915</v>
      </c>
      <c r="H194" s="67"/>
      <c r="I194" s="67"/>
      <c r="J194" s="67"/>
      <c r="K194" s="18" t="str">
        <f t="shared" si="42"/>
        <v/>
      </c>
      <c r="L194" s="18" t="str">
        <f t="shared" si="43"/>
        <v/>
      </c>
    </row>
    <row r="195" ht="20.1" customHeight="1" outlineLevel="1" spans="1:12">
      <c r="A195" s="64"/>
      <c r="B195" s="102"/>
      <c r="C195" s="102"/>
      <c r="D195" s="102"/>
      <c r="E195" s="103"/>
      <c r="F195" s="103"/>
      <c r="G195" s="66" t="s">
        <v>2916</v>
      </c>
      <c r="H195" s="67"/>
      <c r="I195" s="67"/>
      <c r="J195" s="67"/>
      <c r="K195" s="18" t="str">
        <f t="shared" si="42"/>
        <v/>
      </c>
      <c r="L195" s="18" t="str">
        <f t="shared" si="43"/>
        <v/>
      </c>
    </row>
    <row r="196" ht="20.1" customHeight="1" outlineLevel="1" spans="1:12">
      <c r="A196" s="64"/>
      <c r="B196" s="102"/>
      <c r="C196" s="102"/>
      <c r="D196" s="102"/>
      <c r="E196" s="103"/>
      <c r="F196" s="103"/>
      <c r="G196" s="66" t="s">
        <v>2917</v>
      </c>
      <c r="H196" s="67"/>
      <c r="I196" s="67"/>
      <c r="J196" s="67"/>
      <c r="K196" s="18" t="str">
        <f t="shared" si="42"/>
        <v/>
      </c>
      <c r="L196" s="18" t="str">
        <f t="shared" si="43"/>
        <v/>
      </c>
    </row>
    <row r="197" ht="20.1" customHeight="1" outlineLevel="1" spans="1:12">
      <c r="A197" s="64"/>
      <c r="B197" s="102"/>
      <c r="C197" s="102"/>
      <c r="D197" s="102"/>
      <c r="E197" s="103"/>
      <c r="F197" s="103"/>
      <c r="G197" s="66" t="s">
        <v>2918</v>
      </c>
      <c r="H197" s="67"/>
      <c r="I197" s="67"/>
      <c r="J197" s="67"/>
      <c r="K197" s="18" t="str">
        <f t="shared" si="42"/>
        <v/>
      </c>
      <c r="L197" s="18" t="str">
        <f t="shared" si="43"/>
        <v/>
      </c>
    </row>
    <row r="198" ht="20.1" customHeight="1" outlineLevel="1" spans="1:12">
      <c r="A198" s="64"/>
      <c r="B198" s="102"/>
      <c r="C198" s="102"/>
      <c r="D198" s="102"/>
      <c r="E198" s="103"/>
      <c r="F198" s="103"/>
      <c r="G198" s="66" t="s">
        <v>2919</v>
      </c>
      <c r="H198" s="67"/>
      <c r="I198" s="67"/>
      <c r="J198" s="67"/>
      <c r="K198" s="18" t="str">
        <f t="shared" si="42"/>
        <v/>
      </c>
      <c r="L198" s="18" t="str">
        <f t="shared" si="43"/>
        <v/>
      </c>
    </row>
    <row r="199" ht="20.1" customHeight="1" outlineLevel="1" spans="1:12">
      <c r="A199" s="64"/>
      <c r="B199" s="102"/>
      <c r="C199" s="102"/>
      <c r="D199" s="102"/>
      <c r="E199" s="103"/>
      <c r="F199" s="103"/>
      <c r="G199" s="66" t="s">
        <v>2920</v>
      </c>
      <c r="H199" s="67"/>
      <c r="I199" s="67"/>
      <c r="J199" s="67"/>
      <c r="K199" s="18" t="str">
        <f t="shared" si="42"/>
        <v/>
      </c>
      <c r="L199" s="18" t="str">
        <f t="shared" si="43"/>
        <v/>
      </c>
    </row>
    <row r="200" ht="20.1" customHeight="1" outlineLevel="1" spans="1:12">
      <c r="A200" s="64"/>
      <c r="B200" s="102"/>
      <c r="C200" s="102"/>
      <c r="D200" s="102"/>
      <c r="E200" s="103"/>
      <c r="F200" s="103"/>
      <c r="G200" s="110" t="s">
        <v>2921</v>
      </c>
      <c r="H200" s="89">
        <f>SUM(H201:H206)</f>
        <v>0</v>
      </c>
      <c r="I200" s="89">
        <f t="shared" ref="I200:J200" si="47">SUM(I201:I206)</f>
        <v>0</v>
      </c>
      <c r="J200" s="89">
        <f t="shared" si="47"/>
        <v>0</v>
      </c>
      <c r="K200" s="105" t="str">
        <f t="shared" si="42"/>
        <v/>
      </c>
      <c r="L200" s="105" t="str">
        <f t="shared" si="43"/>
        <v/>
      </c>
    </row>
    <row r="201" ht="20.1" customHeight="1" outlineLevel="1" spans="1:12">
      <c r="A201" s="64"/>
      <c r="B201" s="102"/>
      <c r="C201" s="102"/>
      <c r="D201" s="102"/>
      <c r="E201" s="103"/>
      <c r="F201" s="103"/>
      <c r="G201" s="66" t="s">
        <v>2922</v>
      </c>
      <c r="H201" s="67"/>
      <c r="I201" s="67"/>
      <c r="J201" s="67"/>
      <c r="K201" s="18" t="str">
        <f t="shared" si="42"/>
        <v/>
      </c>
      <c r="L201" s="18" t="str">
        <f t="shared" si="43"/>
        <v/>
      </c>
    </row>
    <row r="202" ht="20.1" customHeight="1" outlineLevel="1" spans="1:12">
      <c r="A202" s="64"/>
      <c r="B202" s="102"/>
      <c r="C202" s="102"/>
      <c r="D202" s="102"/>
      <c r="E202" s="103"/>
      <c r="F202" s="103"/>
      <c r="G202" s="66" t="s">
        <v>2923</v>
      </c>
      <c r="H202" s="67"/>
      <c r="I202" s="67"/>
      <c r="J202" s="67"/>
      <c r="K202" s="18" t="str">
        <f t="shared" si="42"/>
        <v/>
      </c>
      <c r="L202" s="18" t="str">
        <f t="shared" si="43"/>
        <v/>
      </c>
    </row>
    <row r="203" ht="20.1" customHeight="1" outlineLevel="1" spans="1:12">
      <c r="A203" s="64"/>
      <c r="B203" s="102"/>
      <c r="C203" s="102"/>
      <c r="D203" s="102"/>
      <c r="E203" s="103"/>
      <c r="F203" s="103"/>
      <c r="G203" s="66" t="s">
        <v>2924</v>
      </c>
      <c r="H203" s="67"/>
      <c r="I203" s="67"/>
      <c r="J203" s="67"/>
      <c r="K203" s="18" t="str">
        <f t="shared" si="42"/>
        <v/>
      </c>
      <c r="L203" s="18" t="str">
        <f t="shared" si="43"/>
        <v/>
      </c>
    </row>
    <row r="204" ht="20.1" customHeight="1" outlineLevel="1" spans="1:12">
      <c r="A204" s="64"/>
      <c r="B204" s="102"/>
      <c r="C204" s="102"/>
      <c r="D204" s="102"/>
      <c r="E204" s="103"/>
      <c r="F204" s="103"/>
      <c r="G204" s="66" t="s">
        <v>2925</v>
      </c>
      <c r="H204" s="67"/>
      <c r="I204" s="67"/>
      <c r="J204" s="67"/>
      <c r="K204" s="18" t="str">
        <f t="shared" si="42"/>
        <v/>
      </c>
      <c r="L204" s="18" t="str">
        <f t="shared" si="43"/>
        <v/>
      </c>
    </row>
    <row r="205" ht="20.1" customHeight="1" outlineLevel="1" spans="1:12">
      <c r="A205" s="64"/>
      <c r="B205" s="102"/>
      <c r="C205" s="102"/>
      <c r="D205" s="102"/>
      <c r="E205" s="103"/>
      <c r="F205" s="103"/>
      <c r="G205" s="66" t="s">
        <v>2926</v>
      </c>
      <c r="H205" s="67"/>
      <c r="I205" s="67"/>
      <c r="J205" s="67"/>
      <c r="K205" s="18" t="str">
        <f t="shared" si="42"/>
        <v/>
      </c>
      <c r="L205" s="18" t="str">
        <f t="shared" si="43"/>
        <v/>
      </c>
    </row>
    <row r="206" ht="20.1" customHeight="1" outlineLevel="1" spans="1:12">
      <c r="A206" s="64"/>
      <c r="B206" s="102"/>
      <c r="C206" s="102"/>
      <c r="D206" s="102"/>
      <c r="E206" s="103"/>
      <c r="F206" s="103"/>
      <c r="G206" s="66" t="s">
        <v>2927</v>
      </c>
      <c r="H206" s="67"/>
      <c r="I206" s="67"/>
      <c r="J206" s="67"/>
      <c r="K206" s="18" t="str">
        <f t="shared" si="42"/>
        <v/>
      </c>
      <c r="L206" s="18" t="str">
        <f t="shared" si="43"/>
        <v/>
      </c>
    </row>
    <row r="207" ht="20.1" customHeight="1" outlineLevel="1" spans="1:12">
      <c r="A207" s="64"/>
      <c r="B207" s="102"/>
      <c r="C207" s="102"/>
      <c r="D207" s="102"/>
      <c r="E207" s="103"/>
      <c r="F207" s="103"/>
      <c r="G207" s="110" t="s">
        <v>2928</v>
      </c>
      <c r="H207" s="89">
        <f>SUM(H208:H216)</f>
        <v>0</v>
      </c>
      <c r="I207" s="89">
        <f>SUM(I208:I216)</f>
        <v>0</v>
      </c>
      <c r="J207" s="89">
        <f>SUM(J208:J216)</f>
        <v>0</v>
      </c>
      <c r="K207" s="105" t="str">
        <f t="shared" si="42"/>
        <v/>
      </c>
      <c r="L207" s="105" t="str">
        <f t="shared" si="43"/>
        <v/>
      </c>
    </row>
    <row r="208" ht="20.1" customHeight="1" outlineLevel="1" spans="1:12">
      <c r="A208" s="107"/>
      <c r="B208" s="102"/>
      <c r="C208" s="102"/>
      <c r="D208" s="102"/>
      <c r="E208" s="103"/>
      <c r="F208" s="103"/>
      <c r="G208" s="66" t="s">
        <v>2929</v>
      </c>
      <c r="H208" s="67"/>
      <c r="I208" s="67"/>
      <c r="J208" s="67"/>
      <c r="K208" s="18" t="str">
        <f t="shared" si="42"/>
        <v/>
      </c>
      <c r="L208" s="18" t="str">
        <f t="shared" si="43"/>
        <v/>
      </c>
    </row>
    <row r="209" ht="20.1" customHeight="1" outlineLevel="1" spans="1:12">
      <c r="A209" s="64"/>
      <c r="B209" s="102"/>
      <c r="C209" s="102"/>
      <c r="D209" s="102"/>
      <c r="E209" s="103"/>
      <c r="F209" s="103"/>
      <c r="G209" s="66" t="s">
        <v>2930</v>
      </c>
      <c r="H209" s="67"/>
      <c r="I209" s="67"/>
      <c r="J209" s="67"/>
      <c r="K209" s="18" t="str">
        <f t="shared" si="42"/>
        <v/>
      </c>
      <c r="L209" s="18" t="str">
        <f t="shared" si="43"/>
        <v/>
      </c>
    </row>
    <row r="210" ht="20.1" customHeight="1" outlineLevel="1" spans="1:12">
      <c r="A210" s="64"/>
      <c r="B210" s="102"/>
      <c r="C210" s="102"/>
      <c r="D210" s="102"/>
      <c r="E210" s="103"/>
      <c r="F210" s="103"/>
      <c r="G210" s="66" t="s">
        <v>2931</v>
      </c>
      <c r="H210" s="67"/>
      <c r="I210" s="67"/>
      <c r="J210" s="67"/>
      <c r="K210" s="18" t="str">
        <f t="shared" si="42"/>
        <v/>
      </c>
      <c r="L210" s="18" t="str">
        <f t="shared" si="43"/>
        <v/>
      </c>
    </row>
    <row r="211" ht="20.1" customHeight="1" outlineLevel="1" spans="1:12">
      <c r="A211" s="64"/>
      <c r="B211" s="102"/>
      <c r="C211" s="102"/>
      <c r="D211" s="102"/>
      <c r="E211" s="103"/>
      <c r="F211" s="103"/>
      <c r="G211" s="66" t="s">
        <v>2932</v>
      </c>
      <c r="H211" s="67"/>
      <c r="I211" s="67"/>
      <c r="J211" s="67"/>
      <c r="K211" s="18" t="str">
        <f t="shared" si="42"/>
        <v/>
      </c>
      <c r="L211" s="18" t="str">
        <f t="shared" si="43"/>
        <v/>
      </c>
    </row>
    <row r="212" ht="20.1" customHeight="1" outlineLevel="1" spans="1:12">
      <c r="A212" s="64"/>
      <c r="B212" s="102"/>
      <c r="C212" s="102"/>
      <c r="D212" s="102"/>
      <c r="E212" s="103"/>
      <c r="F212" s="103"/>
      <c r="G212" s="66" t="s">
        <v>2933</v>
      </c>
      <c r="H212" s="67"/>
      <c r="I212" s="67"/>
      <c r="J212" s="67"/>
      <c r="K212" s="18" t="str">
        <f t="shared" si="42"/>
        <v/>
      </c>
      <c r="L212" s="18" t="str">
        <f t="shared" si="43"/>
        <v/>
      </c>
    </row>
    <row r="213" ht="20.1" customHeight="1" outlineLevel="1" spans="1:12">
      <c r="A213" s="64"/>
      <c r="B213" s="102"/>
      <c r="C213" s="102"/>
      <c r="D213" s="102"/>
      <c r="E213" s="103"/>
      <c r="F213" s="103"/>
      <c r="G213" s="66" t="s">
        <v>2934</v>
      </c>
      <c r="H213" s="67"/>
      <c r="I213" s="67"/>
      <c r="J213" s="67"/>
      <c r="K213" s="18" t="str">
        <f t="shared" si="42"/>
        <v/>
      </c>
      <c r="L213" s="18" t="str">
        <f t="shared" si="43"/>
        <v/>
      </c>
    </row>
    <row r="214" ht="20.1" customHeight="1" outlineLevel="1" spans="1:12">
      <c r="A214" s="64"/>
      <c r="B214" s="102"/>
      <c r="C214" s="102"/>
      <c r="D214" s="102"/>
      <c r="E214" s="103"/>
      <c r="F214" s="103"/>
      <c r="G214" s="66" t="s">
        <v>2935</v>
      </c>
      <c r="H214" s="67"/>
      <c r="I214" s="67"/>
      <c r="J214" s="67"/>
      <c r="K214" s="18" t="str">
        <f t="shared" si="42"/>
        <v/>
      </c>
      <c r="L214" s="18" t="str">
        <f t="shared" si="43"/>
        <v/>
      </c>
    </row>
    <row r="215" ht="20.1" customHeight="1" outlineLevel="1" spans="1:12">
      <c r="A215" s="64"/>
      <c r="B215" s="102"/>
      <c r="C215" s="102"/>
      <c r="D215" s="102"/>
      <c r="E215" s="103"/>
      <c r="F215" s="103"/>
      <c r="G215" s="66" t="s">
        <v>2936</v>
      </c>
      <c r="H215" s="67"/>
      <c r="I215" s="67"/>
      <c r="J215" s="67"/>
      <c r="K215" s="18" t="str">
        <f t="shared" si="42"/>
        <v/>
      </c>
      <c r="L215" s="18" t="str">
        <f t="shared" si="43"/>
        <v/>
      </c>
    </row>
    <row r="216" ht="20.1" customHeight="1" spans="1:12">
      <c r="A216" s="64"/>
      <c r="B216" s="102"/>
      <c r="C216" s="102"/>
      <c r="D216" s="102"/>
      <c r="E216" s="103"/>
      <c r="F216" s="103"/>
      <c r="G216" s="66" t="s">
        <v>2937</v>
      </c>
      <c r="H216" s="67"/>
      <c r="I216" s="67"/>
      <c r="J216" s="67"/>
      <c r="K216" s="18" t="str">
        <f t="shared" si="42"/>
        <v/>
      </c>
      <c r="L216" s="18" t="str">
        <f t="shared" si="43"/>
        <v/>
      </c>
    </row>
    <row r="217" ht="20.1" customHeight="1" outlineLevel="1" spans="1:12">
      <c r="A217" s="64"/>
      <c r="B217" s="102"/>
      <c r="C217" s="102"/>
      <c r="D217" s="102"/>
      <c r="E217" s="103"/>
      <c r="F217" s="103"/>
      <c r="G217" s="110" t="s">
        <v>2938</v>
      </c>
      <c r="H217" s="89">
        <f>SUM(H218:H219)</f>
        <v>0</v>
      </c>
      <c r="I217" s="89">
        <f t="shared" ref="I217:J217" si="48">SUM(I218:I219)</f>
        <v>0</v>
      </c>
      <c r="J217" s="89">
        <f t="shared" si="48"/>
        <v>0</v>
      </c>
      <c r="K217" s="105" t="str">
        <f t="shared" si="42"/>
        <v/>
      </c>
      <c r="L217" s="105" t="str">
        <f t="shared" si="43"/>
        <v/>
      </c>
    </row>
    <row r="218" ht="20.1" customHeight="1" outlineLevel="1" spans="1:12">
      <c r="A218" s="64"/>
      <c r="B218" s="102"/>
      <c r="C218" s="102"/>
      <c r="D218" s="102"/>
      <c r="E218" s="103"/>
      <c r="F218" s="103"/>
      <c r="G218" s="96" t="s">
        <v>2904</v>
      </c>
      <c r="H218" s="67"/>
      <c r="I218" s="67"/>
      <c r="J218" s="67"/>
      <c r="K218" s="18" t="str">
        <f t="shared" si="42"/>
        <v/>
      </c>
      <c r="L218" s="18" t="str">
        <f t="shared" si="43"/>
        <v/>
      </c>
    </row>
    <row r="219" ht="20.1" customHeight="1" outlineLevel="1" spans="1:12">
      <c r="A219" s="64"/>
      <c r="B219" s="102"/>
      <c r="C219" s="102"/>
      <c r="D219" s="102"/>
      <c r="E219" s="103"/>
      <c r="F219" s="103"/>
      <c r="G219" s="96" t="s">
        <v>2939</v>
      </c>
      <c r="H219" s="67"/>
      <c r="I219" s="67"/>
      <c r="J219" s="67"/>
      <c r="K219" s="18" t="str">
        <f t="shared" si="42"/>
        <v/>
      </c>
      <c r="L219" s="18" t="str">
        <f t="shared" si="43"/>
        <v/>
      </c>
    </row>
    <row r="220" ht="20.1" customHeight="1" outlineLevel="1" spans="1:12">
      <c r="A220" s="64"/>
      <c r="B220" s="102"/>
      <c r="C220" s="102"/>
      <c r="D220" s="102"/>
      <c r="E220" s="103"/>
      <c r="F220" s="103"/>
      <c r="G220" s="110" t="s">
        <v>2940</v>
      </c>
      <c r="H220" s="89">
        <f>SUM(H221:H222)</f>
        <v>0</v>
      </c>
      <c r="I220" s="89">
        <f t="shared" ref="I220:J220" si="49">SUM(I221:I222)</f>
        <v>0</v>
      </c>
      <c r="J220" s="89">
        <f t="shared" si="49"/>
        <v>0</v>
      </c>
      <c r="K220" s="105" t="str">
        <f t="shared" si="42"/>
        <v/>
      </c>
      <c r="L220" s="105" t="str">
        <f t="shared" si="43"/>
        <v/>
      </c>
    </row>
    <row r="221" ht="20.1" customHeight="1" outlineLevel="1" spans="1:12">
      <c r="A221" s="64"/>
      <c r="B221" s="102"/>
      <c r="C221" s="102"/>
      <c r="D221" s="102"/>
      <c r="E221" s="103"/>
      <c r="F221" s="103"/>
      <c r="G221" s="96" t="s">
        <v>2904</v>
      </c>
      <c r="H221" s="67"/>
      <c r="I221" s="67"/>
      <c r="J221" s="67"/>
      <c r="K221" s="18" t="str">
        <f t="shared" si="42"/>
        <v/>
      </c>
      <c r="L221" s="18" t="str">
        <f t="shared" si="43"/>
        <v/>
      </c>
    </row>
    <row r="222" ht="20.1" customHeight="1" outlineLevel="1" spans="1:12">
      <c r="A222" s="64"/>
      <c r="B222" s="102"/>
      <c r="C222" s="102"/>
      <c r="D222" s="102"/>
      <c r="E222" s="103"/>
      <c r="F222" s="103"/>
      <c r="G222" s="96" t="s">
        <v>2941</v>
      </c>
      <c r="H222" s="67"/>
      <c r="I222" s="67"/>
      <c r="J222" s="67"/>
      <c r="K222" s="18" t="str">
        <f t="shared" si="42"/>
        <v/>
      </c>
      <c r="L222" s="18" t="str">
        <f t="shared" si="43"/>
        <v/>
      </c>
    </row>
    <row r="223" ht="20.1" customHeight="1" outlineLevel="1" spans="1:12">
      <c r="A223" s="64"/>
      <c r="B223" s="102"/>
      <c r="C223" s="102"/>
      <c r="D223" s="102"/>
      <c r="E223" s="103"/>
      <c r="F223" s="103"/>
      <c r="G223" s="110" t="s">
        <v>2942</v>
      </c>
      <c r="H223" s="89"/>
      <c r="I223" s="89"/>
      <c r="J223" s="89"/>
      <c r="K223" s="105" t="str">
        <f t="shared" si="42"/>
        <v/>
      </c>
      <c r="L223" s="105" t="str">
        <f t="shared" si="43"/>
        <v/>
      </c>
    </row>
    <row r="224" ht="20.1" customHeight="1" outlineLevel="1" spans="1:12">
      <c r="A224" s="64"/>
      <c r="B224" s="102"/>
      <c r="C224" s="102"/>
      <c r="D224" s="102"/>
      <c r="E224" s="103"/>
      <c r="F224" s="103"/>
      <c r="G224" s="88" t="s">
        <v>2737</v>
      </c>
      <c r="H224" s="89"/>
      <c r="I224" s="89"/>
      <c r="J224" s="89"/>
      <c r="K224" s="105"/>
      <c r="L224" s="105"/>
    </row>
    <row r="225" ht="20.1" customHeight="1" outlineLevel="1" spans="1:12">
      <c r="A225" s="64"/>
      <c r="B225" s="102"/>
      <c r="C225" s="102"/>
      <c r="D225" s="102"/>
      <c r="E225" s="103"/>
      <c r="F225" s="103"/>
      <c r="G225" s="96" t="s">
        <v>2943</v>
      </c>
      <c r="H225" s="67"/>
      <c r="I225" s="67"/>
      <c r="J225" s="67"/>
      <c r="K225" s="18" t="str">
        <f t="shared" ref="K225:K229" si="50">IFERROR(J225/H225,"")</f>
        <v/>
      </c>
      <c r="L225" s="18" t="str">
        <f t="shared" ref="L225:L229" si="51">IFERROR(J225/I225,"")</f>
        <v/>
      </c>
    </row>
    <row r="226" ht="20.1" customHeight="1" outlineLevel="1" spans="1:12">
      <c r="A226" s="64"/>
      <c r="B226" s="102"/>
      <c r="C226" s="102"/>
      <c r="D226" s="102"/>
      <c r="E226" s="103"/>
      <c r="F226" s="103"/>
      <c r="G226" s="96" t="s">
        <v>2944</v>
      </c>
      <c r="H226" s="67"/>
      <c r="I226" s="67"/>
      <c r="J226" s="67"/>
      <c r="K226" s="18" t="str">
        <f t="shared" si="50"/>
        <v/>
      </c>
      <c r="L226" s="18" t="str">
        <f t="shared" si="51"/>
        <v/>
      </c>
    </row>
    <row r="227" ht="20.1" customHeight="1" outlineLevel="1" spans="1:12">
      <c r="A227" s="64"/>
      <c r="B227" s="102"/>
      <c r="C227" s="102"/>
      <c r="D227" s="102"/>
      <c r="E227" s="103"/>
      <c r="F227" s="103"/>
      <c r="G227" s="96" t="s">
        <v>2945</v>
      </c>
      <c r="H227" s="67"/>
      <c r="I227" s="67"/>
      <c r="J227" s="67"/>
      <c r="K227" s="18" t="str">
        <f t="shared" si="50"/>
        <v/>
      </c>
      <c r="L227" s="18" t="str">
        <f t="shared" si="51"/>
        <v/>
      </c>
    </row>
    <row r="228" ht="20.1" customHeight="1" outlineLevel="1" spans="1:12">
      <c r="A228" s="64"/>
      <c r="B228" s="102"/>
      <c r="C228" s="102"/>
      <c r="D228" s="102"/>
      <c r="E228" s="103"/>
      <c r="F228" s="103"/>
      <c r="G228" s="96" t="s">
        <v>2946</v>
      </c>
      <c r="H228" s="67"/>
      <c r="I228" s="67"/>
      <c r="J228" s="67"/>
      <c r="K228" s="18" t="str">
        <f t="shared" si="50"/>
        <v/>
      </c>
      <c r="L228" s="18" t="str">
        <f t="shared" si="51"/>
        <v/>
      </c>
    </row>
    <row r="229" ht="20.1" customHeight="1" outlineLevel="1" spans="1:12">
      <c r="A229" s="64"/>
      <c r="B229" s="102"/>
      <c r="C229" s="102"/>
      <c r="D229" s="102"/>
      <c r="E229" s="103"/>
      <c r="F229" s="103"/>
      <c r="G229" s="96" t="s">
        <v>2947</v>
      </c>
      <c r="H229" s="67"/>
      <c r="I229" s="67"/>
      <c r="J229" s="67"/>
      <c r="K229" s="18" t="str">
        <f t="shared" si="50"/>
        <v/>
      </c>
      <c r="L229" s="18" t="str">
        <f t="shared" si="51"/>
        <v/>
      </c>
    </row>
    <row r="230" ht="20.1" customHeight="1" outlineLevel="1" spans="1:12">
      <c r="A230" s="64"/>
      <c r="B230" s="102"/>
      <c r="C230" s="102"/>
      <c r="D230" s="102"/>
      <c r="E230" s="103"/>
      <c r="F230" s="103"/>
      <c r="G230" s="113" t="s">
        <v>2948</v>
      </c>
      <c r="H230" s="87">
        <f>SUM(H231,H235)</f>
        <v>572</v>
      </c>
      <c r="I230" s="87">
        <f>SUM(I231,I235)</f>
        <v>572</v>
      </c>
      <c r="J230" s="87">
        <f>SUM(J231,J235)</f>
        <v>0</v>
      </c>
      <c r="K230" s="104">
        <f t="shared" ref="K230:K235" si="52">IFERROR(J230/H230,"")</f>
        <v>0</v>
      </c>
      <c r="L230" s="104">
        <f t="shared" ref="L230:L235" si="53">IFERROR(J230/I230,"")</f>
        <v>0</v>
      </c>
    </row>
    <row r="231" ht="20.1" customHeight="1" outlineLevel="1" spans="1:12">
      <c r="A231" s="64"/>
      <c r="B231" s="102"/>
      <c r="C231" s="102"/>
      <c r="D231" s="102"/>
      <c r="E231" s="103"/>
      <c r="F231" s="103"/>
      <c r="G231" s="110" t="s">
        <v>2949</v>
      </c>
      <c r="H231" s="89">
        <f>SUM(H232:H234)</f>
        <v>0</v>
      </c>
      <c r="I231" s="89">
        <f>SUM(I232:I234)</f>
        <v>0</v>
      </c>
      <c r="J231" s="89">
        <f>SUM(J232:J234)</f>
        <v>0</v>
      </c>
      <c r="K231" s="105" t="str">
        <f t="shared" si="52"/>
        <v/>
      </c>
      <c r="L231" s="105" t="str">
        <f t="shared" si="53"/>
        <v/>
      </c>
    </row>
    <row r="232" ht="20.1" customHeight="1" spans="1:12">
      <c r="A232" s="64"/>
      <c r="B232" s="102"/>
      <c r="C232" s="102"/>
      <c r="D232" s="102"/>
      <c r="E232" s="103"/>
      <c r="F232" s="103"/>
      <c r="G232" s="66" t="s">
        <v>2950</v>
      </c>
      <c r="H232" s="67"/>
      <c r="I232" s="67"/>
      <c r="J232" s="67"/>
      <c r="K232" s="18"/>
      <c r="L232" s="18"/>
    </row>
    <row r="233" ht="20.1" customHeight="1" outlineLevel="1" spans="1:12">
      <c r="A233" s="64"/>
      <c r="B233" s="102"/>
      <c r="C233" s="102"/>
      <c r="D233" s="102"/>
      <c r="E233" s="103"/>
      <c r="F233" s="103"/>
      <c r="G233" s="66" t="s">
        <v>2951</v>
      </c>
      <c r="H233" s="67"/>
      <c r="I233" s="67"/>
      <c r="J233" s="67"/>
      <c r="K233" s="18"/>
      <c r="L233" s="18"/>
    </row>
    <row r="234" ht="20.1" customHeight="1" outlineLevel="1" spans="1:12">
      <c r="A234" s="64"/>
      <c r="B234" s="102"/>
      <c r="C234" s="102"/>
      <c r="D234" s="102"/>
      <c r="E234" s="103"/>
      <c r="F234" s="103"/>
      <c r="G234" s="66" t="s">
        <v>2952</v>
      </c>
      <c r="H234" s="67"/>
      <c r="I234" s="67"/>
      <c r="J234" s="67"/>
      <c r="K234" s="18"/>
      <c r="L234" s="18"/>
    </row>
    <row r="235" ht="20.1" customHeight="1" outlineLevel="1" spans="1:12">
      <c r="A235" s="64"/>
      <c r="B235" s="102"/>
      <c r="C235" s="102"/>
      <c r="D235" s="102"/>
      <c r="E235" s="103"/>
      <c r="F235" s="103"/>
      <c r="G235" s="88" t="s">
        <v>2737</v>
      </c>
      <c r="H235" s="89">
        <f>SUM(H236:H239)</f>
        <v>572</v>
      </c>
      <c r="I235" s="89">
        <f>SUM(I236:I239)</f>
        <v>572</v>
      </c>
      <c r="J235" s="89">
        <f>SUM(J236:J239)</f>
        <v>0</v>
      </c>
      <c r="K235" s="105">
        <f t="shared" si="52"/>
        <v>0</v>
      </c>
      <c r="L235" s="105">
        <f t="shared" si="53"/>
        <v>0</v>
      </c>
    </row>
    <row r="236" ht="20.1" customHeight="1" outlineLevel="1" spans="1:12">
      <c r="A236" s="64"/>
      <c r="B236" s="102"/>
      <c r="C236" s="102"/>
      <c r="D236" s="102"/>
      <c r="E236" s="103"/>
      <c r="F236" s="103"/>
      <c r="G236" s="66" t="s">
        <v>2953</v>
      </c>
      <c r="H236" s="67"/>
      <c r="I236" s="67"/>
      <c r="J236" s="67"/>
      <c r="K236" s="18"/>
      <c r="L236" s="18"/>
    </row>
    <row r="237" ht="20.1" customHeight="1" outlineLevel="1" spans="1:12">
      <c r="A237" s="64"/>
      <c r="B237" s="102"/>
      <c r="C237" s="102"/>
      <c r="D237" s="102"/>
      <c r="E237" s="103"/>
      <c r="F237" s="103"/>
      <c r="G237" s="66" t="s">
        <v>2954</v>
      </c>
      <c r="H237" s="112">
        <v>572</v>
      </c>
      <c r="I237" s="112">
        <v>572</v>
      </c>
      <c r="J237" s="67"/>
      <c r="K237" s="18"/>
      <c r="L237" s="18"/>
    </row>
    <row r="238" ht="20.1" customHeight="1" outlineLevel="1" spans="1:12">
      <c r="A238" s="64"/>
      <c r="B238" s="102"/>
      <c r="C238" s="102"/>
      <c r="D238" s="102"/>
      <c r="E238" s="103"/>
      <c r="F238" s="103"/>
      <c r="G238" s="66" t="s">
        <v>2955</v>
      </c>
      <c r="H238" s="67"/>
      <c r="I238" s="67"/>
      <c r="J238" s="67"/>
      <c r="K238" s="18"/>
      <c r="L238" s="18"/>
    </row>
    <row r="239" ht="20.1" customHeight="1" outlineLevel="1" spans="1:12">
      <c r="A239" s="64"/>
      <c r="B239" s="102"/>
      <c r="C239" s="102"/>
      <c r="D239" s="102"/>
      <c r="E239" s="103"/>
      <c r="F239" s="103"/>
      <c r="G239" s="66" t="s">
        <v>2956</v>
      </c>
      <c r="H239" s="67"/>
      <c r="I239" s="67"/>
      <c r="J239" s="67"/>
      <c r="K239" s="18"/>
      <c r="L239" s="18"/>
    </row>
    <row r="240" ht="20.1" customHeight="1" outlineLevel="1" spans="1:12">
      <c r="A240" s="64"/>
      <c r="B240" s="102"/>
      <c r="C240" s="102"/>
      <c r="D240" s="102"/>
      <c r="E240" s="103"/>
      <c r="F240" s="103"/>
      <c r="G240" s="113" t="s">
        <v>2957</v>
      </c>
      <c r="H240" s="87">
        <f t="shared" ref="H240:J240" si="54">SUM(H241)</f>
        <v>0</v>
      </c>
      <c r="I240" s="87">
        <f t="shared" si="54"/>
        <v>0</v>
      </c>
      <c r="J240" s="87">
        <f t="shared" si="54"/>
        <v>0</v>
      </c>
      <c r="K240" s="104" t="str">
        <f t="shared" ref="K240:K247" si="55">IFERROR(J240/H240,"")</f>
        <v/>
      </c>
      <c r="L240" s="104" t="str">
        <f t="shared" ref="L240:L247" si="56">IFERROR(J240/I240,"")</f>
        <v/>
      </c>
    </row>
    <row r="241" ht="20.1" customHeight="1" outlineLevel="1" spans="1:12">
      <c r="A241" s="64"/>
      <c r="B241" s="102"/>
      <c r="C241" s="102"/>
      <c r="D241" s="102"/>
      <c r="E241" s="103"/>
      <c r="F241" s="103"/>
      <c r="G241" s="110" t="s">
        <v>2640</v>
      </c>
      <c r="H241" s="89">
        <f>SUM(H242:H243)</f>
        <v>0</v>
      </c>
      <c r="I241" s="89">
        <f>SUM(I242:I243)</f>
        <v>0</v>
      </c>
      <c r="J241" s="89">
        <f>SUM(J242:J243)</f>
        <v>0</v>
      </c>
      <c r="K241" s="105" t="str">
        <f t="shared" si="55"/>
        <v/>
      </c>
      <c r="L241" s="105" t="str">
        <f t="shared" si="56"/>
        <v/>
      </c>
    </row>
    <row r="242" ht="20.1" customHeight="1" outlineLevel="1" spans="1:12">
      <c r="A242" s="64"/>
      <c r="B242" s="102"/>
      <c r="C242" s="102"/>
      <c r="D242" s="102"/>
      <c r="E242" s="103"/>
      <c r="F242" s="103"/>
      <c r="G242" s="66" t="s">
        <v>2958</v>
      </c>
      <c r="H242" s="67"/>
      <c r="I242" s="67"/>
      <c r="J242" s="67"/>
      <c r="K242" s="18" t="str">
        <f t="shared" si="55"/>
        <v/>
      </c>
      <c r="L242" s="18" t="str">
        <f t="shared" si="56"/>
        <v/>
      </c>
    </row>
    <row r="243" ht="20.1" customHeight="1" outlineLevel="1" spans="1:12">
      <c r="A243" s="64"/>
      <c r="B243" s="102"/>
      <c r="C243" s="102"/>
      <c r="D243" s="102"/>
      <c r="E243" s="103"/>
      <c r="F243" s="103"/>
      <c r="G243" s="66" t="s">
        <v>2959</v>
      </c>
      <c r="H243" s="67"/>
      <c r="I243" s="67"/>
      <c r="J243" s="67"/>
      <c r="K243" s="18" t="str">
        <f t="shared" si="55"/>
        <v/>
      </c>
      <c r="L243" s="18" t="str">
        <f t="shared" si="56"/>
        <v/>
      </c>
    </row>
    <row r="244" ht="20.1" customHeight="1" outlineLevel="1" spans="1:12">
      <c r="A244" s="64"/>
      <c r="B244" s="102"/>
      <c r="C244" s="102"/>
      <c r="D244" s="102"/>
      <c r="E244" s="103"/>
      <c r="F244" s="103"/>
      <c r="G244" s="113" t="s">
        <v>2960</v>
      </c>
      <c r="H244" s="87">
        <f t="shared" ref="H244:J244" si="57">SUM(H245)</f>
        <v>0</v>
      </c>
      <c r="I244" s="87">
        <f t="shared" si="57"/>
        <v>0</v>
      </c>
      <c r="J244" s="87">
        <f t="shared" si="57"/>
        <v>0</v>
      </c>
      <c r="K244" s="104" t="str">
        <f t="shared" si="55"/>
        <v/>
      </c>
      <c r="L244" s="104" t="str">
        <f t="shared" si="56"/>
        <v/>
      </c>
    </row>
    <row r="245" ht="20.1" customHeight="1" outlineLevel="1" spans="1:12">
      <c r="A245" s="64"/>
      <c r="B245" s="102"/>
      <c r="C245" s="102"/>
      <c r="D245" s="102"/>
      <c r="E245" s="103"/>
      <c r="F245" s="103"/>
      <c r="G245" s="110" t="s">
        <v>2961</v>
      </c>
      <c r="H245" s="89">
        <f t="shared" ref="H245:J245" si="58">SUM(H246:H247)</f>
        <v>0</v>
      </c>
      <c r="I245" s="89">
        <f t="shared" si="58"/>
        <v>0</v>
      </c>
      <c r="J245" s="89">
        <f t="shared" si="58"/>
        <v>0</v>
      </c>
      <c r="K245" s="105" t="str">
        <f t="shared" si="55"/>
        <v/>
      </c>
      <c r="L245" s="105" t="str">
        <f t="shared" si="56"/>
        <v/>
      </c>
    </row>
    <row r="246" ht="20.1" customHeight="1" outlineLevel="1" spans="1:12">
      <c r="A246" s="64"/>
      <c r="B246" s="102"/>
      <c r="C246" s="102"/>
      <c r="D246" s="102"/>
      <c r="E246" s="103"/>
      <c r="F246" s="103"/>
      <c r="G246" s="66" t="s">
        <v>2962</v>
      </c>
      <c r="H246" s="67"/>
      <c r="I246" s="67"/>
      <c r="J246" s="67"/>
      <c r="K246" s="18" t="str">
        <f t="shared" si="55"/>
        <v/>
      </c>
      <c r="L246" s="18" t="str">
        <f t="shared" si="56"/>
        <v/>
      </c>
    </row>
    <row r="247" ht="20.1" customHeight="1" outlineLevel="1" spans="1:12">
      <c r="A247" s="64"/>
      <c r="B247" s="102"/>
      <c r="C247" s="102"/>
      <c r="D247" s="102"/>
      <c r="E247" s="103"/>
      <c r="F247" s="103"/>
      <c r="G247" s="66" t="s">
        <v>2963</v>
      </c>
      <c r="H247" s="67"/>
      <c r="I247" s="67"/>
      <c r="J247" s="67"/>
      <c r="K247" s="18" t="str">
        <f t="shared" si="55"/>
        <v/>
      </c>
      <c r="L247" s="18" t="str">
        <f t="shared" si="56"/>
        <v/>
      </c>
    </row>
    <row r="248" ht="20.1" customHeight="1" outlineLevel="1" spans="1:12">
      <c r="A248" s="64"/>
      <c r="B248" s="102"/>
      <c r="C248" s="102"/>
      <c r="D248" s="102"/>
      <c r="E248" s="103"/>
      <c r="F248" s="103"/>
      <c r="G248" s="113" t="s">
        <v>2964</v>
      </c>
      <c r="H248" s="87">
        <f>SUM(H249)</f>
        <v>0</v>
      </c>
      <c r="I248" s="87">
        <f t="shared" ref="H248:J248" si="59">SUM(I249)</f>
        <v>0</v>
      </c>
      <c r="J248" s="87">
        <f t="shared" si="59"/>
        <v>0</v>
      </c>
      <c r="K248" s="104" t="str">
        <f t="shared" ref="K248:K260" si="60">IFERROR(J248/H248,"")</f>
        <v/>
      </c>
      <c r="L248" s="104" t="str">
        <f t="shared" ref="L248:L260" si="61">IFERROR(J248/I248,"")</f>
        <v/>
      </c>
    </row>
    <row r="249" ht="20.1" customHeight="1" outlineLevel="1" spans="1:12">
      <c r="A249" s="64"/>
      <c r="B249" s="102"/>
      <c r="C249" s="102"/>
      <c r="D249" s="102"/>
      <c r="E249" s="103"/>
      <c r="F249" s="103"/>
      <c r="G249" s="88" t="s">
        <v>2737</v>
      </c>
      <c r="H249" s="89">
        <f>SUM(H250:H251)</f>
        <v>0</v>
      </c>
      <c r="I249" s="89">
        <f t="shared" ref="H249:J249" si="62">SUM(I250:I251)</f>
        <v>0</v>
      </c>
      <c r="J249" s="89">
        <f t="shared" si="62"/>
        <v>0</v>
      </c>
      <c r="K249" s="105" t="str">
        <f t="shared" si="60"/>
        <v/>
      </c>
      <c r="L249" s="105" t="str">
        <f t="shared" si="61"/>
        <v/>
      </c>
    </row>
    <row r="250" ht="20.1" customHeight="1" outlineLevel="1" spans="1:12">
      <c r="A250" s="64"/>
      <c r="B250" s="102"/>
      <c r="C250" s="102"/>
      <c r="D250" s="102"/>
      <c r="E250" s="103"/>
      <c r="F250" s="103"/>
      <c r="G250" s="66" t="s">
        <v>2965</v>
      </c>
      <c r="H250" s="67"/>
      <c r="I250" s="67"/>
      <c r="J250" s="67"/>
      <c r="K250" s="18" t="str">
        <f t="shared" si="60"/>
        <v/>
      </c>
      <c r="L250" s="18" t="str">
        <f t="shared" si="61"/>
        <v/>
      </c>
    </row>
    <row r="251" ht="20.1" customHeight="1" outlineLevel="1" spans="1:12">
      <c r="A251" s="64"/>
      <c r="B251" s="102"/>
      <c r="C251" s="102"/>
      <c r="D251" s="102"/>
      <c r="E251" s="103"/>
      <c r="F251" s="103"/>
      <c r="G251" s="66" t="s">
        <v>2966</v>
      </c>
      <c r="H251" s="67"/>
      <c r="I251" s="67"/>
      <c r="J251" s="67"/>
      <c r="K251" s="18" t="str">
        <f t="shared" si="60"/>
        <v/>
      </c>
      <c r="L251" s="18" t="str">
        <f t="shared" si="61"/>
        <v/>
      </c>
    </row>
    <row r="252" ht="20.1" customHeight="1" outlineLevel="1" spans="1:12">
      <c r="A252" s="64"/>
      <c r="B252" s="102"/>
      <c r="C252" s="102"/>
      <c r="D252" s="102"/>
      <c r="E252" s="103"/>
      <c r="F252" s="103"/>
      <c r="G252" s="113" t="s">
        <v>2967</v>
      </c>
      <c r="H252" s="87">
        <f t="shared" ref="H252:J252" si="63">SUM(H253)</f>
        <v>0</v>
      </c>
      <c r="I252" s="87">
        <f t="shared" si="63"/>
        <v>0</v>
      </c>
      <c r="J252" s="87">
        <f t="shared" si="63"/>
        <v>0</v>
      </c>
      <c r="K252" s="104" t="str">
        <f t="shared" si="60"/>
        <v/>
      </c>
      <c r="L252" s="104" t="str">
        <f t="shared" si="61"/>
        <v/>
      </c>
    </row>
    <row r="253" ht="20.1" customHeight="1" spans="1:12">
      <c r="A253" s="64"/>
      <c r="B253" s="102"/>
      <c r="C253" s="102"/>
      <c r="D253" s="102"/>
      <c r="E253" s="103"/>
      <c r="F253" s="103"/>
      <c r="G253" s="88" t="s">
        <v>2737</v>
      </c>
      <c r="H253" s="89">
        <f t="shared" ref="H253:J253" si="64">SUM(H254:H255)</f>
        <v>0</v>
      </c>
      <c r="I253" s="89">
        <f t="shared" si="64"/>
        <v>0</v>
      </c>
      <c r="J253" s="89">
        <f t="shared" si="64"/>
        <v>0</v>
      </c>
      <c r="K253" s="105" t="str">
        <f t="shared" si="60"/>
        <v/>
      </c>
      <c r="L253" s="105" t="str">
        <f t="shared" si="61"/>
        <v/>
      </c>
    </row>
    <row r="254" ht="20.1" customHeight="1" outlineLevel="1" spans="1:12">
      <c r="A254" s="64"/>
      <c r="B254" s="102"/>
      <c r="C254" s="102"/>
      <c r="D254" s="102"/>
      <c r="E254" s="103"/>
      <c r="F254" s="103"/>
      <c r="G254" s="66" t="s">
        <v>2968</v>
      </c>
      <c r="H254" s="67"/>
      <c r="I254" s="67"/>
      <c r="J254" s="67"/>
      <c r="K254" s="18" t="str">
        <f t="shared" si="60"/>
        <v/>
      </c>
      <c r="L254" s="18" t="str">
        <f t="shared" si="61"/>
        <v/>
      </c>
    </row>
    <row r="255" ht="20.1" customHeight="1" outlineLevel="1" spans="1:12">
      <c r="A255" s="64"/>
      <c r="B255" s="102"/>
      <c r="C255" s="102"/>
      <c r="D255" s="102"/>
      <c r="E255" s="103"/>
      <c r="F255" s="103"/>
      <c r="G255" s="66" t="s">
        <v>2969</v>
      </c>
      <c r="H255" s="67"/>
      <c r="I255" s="67"/>
      <c r="J255" s="67"/>
      <c r="K255" s="18" t="str">
        <f t="shared" si="60"/>
        <v/>
      </c>
      <c r="L255" s="18" t="str">
        <f t="shared" si="61"/>
        <v/>
      </c>
    </row>
    <row r="256" ht="20.1" customHeight="1" outlineLevel="1" spans="1:12">
      <c r="A256" s="64"/>
      <c r="B256" s="102"/>
      <c r="C256" s="102"/>
      <c r="D256" s="102"/>
      <c r="E256" s="103"/>
      <c r="F256" s="103"/>
      <c r="G256" s="113" t="s">
        <v>2970</v>
      </c>
      <c r="H256" s="87">
        <f t="shared" ref="H256:J256" si="65">SUM(H257)</f>
        <v>0</v>
      </c>
      <c r="I256" s="87">
        <f t="shared" si="65"/>
        <v>0</v>
      </c>
      <c r="J256" s="87">
        <f t="shared" si="65"/>
        <v>0</v>
      </c>
      <c r="K256" s="104" t="str">
        <f t="shared" si="60"/>
        <v/>
      </c>
      <c r="L256" s="104" t="str">
        <f t="shared" si="61"/>
        <v/>
      </c>
    </row>
    <row r="257" ht="20.1" customHeight="1" outlineLevel="1" spans="1:12">
      <c r="A257" s="64"/>
      <c r="B257" s="102"/>
      <c r="C257" s="102"/>
      <c r="D257" s="102"/>
      <c r="E257" s="103"/>
      <c r="F257" s="103"/>
      <c r="G257" s="88" t="s">
        <v>2737</v>
      </c>
      <c r="H257" s="89">
        <f>SUM(H258:H260)</f>
        <v>0</v>
      </c>
      <c r="I257" s="89">
        <f>SUM(I258:I260)</f>
        <v>0</v>
      </c>
      <c r="J257" s="89">
        <f>SUM(J258:J260)</f>
        <v>0</v>
      </c>
      <c r="K257" s="105" t="str">
        <f t="shared" si="60"/>
        <v/>
      </c>
      <c r="L257" s="105" t="str">
        <f t="shared" si="61"/>
        <v/>
      </c>
    </row>
    <row r="258" ht="20.1" customHeight="1" outlineLevel="1" spans="1:12">
      <c r="A258" s="64"/>
      <c r="B258" s="102"/>
      <c r="C258" s="102"/>
      <c r="D258" s="102"/>
      <c r="E258" s="103"/>
      <c r="F258" s="103"/>
      <c r="G258" s="66" t="s">
        <v>2971</v>
      </c>
      <c r="H258" s="67"/>
      <c r="I258" s="67"/>
      <c r="J258" s="67"/>
      <c r="K258" s="18" t="str">
        <f t="shared" si="60"/>
        <v/>
      </c>
      <c r="L258" s="18" t="str">
        <f t="shared" si="61"/>
        <v/>
      </c>
    </row>
    <row r="259" ht="20.1" customHeight="1" outlineLevel="1" spans="1:12">
      <c r="A259" s="64"/>
      <c r="B259" s="102"/>
      <c r="C259" s="102"/>
      <c r="D259" s="102"/>
      <c r="E259" s="103"/>
      <c r="F259" s="103"/>
      <c r="G259" s="66" t="s">
        <v>2972</v>
      </c>
      <c r="H259" s="67"/>
      <c r="I259" s="67"/>
      <c r="J259" s="67"/>
      <c r="K259" s="18" t="str">
        <f t="shared" si="60"/>
        <v/>
      </c>
      <c r="L259" s="18" t="str">
        <f t="shared" si="61"/>
        <v/>
      </c>
    </row>
    <row r="260" ht="20.1" customHeight="1" outlineLevel="1" spans="1:12">
      <c r="A260" s="64"/>
      <c r="B260" s="102"/>
      <c r="C260" s="102"/>
      <c r="D260" s="102"/>
      <c r="E260" s="103"/>
      <c r="F260" s="103"/>
      <c r="G260" s="66" t="s">
        <v>2973</v>
      </c>
      <c r="H260" s="67"/>
      <c r="I260" s="67"/>
      <c r="J260" s="67"/>
      <c r="K260" s="18" t="str">
        <f t="shared" si="60"/>
        <v/>
      </c>
      <c r="L260" s="18" t="str">
        <f t="shared" si="61"/>
        <v/>
      </c>
    </row>
    <row r="261" ht="20.1" customHeight="1" outlineLevel="1" spans="1:12">
      <c r="A261" s="64"/>
      <c r="B261" s="102"/>
      <c r="C261" s="102"/>
      <c r="D261" s="102"/>
      <c r="E261" s="103"/>
      <c r="F261" s="103"/>
      <c r="G261" s="113" t="s">
        <v>2974</v>
      </c>
      <c r="H261" s="87">
        <f>SUM(H262,H266,H275,H277,H279,H291,H292)</f>
        <v>322693</v>
      </c>
      <c r="I261" s="87">
        <f>SUM(I262,I266,I275,I277,I279,I291,I292)</f>
        <v>365058</v>
      </c>
      <c r="J261" s="87">
        <f>SUM(J262,J266,J275,J277,J279,J291,J292)</f>
        <v>8154</v>
      </c>
      <c r="K261" s="104">
        <f t="shared" ref="K261:K269" si="66">IFERROR(J261/H261,"")</f>
        <v>0.0252685989469868</v>
      </c>
      <c r="L261" s="104">
        <f t="shared" ref="L261:L269" si="67">IFERROR(J261/I261,"")</f>
        <v>0.0223361767171244</v>
      </c>
    </row>
    <row r="262" ht="20.1" customHeight="1" outlineLevel="1" spans="1:12">
      <c r="A262" s="64"/>
      <c r="B262" s="102"/>
      <c r="C262" s="102"/>
      <c r="D262" s="102"/>
      <c r="E262" s="103"/>
      <c r="F262" s="103"/>
      <c r="G262" s="110" t="s">
        <v>2975</v>
      </c>
      <c r="H262" s="89">
        <f>SUM(H263:H265)</f>
        <v>322150</v>
      </c>
      <c r="I262" s="89">
        <f t="shared" ref="I262:J262" si="68">SUM(I263:I265)</f>
        <v>364494</v>
      </c>
      <c r="J262" s="89">
        <f t="shared" si="68"/>
        <v>8154</v>
      </c>
      <c r="K262" s="105">
        <f t="shared" si="66"/>
        <v>0.0253111904392364</v>
      </c>
      <c r="L262" s="105">
        <f t="shared" si="67"/>
        <v>0.0223707386129813</v>
      </c>
    </row>
    <row r="263" ht="20.1" customHeight="1" outlineLevel="1" spans="1:12">
      <c r="A263" s="64"/>
      <c r="B263" s="102"/>
      <c r="C263" s="102"/>
      <c r="D263" s="102"/>
      <c r="E263" s="103"/>
      <c r="F263" s="103"/>
      <c r="G263" s="66" t="s">
        <v>2976</v>
      </c>
      <c r="H263" s="67"/>
      <c r="I263" s="67"/>
      <c r="J263" s="67"/>
      <c r="K263" s="18" t="str">
        <f t="shared" si="66"/>
        <v/>
      </c>
      <c r="L263" s="18" t="str">
        <f t="shared" si="67"/>
        <v/>
      </c>
    </row>
    <row r="264" ht="20.1" customHeight="1" outlineLevel="1" spans="1:12">
      <c r="A264" s="64"/>
      <c r="B264" s="102"/>
      <c r="C264" s="102"/>
      <c r="D264" s="102"/>
      <c r="E264" s="103"/>
      <c r="F264" s="103"/>
      <c r="G264" s="66" t="s">
        <v>2977</v>
      </c>
      <c r="H264" s="67">
        <v>322150</v>
      </c>
      <c r="I264" s="116">
        <f>136736+110000+50000</f>
        <v>296736</v>
      </c>
      <c r="J264" s="67">
        <v>8154</v>
      </c>
      <c r="K264" s="18">
        <f t="shared" si="66"/>
        <v>0.0253111904392364</v>
      </c>
      <c r="L264" s="18">
        <f t="shared" si="67"/>
        <v>0.0274789712067292</v>
      </c>
    </row>
    <row r="265" ht="20.1" customHeight="1" outlineLevel="1" spans="1:12">
      <c r="A265" s="64"/>
      <c r="B265" s="102"/>
      <c r="C265" s="102"/>
      <c r="D265" s="102"/>
      <c r="E265" s="103"/>
      <c r="F265" s="103"/>
      <c r="G265" s="66" t="s">
        <v>2978</v>
      </c>
      <c r="H265" s="67"/>
      <c r="I265" s="116">
        <v>67758</v>
      </c>
      <c r="J265" s="67"/>
      <c r="K265" s="18" t="str">
        <f t="shared" si="66"/>
        <v/>
      </c>
      <c r="L265" s="18">
        <f t="shared" si="67"/>
        <v>0</v>
      </c>
    </row>
    <row r="266" ht="20.1" customHeight="1" outlineLevel="1" spans="1:12">
      <c r="A266" s="64"/>
      <c r="B266" s="102"/>
      <c r="C266" s="102"/>
      <c r="D266" s="102"/>
      <c r="E266" s="103"/>
      <c r="F266" s="103"/>
      <c r="G266" s="110" t="s">
        <v>2979</v>
      </c>
      <c r="H266" s="89">
        <f>SUM(H267:H274)</f>
        <v>0</v>
      </c>
      <c r="I266" s="89">
        <f t="shared" ref="I266:J266" si="69">SUM(I267:I274)</f>
        <v>0</v>
      </c>
      <c r="J266" s="89">
        <f t="shared" si="69"/>
        <v>0</v>
      </c>
      <c r="K266" s="105" t="str">
        <f t="shared" si="66"/>
        <v/>
      </c>
      <c r="L266" s="105" t="str">
        <f t="shared" si="67"/>
        <v/>
      </c>
    </row>
    <row r="267" ht="20.1" customHeight="1" outlineLevel="1" spans="1:12">
      <c r="A267" s="64"/>
      <c r="B267" s="102"/>
      <c r="C267" s="102"/>
      <c r="D267" s="102"/>
      <c r="E267" s="103"/>
      <c r="F267" s="103"/>
      <c r="G267" s="66" t="s">
        <v>2980</v>
      </c>
      <c r="H267" s="67"/>
      <c r="I267" s="67"/>
      <c r="J267" s="67"/>
      <c r="K267" s="18" t="str">
        <f t="shared" si="66"/>
        <v/>
      </c>
      <c r="L267" s="18" t="str">
        <f t="shared" si="67"/>
        <v/>
      </c>
    </row>
    <row r="268" ht="20.1" customHeight="1" outlineLevel="1" spans="1:12">
      <c r="A268" s="64"/>
      <c r="B268" s="102"/>
      <c r="C268" s="102"/>
      <c r="D268" s="102"/>
      <c r="E268" s="103"/>
      <c r="F268" s="103"/>
      <c r="G268" s="66" t="s">
        <v>2981</v>
      </c>
      <c r="H268" s="67"/>
      <c r="I268" s="67"/>
      <c r="J268" s="67"/>
      <c r="K268" s="18" t="str">
        <f t="shared" si="66"/>
        <v/>
      </c>
      <c r="L268" s="18" t="str">
        <f t="shared" si="67"/>
        <v/>
      </c>
    </row>
    <row r="269" ht="20.1" customHeight="1" outlineLevel="1" spans="1:12">
      <c r="A269" s="64"/>
      <c r="B269" s="102"/>
      <c r="C269" s="102"/>
      <c r="D269" s="102"/>
      <c r="E269" s="103"/>
      <c r="F269" s="103"/>
      <c r="G269" s="66" t="s">
        <v>2982</v>
      </c>
      <c r="H269" s="67"/>
      <c r="I269" s="67"/>
      <c r="J269" s="67"/>
      <c r="K269" s="18" t="str">
        <f t="shared" si="66"/>
        <v/>
      </c>
      <c r="L269" s="18" t="str">
        <f t="shared" si="67"/>
        <v/>
      </c>
    </row>
    <row r="270" ht="20.1" customHeight="1" spans="1:12">
      <c r="A270" s="64"/>
      <c r="B270" s="102"/>
      <c r="C270" s="102"/>
      <c r="D270" s="102"/>
      <c r="E270" s="103"/>
      <c r="F270" s="103"/>
      <c r="G270" s="66" t="s">
        <v>2983</v>
      </c>
      <c r="H270" s="67"/>
      <c r="I270" s="67"/>
      <c r="J270" s="67"/>
      <c r="K270" s="18" t="str">
        <f t="shared" ref="K270:K279" si="70">IFERROR(J270/H270,"")</f>
        <v/>
      </c>
      <c r="L270" s="18" t="str">
        <f t="shared" ref="L270:L279" si="71">IFERROR(J270/I270,"")</f>
        <v/>
      </c>
    </row>
    <row r="271" ht="20.1" customHeight="1" spans="1:12">
      <c r="A271" s="64"/>
      <c r="B271" s="102"/>
      <c r="C271" s="102"/>
      <c r="D271" s="102"/>
      <c r="E271" s="103"/>
      <c r="F271" s="103"/>
      <c r="G271" s="66" t="s">
        <v>2984</v>
      </c>
      <c r="H271" s="67"/>
      <c r="I271" s="67"/>
      <c r="J271" s="67"/>
      <c r="K271" s="18" t="str">
        <f t="shared" si="70"/>
        <v/>
      </c>
      <c r="L271" s="18" t="str">
        <f t="shared" si="71"/>
        <v/>
      </c>
    </row>
    <row r="272" ht="20.1" customHeight="1" spans="1:12">
      <c r="A272" s="64"/>
      <c r="B272" s="102"/>
      <c r="C272" s="102"/>
      <c r="D272" s="102"/>
      <c r="E272" s="103"/>
      <c r="F272" s="103"/>
      <c r="G272" s="66" t="s">
        <v>2985</v>
      </c>
      <c r="H272" s="67"/>
      <c r="I272" s="67"/>
      <c r="J272" s="67"/>
      <c r="K272" s="18" t="str">
        <f t="shared" si="70"/>
        <v/>
      </c>
      <c r="L272" s="18" t="str">
        <f t="shared" si="71"/>
        <v/>
      </c>
    </row>
    <row r="273" ht="20.1" customHeight="1" spans="1:12">
      <c r="A273" s="64"/>
      <c r="B273" s="102"/>
      <c r="C273" s="102"/>
      <c r="D273" s="102"/>
      <c r="E273" s="103"/>
      <c r="F273" s="103"/>
      <c r="G273" s="66" t="s">
        <v>2986</v>
      </c>
      <c r="H273" s="67"/>
      <c r="I273" s="67"/>
      <c r="J273" s="67"/>
      <c r="K273" s="18" t="str">
        <f t="shared" si="70"/>
        <v/>
      </c>
      <c r="L273" s="18" t="str">
        <f t="shared" si="71"/>
        <v/>
      </c>
    </row>
    <row r="274" ht="20.1" customHeight="1" spans="1:12">
      <c r="A274" s="64"/>
      <c r="B274" s="102"/>
      <c r="C274" s="102"/>
      <c r="D274" s="102"/>
      <c r="E274" s="103"/>
      <c r="F274" s="103"/>
      <c r="G274" s="66" t="s">
        <v>2987</v>
      </c>
      <c r="H274" s="67"/>
      <c r="I274" s="67"/>
      <c r="J274" s="67"/>
      <c r="K274" s="18" t="str">
        <f t="shared" si="70"/>
        <v/>
      </c>
      <c r="L274" s="18" t="str">
        <f t="shared" si="71"/>
        <v/>
      </c>
    </row>
    <row r="275" ht="20.1" customHeight="1" spans="1:12">
      <c r="A275" s="64"/>
      <c r="B275" s="102"/>
      <c r="C275" s="102"/>
      <c r="D275" s="102"/>
      <c r="E275" s="103"/>
      <c r="F275" s="103"/>
      <c r="G275" s="110" t="s">
        <v>2988</v>
      </c>
      <c r="H275" s="89">
        <f>SUM(H276)</f>
        <v>0</v>
      </c>
      <c r="I275" s="89">
        <f>SUM(I276)</f>
        <v>0</v>
      </c>
      <c r="J275" s="89">
        <f>SUM(J276)</f>
        <v>0</v>
      </c>
      <c r="K275" s="105" t="str">
        <f t="shared" si="70"/>
        <v/>
      </c>
      <c r="L275" s="105" t="str">
        <f t="shared" si="71"/>
        <v/>
      </c>
    </row>
    <row r="276" ht="20.1" customHeight="1" spans="1:12">
      <c r="A276" s="64"/>
      <c r="B276" s="102"/>
      <c r="C276" s="102"/>
      <c r="D276" s="102"/>
      <c r="E276" s="103"/>
      <c r="F276" s="103"/>
      <c r="G276" s="66" t="s">
        <v>2989</v>
      </c>
      <c r="H276" s="114"/>
      <c r="I276" s="67"/>
      <c r="J276" s="67"/>
      <c r="K276" s="18" t="str">
        <f t="shared" si="70"/>
        <v/>
      </c>
      <c r="L276" s="18" t="str">
        <f t="shared" si="71"/>
        <v/>
      </c>
    </row>
    <row r="277" ht="20.1" customHeight="1" spans="1:12">
      <c r="A277" s="64"/>
      <c r="B277" s="102"/>
      <c r="C277" s="102"/>
      <c r="D277" s="102"/>
      <c r="E277" s="103"/>
      <c r="F277" s="103"/>
      <c r="G277" s="110" t="s">
        <v>2990</v>
      </c>
      <c r="H277" s="89">
        <f t="shared" ref="H277:J277" si="72">SUM(H278)</f>
        <v>0</v>
      </c>
      <c r="I277" s="89">
        <f t="shared" si="72"/>
        <v>0</v>
      </c>
      <c r="J277" s="89">
        <f t="shared" si="72"/>
        <v>0</v>
      </c>
      <c r="K277" s="105" t="str">
        <f t="shared" si="70"/>
        <v/>
      </c>
      <c r="L277" s="105" t="str">
        <f t="shared" si="71"/>
        <v/>
      </c>
    </row>
    <row r="278" ht="20.1" customHeight="1" spans="1:12">
      <c r="A278" s="64"/>
      <c r="B278" s="102"/>
      <c r="C278" s="102"/>
      <c r="D278" s="102"/>
      <c r="E278" s="103"/>
      <c r="F278" s="103"/>
      <c r="G278" s="66" t="s">
        <v>2991</v>
      </c>
      <c r="H278" s="114"/>
      <c r="I278" s="67"/>
      <c r="J278" s="67"/>
      <c r="K278" s="18" t="str">
        <f t="shared" si="70"/>
        <v/>
      </c>
      <c r="L278" s="18" t="str">
        <f t="shared" si="71"/>
        <v/>
      </c>
    </row>
    <row r="279" ht="20.1" customHeight="1" spans="1:12">
      <c r="A279" s="64"/>
      <c r="B279" s="102"/>
      <c r="C279" s="102"/>
      <c r="D279" s="102"/>
      <c r="E279" s="103"/>
      <c r="F279" s="103"/>
      <c r="G279" s="110" t="s">
        <v>2992</v>
      </c>
      <c r="H279" s="89">
        <f>SUM(H280:H290)</f>
        <v>543</v>
      </c>
      <c r="I279" s="89">
        <f>SUM(I280:I290)</f>
        <v>564</v>
      </c>
      <c r="J279" s="89">
        <f>SUM(J280:J290)</f>
        <v>0</v>
      </c>
      <c r="K279" s="105">
        <f t="shared" si="70"/>
        <v>0</v>
      </c>
      <c r="L279" s="105">
        <f t="shared" si="71"/>
        <v>0</v>
      </c>
    </row>
    <row r="280" ht="20.1" customHeight="1" spans="1:12">
      <c r="A280" s="64"/>
      <c r="B280" s="102"/>
      <c r="C280" s="102"/>
      <c r="D280" s="102"/>
      <c r="E280" s="103"/>
      <c r="F280" s="103"/>
      <c r="G280" s="66" t="s">
        <v>2993</v>
      </c>
      <c r="H280" s="112">
        <v>0</v>
      </c>
      <c r="I280" s="112">
        <v>0</v>
      </c>
      <c r="J280" s="67"/>
      <c r="K280" s="18"/>
      <c r="L280" s="18"/>
    </row>
    <row r="281" ht="20.1" customHeight="1" spans="1:12">
      <c r="A281" s="64"/>
      <c r="B281" s="102"/>
      <c r="C281" s="102"/>
      <c r="D281" s="102"/>
      <c r="E281" s="103"/>
      <c r="F281" s="103"/>
      <c r="G281" s="66" t="s">
        <v>2994</v>
      </c>
      <c r="H281" s="112">
        <v>341</v>
      </c>
      <c r="I281" s="112">
        <v>362</v>
      </c>
      <c r="J281" s="67"/>
      <c r="K281" s="18"/>
      <c r="L281" s="18"/>
    </row>
    <row r="282" ht="22.8" customHeight="1" spans="1:12">
      <c r="A282" s="64"/>
      <c r="B282" s="102"/>
      <c r="C282" s="102"/>
      <c r="D282" s="102"/>
      <c r="E282" s="103"/>
      <c r="F282" s="103"/>
      <c r="G282" s="66" t="s">
        <v>2995</v>
      </c>
      <c r="H282" s="112">
        <v>96</v>
      </c>
      <c r="I282" s="112">
        <v>96</v>
      </c>
      <c r="J282" s="67"/>
      <c r="K282" s="18">
        <f t="shared" ref="K282:K300" si="73">IFERROR(J282/H282,"")</f>
        <v>0</v>
      </c>
      <c r="L282" s="18">
        <f t="shared" ref="L282:L300" si="74">IFERROR(J282/I282,"")</f>
        <v>0</v>
      </c>
    </row>
    <row r="283" ht="20.1" customHeight="1" spans="1:12">
      <c r="A283" s="64"/>
      <c r="B283" s="102"/>
      <c r="C283" s="102"/>
      <c r="D283" s="102"/>
      <c r="E283" s="103"/>
      <c r="F283" s="103"/>
      <c r="G283" s="66" t="s">
        <v>2996</v>
      </c>
      <c r="H283" s="112">
        <v>0</v>
      </c>
      <c r="I283" s="112">
        <v>0</v>
      </c>
      <c r="J283" s="67"/>
      <c r="K283" s="18" t="str">
        <f t="shared" si="73"/>
        <v/>
      </c>
      <c r="L283" s="18" t="str">
        <f t="shared" si="74"/>
        <v/>
      </c>
    </row>
    <row r="284" ht="20.1" customHeight="1" spans="1:12">
      <c r="A284" s="64"/>
      <c r="B284" s="102"/>
      <c r="C284" s="102"/>
      <c r="D284" s="102"/>
      <c r="E284" s="103"/>
      <c r="F284" s="103"/>
      <c r="G284" s="66" t="s">
        <v>2997</v>
      </c>
      <c r="H284" s="112">
        <v>0</v>
      </c>
      <c r="I284" s="112">
        <v>0</v>
      </c>
      <c r="J284" s="67"/>
      <c r="K284" s="18" t="str">
        <f t="shared" si="73"/>
        <v/>
      </c>
      <c r="L284" s="18" t="str">
        <f t="shared" si="74"/>
        <v/>
      </c>
    </row>
    <row r="285" ht="20.1" customHeight="1" spans="1:12">
      <c r="A285" s="64"/>
      <c r="B285" s="102"/>
      <c r="C285" s="102"/>
      <c r="D285" s="102"/>
      <c r="E285" s="103"/>
      <c r="F285" s="103"/>
      <c r="G285" s="66" t="s">
        <v>2998</v>
      </c>
      <c r="H285" s="112">
        <v>97</v>
      </c>
      <c r="I285" s="112">
        <v>97</v>
      </c>
      <c r="J285" s="67"/>
      <c r="K285" s="18">
        <f t="shared" si="73"/>
        <v>0</v>
      </c>
      <c r="L285" s="18">
        <f t="shared" si="74"/>
        <v>0</v>
      </c>
    </row>
    <row r="286" ht="20.1" customHeight="1" spans="1:12">
      <c r="A286" s="64"/>
      <c r="B286" s="102"/>
      <c r="C286" s="102"/>
      <c r="D286" s="102"/>
      <c r="E286" s="103"/>
      <c r="F286" s="103"/>
      <c r="G286" s="66" t="s">
        <v>2999</v>
      </c>
      <c r="H286" s="112">
        <v>0</v>
      </c>
      <c r="I286" s="112">
        <v>0</v>
      </c>
      <c r="J286" s="67"/>
      <c r="K286" s="18" t="str">
        <f t="shared" si="73"/>
        <v/>
      </c>
      <c r="L286" s="18" t="str">
        <f t="shared" si="74"/>
        <v/>
      </c>
    </row>
    <row r="287" ht="20.1" customHeight="1" spans="1:12">
      <c r="A287" s="64"/>
      <c r="B287" s="102"/>
      <c r="C287" s="102"/>
      <c r="D287" s="102"/>
      <c r="E287" s="103"/>
      <c r="F287" s="103"/>
      <c r="G287" s="66" t="s">
        <v>3000</v>
      </c>
      <c r="H287" s="112">
        <v>0</v>
      </c>
      <c r="I287" s="112">
        <v>0</v>
      </c>
      <c r="J287" s="67"/>
      <c r="K287" s="18" t="str">
        <f t="shared" si="73"/>
        <v/>
      </c>
      <c r="L287" s="18" t="str">
        <f t="shared" si="74"/>
        <v/>
      </c>
    </row>
    <row r="288" ht="20.1" customHeight="1" spans="1:12">
      <c r="A288" s="64"/>
      <c r="B288" s="102"/>
      <c r="C288" s="102"/>
      <c r="D288" s="102"/>
      <c r="E288" s="103"/>
      <c r="F288" s="103"/>
      <c r="G288" s="66" t="s">
        <v>3001</v>
      </c>
      <c r="H288" s="112">
        <v>0</v>
      </c>
      <c r="I288" s="112">
        <v>0</v>
      </c>
      <c r="J288" s="67"/>
      <c r="K288" s="18" t="str">
        <f t="shared" si="73"/>
        <v/>
      </c>
      <c r="L288" s="18" t="str">
        <f t="shared" si="74"/>
        <v/>
      </c>
    </row>
    <row r="289" ht="20.1" customHeight="1" spans="1:12">
      <c r="A289" s="64"/>
      <c r="B289" s="102"/>
      <c r="C289" s="102"/>
      <c r="D289" s="102"/>
      <c r="E289" s="103"/>
      <c r="F289" s="103"/>
      <c r="G289" s="66" t="s">
        <v>3002</v>
      </c>
      <c r="H289" s="112">
        <v>9</v>
      </c>
      <c r="I289" s="112">
        <v>9</v>
      </c>
      <c r="J289" s="67"/>
      <c r="K289" s="18">
        <f t="shared" si="73"/>
        <v>0</v>
      </c>
      <c r="L289" s="18">
        <f t="shared" si="74"/>
        <v>0</v>
      </c>
    </row>
    <row r="290" ht="20.1" customHeight="1" spans="1:12">
      <c r="A290" s="64"/>
      <c r="B290" s="102"/>
      <c r="C290" s="102"/>
      <c r="D290" s="102"/>
      <c r="E290" s="103"/>
      <c r="F290" s="103"/>
      <c r="G290" s="66" t="s">
        <v>3003</v>
      </c>
      <c r="H290" s="112">
        <v>0</v>
      </c>
      <c r="I290" s="112">
        <v>0</v>
      </c>
      <c r="J290" s="67"/>
      <c r="K290" s="18" t="str">
        <f t="shared" si="73"/>
        <v/>
      </c>
      <c r="L290" s="18" t="str">
        <f t="shared" si="74"/>
        <v/>
      </c>
    </row>
    <row r="291" ht="20.1" customHeight="1" spans="1:12">
      <c r="A291" s="64"/>
      <c r="B291" s="102"/>
      <c r="C291" s="102"/>
      <c r="D291" s="102"/>
      <c r="E291" s="103"/>
      <c r="F291" s="103"/>
      <c r="G291" s="88" t="s">
        <v>2737</v>
      </c>
      <c r="H291" s="89"/>
      <c r="I291" s="89"/>
      <c r="J291" s="89"/>
      <c r="K291" s="105" t="str">
        <f t="shared" si="73"/>
        <v/>
      </c>
      <c r="L291" s="105" t="str">
        <f t="shared" si="74"/>
        <v/>
      </c>
    </row>
    <row r="292" ht="20.1" customHeight="1" spans="1:12">
      <c r="A292" s="64"/>
      <c r="B292" s="102"/>
      <c r="C292" s="102"/>
      <c r="D292" s="102"/>
      <c r="E292" s="103"/>
      <c r="F292" s="103"/>
      <c r="G292" s="88" t="s">
        <v>2649</v>
      </c>
      <c r="H292" s="89"/>
      <c r="I292" s="89"/>
      <c r="J292" s="89"/>
      <c r="K292" s="105" t="str">
        <f t="shared" si="73"/>
        <v/>
      </c>
      <c r="L292" s="105" t="str">
        <f t="shared" si="74"/>
        <v/>
      </c>
    </row>
    <row r="293" ht="20.1" customHeight="1" spans="1:12">
      <c r="A293" s="64"/>
      <c r="B293" s="102"/>
      <c r="C293" s="102"/>
      <c r="D293" s="102"/>
      <c r="E293" s="103"/>
      <c r="F293" s="103"/>
      <c r="G293" s="113" t="s">
        <v>3004</v>
      </c>
      <c r="H293" s="87">
        <f>SUM(H294:H308)</f>
        <v>21602</v>
      </c>
      <c r="I293" s="87">
        <f t="shared" ref="I293:J293" si="75">SUM(I294:I308)</f>
        <v>21602</v>
      </c>
      <c r="J293" s="87">
        <f t="shared" si="75"/>
        <v>23751</v>
      </c>
      <c r="K293" s="104">
        <f t="shared" si="73"/>
        <v>1.09948152948801</v>
      </c>
      <c r="L293" s="104">
        <f t="shared" si="74"/>
        <v>1.09948152948801</v>
      </c>
    </row>
    <row r="294" ht="20.1" customHeight="1" spans="1:12">
      <c r="A294" s="64"/>
      <c r="B294" s="102"/>
      <c r="C294" s="102"/>
      <c r="D294" s="102"/>
      <c r="E294" s="103"/>
      <c r="F294" s="103"/>
      <c r="G294" s="90" t="s">
        <v>3005</v>
      </c>
      <c r="H294" s="67"/>
      <c r="I294" s="67"/>
      <c r="J294" s="67"/>
      <c r="K294" s="18" t="str">
        <f t="shared" si="73"/>
        <v/>
      </c>
      <c r="L294" s="18" t="str">
        <f t="shared" si="74"/>
        <v/>
      </c>
    </row>
    <row r="295" ht="20.1" customHeight="1" spans="1:12">
      <c r="A295" s="64"/>
      <c r="B295" s="102"/>
      <c r="C295" s="102"/>
      <c r="D295" s="102"/>
      <c r="E295" s="103"/>
      <c r="F295" s="103"/>
      <c r="G295" s="90" t="s">
        <v>3006</v>
      </c>
      <c r="H295" s="67"/>
      <c r="I295" s="67"/>
      <c r="J295" s="67"/>
      <c r="K295" s="18" t="str">
        <f t="shared" si="73"/>
        <v/>
      </c>
      <c r="L295" s="18" t="str">
        <f t="shared" si="74"/>
        <v/>
      </c>
    </row>
    <row r="296" ht="20.1" customHeight="1" spans="1:12">
      <c r="A296" s="64"/>
      <c r="B296" s="102"/>
      <c r="C296" s="102"/>
      <c r="D296" s="102"/>
      <c r="E296" s="103"/>
      <c r="F296" s="103"/>
      <c r="G296" s="90" t="s">
        <v>3007</v>
      </c>
      <c r="H296" s="67"/>
      <c r="I296" s="67"/>
      <c r="J296" s="67"/>
      <c r="K296" s="18" t="str">
        <f t="shared" si="73"/>
        <v/>
      </c>
      <c r="L296" s="18" t="str">
        <f t="shared" si="74"/>
        <v/>
      </c>
    </row>
    <row r="297" ht="20.1" customHeight="1" spans="1:12">
      <c r="A297" s="64"/>
      <c r="B297" s="102"/>
      <c r="C297" s="102"/>
      <c r="D297" s="102"/>
      <c r="E297" s="103"/>
      <c r="F297" s="103"/>
      <c r="G297" s="90" t="s">
        <v>3008</v>
      </c>
      <c r="H297" s="67"/>
      <c r="I297" s="67"/>
      <c r="J297" s="67"/>
      <c r="K297" s="18" t="str">
        <f t="shared" si="73"/>
        <v/>
      </c>
      <c r="L297" s="18" t="str">
        <f t="shared" si="74"/>
        <v/>
      </c>
    </row>
    <row r="298" ht="20.1" customHeight="1" spans="1:12">
      <c r="A298" s="64"/>
      <c r="B298" s="102"/>
      <c r="C298" s="102"/>
      <c r="D298" s="102"/>
      <c r="E298" s="103"/>
      <c r="F298" s="103"/>
      <c r="G298" s="90" t="s">
        <v>3009</v>
      </c>
      <c r="H298" s="67"/>
      <c r="I298" s="67"/>
      <c r="J298" s="67"/>
      <c r="K298" s="18" t="str">
        <f t="shared" si="73"/>
        <v/>
      </c>
      <c r="L298" s="18" t="str">
        <f t="shared" si="74"/>
        <v/>
      </c>
    </row>
    <row r="299" ht="20.1" customHeight="1" spans="1:12">
      <c r="A299" s="64"/>
      <c r="B299" s="102"/>
      <c r="C299" s="102"/>
      <c r="D299" s="102"/>
      <c r="E299" s="103"/>
      <c r="F299" s="103"/>
      <c r="G299" s="90" t="s">
        <v>3010</v>
      </c>
      <c r="H299" s="67"/>
      <c r="I299" s="67"/>
      <c r="J299" s="67"/>
      <c r="K299" s="18" t="str">
        <f t="shared" si="73"/>
        <v/>
      </c>
      <c r="L299" s="18" t="str">
        <f t="shared" si="74"/>
        <v/>
      </c>
    </row>
    <row r="300" ht="20.1" customHeight="1" spans="1:12">
      <c r="A300" s="64"/>
      <c r="B300" s="102"/>
      <c r="C300" s="102"/>
      <c r="D300" s="102"/>
      <c r="E300" s="103"/>
      <c r="F300" s="103"/>
      <c r="G300" s="90" t="s">
        <v>3011</v>
      </c>
      <c r="H300" s="67"/>
      <c r="I300" s="67"/>
      <c r="J300" s="67"/>
      <c r="K300" s="18" t="str">
        <f t="shared" si="73"/>
        <v/>
      </c>
      <c r="L300" s="18" t="str">
        <f t="shared" si="74"/>
        <v/>
      </c>
    </row>
    <row r="301" ht="20.1" customHeight="1" spans="1:12">
      <c r="A301" s="64"/>
      <c r="B301" s="102"/>
      <c r="C301" s="102"/>
      <c r="D301" s="102"/>
      <c r="E301" s="103"/>
      <c r="F301" s="103"/>
      <c r="G301" s="90" t="s">
        <v>3012</v>
      </c>
      <c r="H301" s="67"/>
      <c r="I301" s="67"/>
      <c r="J301" s="67"/>
      <c r="K301" s="18" t="str">
        <f t="shared" ref="K301:K345" si="76">IFERROR(J301/H301,"")</f>
        <v/>
      </c>
      <c r="L301" s="18" t="str">
        <f t="shared" ref="L301:L345" si="77">IFERROR(J301/I301,"")</f>
        <v/>
      </c>
    </row>
    <row r="302" ht="20.1" customHeight="1" spans="1:12">
      <c r="A302" s="64"/>
      <c r="B302" s="102"/>
      <c r="C302" s="102"/>
      <c r="D302" s="102"/>
      <c r="E302" s="103"/>
      <c r="F302" s="103"/>
      <c r="G302" s="90" t="s">
        <v>3013</v>
      </c>
      <c r="H302" s="67"/>
      <c r="I302" s="67"/>
      <c r="J302" s="67"/>
      <c r="K302" s="18" t="str">
        <f t="shared" si="76"/>
        <v/>
      </c>
      <c r="L302" s="18" t="str">
        <f t="shared" si="77"/>
        <v/>
      </c>
    </row>
    <row r="303" ht="20.1" customHeight="1" spans="1:12">
      <c r="A303" s="64"/>
      <c r="B303" s="102"/>
      <c r="C303" s="102"/>
      <c r="D303" s="102"/>
      <c r="E303" s="103"/>
      <c r="F303" s="103"/>
      <c r="G303" s="90" t="s">
        <v>3014</v>
      </c>
      <c r="H303" s="67"/>
      <c r="I303" s="67"/>
      <c r="J303" s="67"/>
      <c r="K303" s="18" t="str">
        <f t="shared" si="76"/>
        <v/>
      </c>
      <c r="L303" s="18" t="str">
        <f t="shared" si="77"/>
        <v/>
      </c>
    </row>
    <row r="304" ht="20.1" customHeight="1" spans="1:12">
      <c r="A304" s="64"/>
      <c r="B304" s="102"/>
      <c r="C304" s="102"/>
      <c r="D304" s="102"/>
      <c r="E304" s="103"/>
      <c r="F304" s="103"/>
      <c r="G304" s="90" t="s">
        <v>3015</v>
      </c>
      <c r="H304" s="115"/>
      <c r="I304" s="67"/>
      <c r="J304" s="67"/>
      <c r="K304" s="18" t="str">
        <f t="shared" si="76"/>
        <v/>
      </c>
      <c r="L304" s="18" t="str">
        <f t="shared" si="77"/>
        <v/>
      </c>
    </row>
    <row r="305" ht="20.1" customHeight="1" spans="1:12">
      <c r="A305" s="64"/>
      <c r="B305" s="102"/>
      <c r="C305" s="102"/>
      <c r="D305" s="102"/>
      <c r="E305" s="103"/>
      <c r="F305" s="103"/>
      <c r="G305" s="90" t="s">
        <v>3016</v>
      </c>
      <c r="H305" s="67"/>
      <c r="I305" s="67"/>
      <c r="J305" s="67"/>
      <c r="K305" s="18" t="str">
        <f t="shared" si="76"/>
        <v/>
      </c>
      <c r="L305" s="18" t="str">
        <f t="shared" si="77"/>
        <v/>
      </c>
    </row>
    <row r="306" ht="20.1" customHeight="1" spans="1:12">
      <c r="A306" s="64"/>
      <c r="B306" s="102"/>
      <c r="C306" s="102"/>
      <c r="D306" s="102"/>
      <c r="E306" s="103"/>
      <c r="F306" s="103"/>
      <c r="G306" s="90" t="s">
        <v>3017</v>
      </c>
      <c r="H306" s="67"/>
      <c r="I306" s="67"/>
      <c r="J306" s="67"/>
      <c r="K306" s="18" t="str">
        <f t="shared" si="76"/>
        <v/>
      </c>
      <c r="L306" s="18" t="str">
        <f t="shared" si="77"/>
        <v/>
      </c>
    </row>
    <row r="307" ht="20.1" customHeight="1" spans="1:12">
      <c r="A307" s="64"/>
      <c r="B307" s="102"/>
      <c r="C307" s="102"/>
      <c r="D307" s="102"/>
      <c r="E307" s="103"/>
      <c r="F307" s="103"/>
      <c r="G307" s="90" t="s">
        <v>3018</v>
      </c>
      <c r="H307" s="67">
        <v>21602</v>
      </c>
      <c r="I307" s="67">
        <v>21602</v>
      </c>
      <c r="J307" s="67">
        <v>23751</v>
      </c>
      <c r="K307" s="18">
        <f t="shared" si="76"/>
        <v>1.09948152948801</v>
      </c>
      <c r="L307" s="18">
        <f t="shared" si="77"/>
        <v>1.09948152948801</v>
      </c>
    </row>
    <row r="308" ht="20.1" customHeight="1" spans="1:12">
      <c r="A308" s="64"/>
      <c r="B308" s="102"/>
      <c r="C308" s="102"/>
      <c r="D308" s="102"/>
      <c r="E308" s="103"/>
      <c r="F308" s="103"/>
      <c r="G308" s="90" t="s">
        <v>3019</v>
      </c>
      <c r="H308" s="67"/>
      <c r="I308" s="67"/>
      <c r="J308" s="67"/>
      <c r="K308" s="18" t="str">
        <f t="shared" si="76"/>
        <v/>
      </c>
      <c r="L308" s="18" t="str">
        <f t="shared" si="77"/>
        <v/>
      </c>
    </row>
    <row r="309" ht="20.1" customHeight="1" spans="1:12">
      <c r="A309" s="64"/>
      <c r="B309" s="102"/>
      <c r="C309" s="102"/>
      <c r="D309" s="102"/>
      <c r="E309" s="103"/>
      <c r="F309" s="103"/>
      <c r="G309" s="113" t="s">
        <v>3020</v>
      </c>
      <c r="H309" s="87">
        <f>SUM(H310:H324)</f>
        <v>181</v>
      </c>
      <c r="I309" s="87">
        <f t="shared" ref="I309:J309" si="78">SUM(I310:I324)</f>
        <v>181</v>
      </c>
      <c r="J309" s="87">
        <f t="shared" si="78"/>
        <v>0</v>
      </c>
      <c r="K309" s="104">
        <f t="shared" si="76"/>
        <v>0</v>
      </c>
      <c r="L309" s="104">
        <f t="shared" si="77"/>
        <v>0</v>
      </c>
    </row>
    <row r="310" ht="20.1" customHeight="1" spans="1:12">
      <c r="A310" s="64"/>
      <c r="B310" s="102"/>
      <c r="C310" s="102"/>
      <c r="D310" s="102"/>
      <c r="E310" s="103"/>
      <c r="F310" s="103"/>
      <c r="G310" s="90" t="s">
        <v>3021</v>
      </c>
      <c r="H310" s="67"/>
      <c r="I310" s="67"/>
      <c r="J310" s="67"/>
      <c r="K310" s="18" t="str">
        <f t="shared" si="76"/>
        <v/>
      </c>
      <c r="L310" s="18" t="str">
        <f t="shared" si="77"/>
        <v/>
      </c>
    </row>
    <row r="311" ht="20.1" customHeight="1" spans="1:12">
      <c r="A311" s="64"/>
      <c r="B311" s="102"/>
      <c r="C311" s="102"/>
      <c r="D311" s="102"/>
      <c r="E311" s="103"/>
      <c r="F311" s="103"/>
      <c r="G311" s="90" t="s">
        <v>3022</v>
      </c>
      <c r="H311" s="67"/>
      <c r="I311" s="67"/>
      <c r="J311" s="67"/>
      <c r="K311" s="18" t="str">
        <f t="shared" si="76"/>
        <v/>
      </c>
      <c r="L311" s="18" t="str">
        <f t="shared" si="77"/>
        <v/>
      </c>
    </row>
    <row r="312" ht="20.1" customHeight="1" spans="1:12">
      <c r="A312" s="64"/>
      <c r="B312" s="102"/>
      <c r="C312" s="102"/>
      <c r="D312" s="102"/>
      <c r="E312" s="103"/>
      <c r="F312" s="103"/>
      <c r="G312" s="90" t="s">
        <v>3023</v>
      </c>
      <c r="H312" s="67"/>
      <c r="I312" s="67"/>
      <c r="J312" s="67"/>
      <c r="K312" s="18" t="str">
        <f t="shared" si="76"/>
        <v/>
      </c>
      <c r="L312" s="18" t="str">
        <f t="shared" si="77"/>
        <v/>
      </c>
    </row>
    <row r="313" ht="20.1" customHeight="1" spans="1:12">
      <c r="A313" s="64"/>
      <c r="B313" s="102"/>
      <c r="C313" s="102"/>
      <c r="D313" s="102"/>
      <c r="E313" s="103"/>
      <c r="F313" s="103"/>
      <c r="G313" s="90" t="s">
        <v>3024</v>
      </c>
      <c r="H313" s="67"/>
      <c r="I313" s="67"/>
      <c r="J313" s="67"/>
      <c r="K313" s="18" t="str">
        <f t="shared" si="76"/>
        <v/>
      </c>
      <c r="L313" s="18" t="str">
        <f t="shared" si="77"/>
        <v/>
      </c>
    </row>
    <row r="314" ht="20.1" customHeight="1" spans="1:12">
      <c r="A314" s="64"/>
      <c r="B314" s="102"/>
      <c r="C314" s="102"/>
      <c r="D314" s="102"/>
      <c r="E314" s="103"/>
      <c r="F314" s="103"/>
      <c r="G314" s="90" t="s">
        <v>3025</v>
      </c>
      <c r="H314" s="67"/>
      <c r="I314" s="67"/>
      <c r="J314" s="67"/>
      <c r="K314" s="18" t="str">
        <f t="shared" si="76"/>
        <v/>
      </c>
      <c r="L314" s="18" t="str">
        <f t="shared" si="77"/>
        <v/>
      </c>
    </row>
    <row r="315" ht="20.1" customHeight="1" spans="1:12">
      <c r="A315" s="64"/>
      <c r="B315" s="102"/>
      <c r="C315" s="102"/>
      <c r="D315" s="102"/>
      <c r="E315" s="103"/>
      <c r="F315" s="103"/>
      <c r="G315" s="90" t="s">
        <v>3026</v>
      </c>
      <c r="H315" s="67"/>
      <c r="I315" s="67"/>
      <c r="J315" s="67"/>
      <c r="K315" s="18" t="str">
        <f t="shared" si="76"/>
        <v/>
      </c>
      <c r="L315" s="18" t="str">
        <f t="shared" si="77"/>
        <v/>
      </c>
    </row>
    <row r="316" ht="20.1" customHeight="1" spans="1:12">
      <c r="A316" s="64"/>
      <c r="B316" s="102"/>
      <c r="C316" s="102"/>
      <c r="D316" s="102"/>
      <c r="E316" s="103"/>
      <c r="F316" s="103"/>
      <c r="G316" s="90" t="s">
        <v>3027</v>
      </c>
      <c r="H316" s="67"/>
      <c r="I316" s="67"/>
      <c r="J316" s="67"/>
      <c r="K316" s="18" t="str">
        <f t="shared" si="76"/>
        <v/>
      </c>
      <c r="L316" s="18" t="str">
        <f t="shared" si="77"/>
        <v/>
      </c>
    </row>
    <row r="317" ht="20.1" customHeight="1" spans="1:12">
      <c r="A317" s="64"/>
      <c r="B317" s="102"/>
      <c r="C317" s="102"/>
      <c r="D317" s="102"/>
      <c r="E317" s="103"/>
      <c r="F317" s="103"/>
      <c r="G317" s="90" t="s">
        <v>3028</v>
      </c>
      <c r="H317" s="67"/>
      <c r="I317" s="67"/>
      <c r="J317" s="67"/>
      <c r="K317" s="18" t="str">
        <f t="shared" si="76"/>
        <v/>
      </c>
      <c r="L317" s="18" t="str">
        <f t="shared" si="77"/>
        <v/>
      </c>
    </row>
    <row r="318" ht="20.1" customHeight="1" spans="1:12">
      <c r="A318" s="64"/>
      <c r="B318" s="102"/>
      <c r="C318" s="102"/>
      <c r="D318" s="102"/>
      <c r="E318" s="103"/>
      <c r="F318" s="103"/>
      <c r="G318" s="90" t="s">
        <v>3029</v>
      </c>
      <c r="H318" s="67"/>
      <c r="I318" s="67"/>
      <c r="J318" s="67"/>
      <c r="K318" s="18" t="str">
        <f t="shared" si="76"/>
        <v/>
      </c>
      <c r="L318" s="18" t="str">
        <f t="shared" si="77"/>
        <v/>
      </c>
    </row>
    <row r="319" ht="20.1" customHeight="1" spans="1:12">
      <c r="A319" s="64"/>
      <c r="B319" s="102"/>
      <c r="C319" s="102"/>
      <c r="D319" s="102"/>
      <c r="E319" s="103"/>
      <c r="F319" s="103"/>
      <c r="G319" s="90" t="s">
        <v>3030</v>
      </c>
      <c r="H319" s="67"/>
      <c r="I319" s="67"/>
      <c r="J319" s="67"/>
      <c r="K319" s="18" t="str">
        <f t="shared" si="76"/>
        <v/>
      </c>
      <c r="L319" s="18" t="str">
        <f t="shared" si="77"/>
        <v/>
      </c>
    </row>
    <row r="320" ht="20.1" customHeight="1" spans="1:12">
      <c r="A320" s="64"/>
      <c r="B320" s="102"/>
      <c r="C320" s="102"/>
      <c r="D320" s="102"/>
      <c r="E320" s="103"/>
      <c r="F320" s="103"/>
      <c r="G320" s="90" t="s">
        <v>3031</v>
      </c>
      <c r="H320" s="115"/>
      <c r="I320" s="67"/>
      <c r="J320" s="67"/>
      <c r="K320" s="18" t="str">
        <f t="shared" si="76"/>
        <v/>
      </c>
      <c r="L320" s="18" t="str">
        <f t="shared" si="77"/>
        <v/>
      </c>
    </row>
    <row r="321" ht="20.1" customHeight="1" spans="1:12">
      <c r="A321" s="64"/>
      <c r="B321" s="102"/>
      <c r="C321" s="102"/>
      <c r="D321" s="102"/>
      <c r="E321" s="103"/>
      <c r="F321" s="103"/>
      <c r="G321" s="90" t="s">
        <v>3032</v>
      </c>
      <c r="H321" s="67"/>
      <c r="I321" s="67"/>
      <c r="J321" s="67"/>
      <c r="K321" s="18" t="str">
        <f t="shared" si="76"/>
        <v/>
      </c>
      <c r="L321" s="18" t="str">
        <f t="shared" si="77"/>
        <v/>
      </c>
    </row>
    <row r="322" ht="20.1" customHeight="1" spans="1:12">
      <c r="A322" s="64"/>
      <c r="B322" s="102"/>
      <c r="C322" s="102"/>
      <c r="D322" s="102"/>
      <c r="E322" s="103"/>
      <c r="F322" s="103"/>
      <c r="G322" s="90" t="s">
        <v>3033</v>
      </c>
      <c r="H322" s="67"/>
      <c r="I322" s="67"/>
      <c r="J322" s="67"/>
      <c r="K322" s="18" t="str">
        <f t="shared" si="76"/>
        <v/>
      </c>
      <c r="L322" s="18" t="str">
        <f t="shared" si="77"/>
        <v/>
      </c>
    </row>
    <row r="323" ht="20.1" customHeight="1" spans="1:12">
      <c r="A323" s="64"/>
      <c r="B323" s="102"/>
      <c r="C323" s="102"/>
      <c r="D323" s="102"/>
      <c r="E323" s="103"/>
      <c r="F323" s="103"/>
      <c r="G323" s="90" t="s">
        <v>3034</v>
      </c>
      <c r="H323" s="117">
        <v>181</v>
      </c>
      <c r="I323" s="117">
        <v>181</v>
      </c>
      <c r="J323" s="67"/>
      <c r="K323" s="18">
        <f t="shared" si="76"/>
        <v>0</v>
      </c>
      <c r="L323" s="18">
        <f t="shared" si="77"/>
        <v>0</v>
      </c>
    </row>
    <row r="324" ht="20.1" customHeight="1" spans="1:12">
      <c r="A324" s="64"/>
      <c r="B324" s="102"/>
      <c r="C324" s="102"/>
      <c r="D324" s="102"/>
      <c r="E324" s="103"/>
      <c r="F324" s="103"/>
      <c r="G324" s="90" t="s">
        <v>3035</v>
      </c>
      <c r="H324" s="67"/>
      <c r="I324" s="67"/>
      <c r="J324" s="67"/>
      <c r="K324" s="18" t="str">
        <f t="shared" si="76"/>
        <v/>
      </c>
      <c r="L324" s="18" t="str">
        <f t="shared" si="77"/>
        <v/>
      </c>
    </row>
    <row r="325" ht="20.1" customHeight="1" spans="1:12">
      <c r="A325" s="64"/>
      <c r="B325" s="102"/>
      <c r="C325" s="102"/>
      <c r="D325" s="102"/>
      <c r="E325" s="103"/>
      <c r="F325" s="103"/>
      <c r="G325" s="113" t="s">
        <v>3036</v>
      </c>
      <c r="H325" s="87">
        <f>SUM(H326,H339)</f>
        <v>0</v>
      </c>
      <c r="I325" s="87">
        <f t="shared" ref="I325:J325" si="79">SUM(I326,I339)</f>
        <v>0</v>
      </c>
      <c r="J325" s="87">
        <f t="shared" si="79"/>
        <v>0</v>
      </c>
      <c r="K325" s="104" t="str">
        <f t="shared" si="76"/>
        <v/>
      </c>
      <c r="L325" s="104" t="str">
        <f t="shared" si="77"/>
        <v/>
      </c>
    </row>
    <row r="326" ht="20.1" customHeight="1" spans="1:12">
      <c r="A326" s="64"/>
      <c r="B326" s="102"/>
      <c r="C326" s="102"/>
      <c r="D326" s="102"/>
      <c r="E326" s="103"/>
      <c r="F326" s="103"/>
      <c r="G326" s="88" t="s">
        <v>3037</v>
      </c>
      <c r="H326" s="89">
        <f>SUM(H327:H338)</f>
        <v>0</v>
      </c>
      <c r="I326" s="89">
        <f t="shared" ref="I326:J326" si="80">SUM(I327:I338)</f>
        <v>0</v>
      </c>
      <c r="J326" s="89">
        <f t="shared" si="80"/>
        <v>0</v>
      </c>
      <c r="K326" s="105" t="str">
        <f t="shared" si="76"/>
        <v/>
      </c>
      <c r="L326" s="105" t="str">
        <f t="shared" si="77"/>
        <v/>
      </c>
    </row>
    <row r="327" ht="20.1" customHeight="1" spans="1:12">
      <c r="A327" s="64"/>
      <c r="B327" s="102"/>
      <c r="C327" s="102"/>
      <c r="D327" s="102"/>
      <c r="E327" s="103"/>
      <c r="F327" s="103"/>
      <c r="G327" s="90" t="s">
        <v>3038</v>
      </c>
      <c r="H327" s="67"/>
      <c r="I327" s="67"/>
      <c r="J327" s="67"/>
      <c r="K327" s="18" t="str">
        <f t="shared" si="76"/>
        <v/>
      </c>
      <c r="L327" s="18" t="str">
        <f t="shared" si="77"/>
        <v/>
      </c>
    </row>
    <row r="328" ht="20.1" customHeight="1" spans="1:12">
      <c r="A328" s="64"/>
      <c r="B328" s="102"/>
      <c r="C328" s="102"/>
      <c r="D328" s="102"/>
      <c r="E328" s="103"/>
      <c r="F328" s="103"/>
      <c r="G328" s="90" t="s">
        <v>3039</v>
      </c>
      <c r="H328" s="67"/>
      <c r="I328" s="67"/>
      <c r="J328" s="67"/>
      <c r="K328" s="18" t="str">
        <f t="shared" si="76"/>
        <v/>
      </c>
      <c r="L328" s="18" t="str">
        <f t="shared" si="77"/>
        <v/>
      </c>
    </row>
    <row r="329" ht="20.1" customHeight="1" spans="1:12">
      <c r="A329" s="64"/>
      <c r="B329" s="102"/>
      <c r="C329" s="102"/>
      <c r="D329" s="102"/>
      <c r="E329" s="103"/>
      <c r="F329" s="103"/>
      <c r="G329" s="90" t="s">
        <v>3040</v>
      </c>
      <c r="H329" s="67"/>
      <c r="I329" s="67"/>
      <c r="J329" s="67"/>
      <c r="K329" s="18" t="str">
        <f t="shared" si="76"/>
        <v/>
      </c>
      <c r="L329" s="18" t="str">
        <f t="shared" si="77"/>
        <v/>
      </c>
    </row>
    <row r="330" ht="20.1" customHeight="1" spans="1:12">
      <c r="A330" s="64"/>
      <c r="B330" s="102"/>
      <c r="C330" s="102"/>
      <c r="D330" s="102"/>
      <c r="E330" s="103"/>
      <c r="F330" s="103"/>
      <c r="G330" s="90" t="s">
        <v>3041</v>
      </c>
      <c r="H330" s="67"/>
      <c r="I330" s="67"/>
      <c r="J330" s="67"/>
      <c r="K330" s="18" t="str">
        <f t="shared" si="76"/>
        <v/>
      </c>
      <c r="L330" s="18" t="str">
        <f t="shared" si="77"/>
        <v/>
      </c>
    </row>
    <row r="331" ht="20.1" customHeight="1" spans="1:12">
      <c r="A331" s="64"/>
      <c r="B331" s="102"/>
      <c r="C331" s="102"/>
      <c r="D331" s="102"/>
      <c r="E331" s="103"/>
      <c r="F331" s="103"/>
      <c r="G331" s="90" t="s">
        <v>3042</v>
      </c>
      <c r="H331" s="67"/>
      <c r="I331" s="67"/>
      <c r="J331" s="67"/>
      <c r="K331" s="18" t="str">
        <f t="shared" si="76"/>
        <v/>
      </c>
      <c r="L331" s="18" t="str">
        <f t="shared" si="77"/>
        <v/>
      </c>
    </row>
    <row r="332" ht="20.1" customHeight="1" spans="1:12">
      <c r="A332" s="64"/>
      <c r="B332" s="102"/>
      <c r="C332" s="102"/>
      <c r="D332" s="102"/>
      <c r="E332" s="103"/>
      <c r="F332" s="103"/>
      <c r="G332" s="90" t="s">
        <v>3043</v>
      </c>
      <c r="H332" s="67"/>
      <c r="I332" s="67"/>
      <c r="J332" s="67"/>
      <c r="K332" s="18" t="str">
        <f t="shared" si="76"/>
        <v/>
      </c>
      <c r="L332" s="18" t="str">
        <f t="shared" si="77"/>
        <v/>
      </c>
    </row>
    <row r="333" ht="20.1" customHeight="1" spans="1:12">
      <c r="A333" s="64"/>
      <c r="B333" s="102"/>
      <c r="C333" s="102"/>
      <c r="D333" s="102"/>
      <c r="E333" s="103"/>
      <c r="F333" s="103"/>
      <c r="G333" s="90" t="s">
        <v>3044</v>
      </c>
      <c r="H333" s="67"/>
      <c r="I333" s="67"/>
      <c r="J333" s="67"/>
      <c r="K333" s="18" t="str">
        <f t="shared" si="76"/>
        <v/>
      </c>
      <c r="L333" s="18" t="str">
        <f t="shared" si="77"/>
        <v/>
      </c>
    </row>
    <row r="334" ht="20.1" customHeight="1" spans="1:12">
      <c r="A334" s="64"/>
      <c r="B334" s="102"/>
      <c r="C334" s="102"/>
      <c r="D334" s="102"/>
      <c r="E334" s="103"/>
      <c r="F334" s="103"/>
      <c r="G334" s="90" t="s">
        <v>3045</v>
      </c>
      <c r="H334" s="67"/>
      <c r="I334" s="67"/>
      <c r="J334" s="67"/>
      <c r="K334" s="18" t="str">
        <f t="shared" si="76"/>
        <v/>
      </c>
      <c r="L334" s="18" t="str">
        <f t="shared" si="77"/>
        <v/>
      </c>
    </row>
    <row r="335" ht="20.1" customHeight="1" spans="1:12">
      <c r="A335" s="64"/>
      <c r="B335" s="102"/>
      <c r="C335" s="102"/>
      <c r="D335" s="102"/>
      <c r="E335" s="103"/>
      <c r="F335" s="103"/>
      <c r="G335" s="90" t="s">
        <v>3046</v>
      </c>
      <c r="H335" s="67"/>
      <c r="I335" s="67"/>
      <c r="J335" s="67"/>
      <c r="K335" s="18" t="str">
        <f t="shared" si="76"/>
        <v/>
      </c>
      <c r="L335" s="18" t="str">
        <f t="shared" si="77"/>
        <v/>
      </c>
    </row>
    <row r="336" ht="20.1" customHeight="1" spans="1:12">
      <c r="A336" s="64"/>
      <c r="B336" s="102"/>
      <c r="C336" s="102"/>
      <c r="D336" s="102"/>
      <c r="E336" s="103"/>
      <c r="F336" s="103"/>
      <c r="G336" s="90" t="s">
        <v>3047</v>
      </c>
      <c r="H336" s="67"/>
      <c r="I336" s="67"/>
      <c r="J336" s="67"/>
      <c r="K336" s="18" t="str">
        <f t="shared" si="76"/>
        <v/>
      </c>
      <c r="L336" s="18" t="str">
        <f t="shared" si="77"/>
        <v/>
      </c>
    </row>
    <row r="337" ht="20.1" customHeight="1" spans="1:12">
      <c r="A337" s="64"/>
      <c r="B337" s="102"/>
      <c r="C337" s="102"/>
      <c r="D337" s="102"/>
      <c r="E337" s="103"/>
      <c r="F337" s="103"/>
      <c r="G337" s="90" t="s">
        <v>3048</v>
      </c>
      <c r="H337" s="67"/>
      <c r="I337" s="67"/>
      <c r="J337" s="67"/>
      <c r="K337" s="18" t="str">
        <f t="shared" si="76"/>
        <v/>
      </c>
      <c r="L337" s="18" t="str">
        <f t="shared" si="77"/>
        <v/>
      </c>
    </row>
    <row r="338" ht="20.1" customHeight="1" spans="1:12">
      <c r="A338" s="64"/>
      <c r="B338" s="102"/>
      <c r="C338" s="102"/>
      <c r="D338" s="102"/>
      <c r="E338" s="103"/>
      <c r="F338" s="103"/>
      <c r="G338" s="90" t="s">
        <v>3049</v>
      </c>
      <c r="H338" s="67"/>
      <c r="I338" s="67"/>
      <c r="J338" s="67"/>
      <c r="K338" s="18" t="str">
        <f t="shared" si="76"/>
        <v/>
      </c>
      <c r="L338" s="18" t="str">
        <f t="shared" si="77"/>
        <v/>
      </c>
    </row>
    <row r="339" ht="20.1" customHeight="1" spans="1:12">
      <c r="A339" s="64"/>
      <c r="B339" s="102"/>
      <c r="C339" s="102"/>
      <c r="D339" s="102"/>
      <c r="E339" s="103"/>
      <c r="F339" s="103"/>
      <c r="G339" s="88" t="s">
        <v>3050</v>
      </c>
      <c r="H339" s="89">
        <f>SUM(H340:H345)</f>
        <v>0</v>
      </c>
      <c r="I339" s="89">
        <f t="shared" ref="I339:J339" si="81">SUM(I340:I345)</f>
        <v>0</v>
      </c>
      <c r="J339" s="89">
        <f t="shared" si="81"/>
        <v>0</v>
      </c>
      <c r="K339" s="105" t="str">
        <f t="shared" si="76"/>
        <v/>
      </c>
      <c r="L339" s="105" t="str">
        <f t="shared" si="77"/>
        <v/>
      </c>
    </row>
    <row r="340" ht="20.1" customHeight="1" spans="1:12">
      <c r="A340" s="64"/>
      <c r="B340" s="102"/>
      <c r="C340" s="102"/>
      <c r="D340" s="102"/>
      <c r="E340" s="103"/>
      <c r="F340" s="103"/>
      <c r="G340" s="90" t="s">
        <v>3051</v>
      </c>
      <c r="H340" s="67"/>
      <c r="I340" s="67"/>
      <c r="J340" s="67"/>
      <c r="K340" s="18" t="str">
        <f t="shared" si="76"/>
        <v/>
      </c>
      <c r="L340" s="18" t="str">
        <f t="shared" si="77"/>
        <v/>
      </c>
    </row>
    <row r="341" ht="20.1" customHeight="1" spans="1:12">
      <c r="A341" s="64"/>
      <c r="B341" s="102"/>
      <c r="C341" s="102"/>
      <c r="D341" s="102"/>
      <c r="E341" s="103"/>
      <c r="F341" s="103"/>
      <c r="G341" s="90" t="s">
        <v>3052</v>
      </c>
      <c r="H341" s="67"/>
      <c r="I341" s="67"/>
      <c r="J341" s="67"/>
      <c r="K341" s="18" t="str">
        <f t="shared" si="76"/>
        <v/>
      </c>
      <c r="L341" s="18" t="str">
        <f t="shared" si="77"/>
        <v/>
      </c>
    </row>
    <row r="342" ht="20.1" customHeight="1" spans="1:12">
      <c r="A342" s="64"/>
      <c r="B342" s="102"/>
      <c r="C342" s="102"/>
      <c r="D342" s="102"/>
      <c r="E342" s="103"/>
      <c r="F342" s="103"/>
      <c r="G342" s="90" t="s">
        <v>3053</v>
      </c>
      <c r="H342" s="67"/>
      <c r="I342" s="67"/>
      <c r="J342" s="67"/>
      <c r="K342" s="18" t="str">
        <f t="shared" si="76"/>
        <v/>
      </c>
      <c r="L342" s="18" t="str">
        <f t="shared" si="77"/>
        <v/>
      </c>
    </row>
    <row r="343" ht="20.1" customHeight="1" spans="1:12">
      <c r="A343" s="64"/>
      <c r="B343" s="102"/>
      <c r="C343" s="102"/>
      <c r="D343" s="102"/>
      <c r="E343" s="103"/>
      <c r="F343" s="103"/>
      <c r="G343" s="90" t="s">
        <v>3054</v>
      </c>
      <c r="H343" s="67"/>
      <c r="I343" s="67"/>
      <c r="J343" s="67"/>
      <c r="K343" s="18" t="str">
        <f t="shared" si="76"/>
        <v/>
      </c>
      <c r="L343" s="18" t="str">
        <f t="shared" si="77"/>
        <v/>
      </c>
    </row>
    <row r="344" ht="20.1" customHeight="1" spans="1:12">
      <c r="A344" s="64"/>
      <c r="B344" s="102"/>
      <c r="C344" s="102"/>
      <c r="D344" s="102"/>
      <c r="E344" s="103"/>
      <c r="F344" s="103"/>
      <c r="G344" s="90" t="s">
        <v>3055</v>
      </c>
      <c r="H344" s="67"/>
      <c r="I344" s="67"/>
      <c r="J344" s="67"/>
      <c r="K344" s="18" t="str">
        <f t="shared" si="76"/>
        <v/>
      </c>
      <c r="L344" s="18" t="str">
        <f t="shared" si="77"/>
        <v/>
      </c>
    </row>
    <row r="345" ht="20.1" customHeight="1" spans="1:12">
      <c r="A345" s="64"/>
      <c r="B345" s="102"/>
      <c r="C345" s="102"/>
      <c r="D345" s="102"/>
      <c r="E345" s="103"/>
      <c r="F345" s="103"/>
      <c r="G345" s="90" t="s">
        <v>3056</v>
      </c>
      <c r="H345" s="67"/>
      <c r="I345" s="67"/>
      <c r="J345" s="67"/>
      <c r="K345" s="18" t="str">
        <f t="shared" si="76"/>
        <v/>
      </c>
      <c r="L345" s="18" t="str">
        <f t="shared" si="77"/>
        <v/>
      </c>
    </row>
    <row r="346" ht="20.1" customHeight="1" spans="1:12">
      <c r="A346" s="64"/>
      <c r="B346" s="102"/>
      <c r="C346" s="102"/>
      <c r="D346" s="102"/>
      <c r="E346" s="103"/>
      <c r="F346" s="103"/>
      <c r="G346" s="90"/>
      <c r="H346" s="67"/>
      <c r="I346" s="67"/>
      <c r="J346" s="67"/>
      <c r="K346" s="18"/>
      <c r="L346" s="18"/>
    </row>
    <row r="347" ht="20.1" customHeight="1" spans="1:12">
      <c r="A347" s="118" t="s">
        <v>56</v>
      </c>
      <c r="B347" s="119">
        <f>SUM(B7:B12,B18:B19,B22:B27,B33:B34)</f>
        <v>42360</v>
      </c>
      <c r="C347" s="119">
        <f t="shared" ref="C347:D347" si="82">SUM(C7:C12,C18:C19,C22:C27,C33:C34)</f>
        <v>42673</v>
      </c>
      <c r="D347" s="119">
        <f t="shared" si="82"/>
        <v>46600</v>
      </c>
      <c r="E347" s="120">
        <f>IFERROR(D347/B347,"")</f>
        <v>1.10009442870633</v>
      </c>
      <c r="F347" s="120">
        <f>IFERROR(D347/C347,"")</f>
        <v>1.09202540247932</v>
      </c>
      <c r="G347" s="118" t="s">
        <v>2373</v>
      </c>
      <c r="H347" s="121">
        <f>SUM(H7,H14,H29,H52,H57,H64,H80,H141,H180,H230,H240,H244,H248,H252,H256,H261,H293,H309,H325)</f>
        <v>425098</v>
      </c>
      <c r="I347" s="121">
        <f>SUM(I7,I14,I29,I52,I57,I64,I80,I141,I180,I230,I240,I244,I248,I252,I256,I261,I293,I309,I325)</f>
        <v>417879</v>
      </c>
      <c r="J347" s="121">
        <f>SUM(J7,J14,J29,J52,J57,J64,J80,J141,J180,J230,J240,J244,J248,J252,J256,J261,J293,J309,J325)</f>
        <v>75754</v>
      </c>
      <c r="K347" s="133">
        <f t="shared" ref="K347:K353" si="83">IFERROR(J347/H347,"")</f>
        <v>0.178203614225426</v>
      </c>
      <c r="L347" s="133">
        <f t="shared" ref="L347:L353" si="84">IFERROR(J347/I347,"")</f>
        <v>0.181282141481146</v>
      </c>
    </row>
    <row r="348" ht="20.1" customHeight="1" spans="1:12">
      <c r="A348" s="122" t="s">
        <v>2380</v>
      </c>
      <c r="B348" s="121">
        <f>SUM(B349:B353,B355:B356)</f>
        <v>417505</v>
      </c>
      <c r="C348" s="121">
        <f>SUM(C349:C353,C355:C356)</f>
        <v>418127</v>
      </c>
      <c r="D348" s="121">
        <f>SUM(D349:D353,D355:D356)</f>
        <v>33752</v>
      </c>
      <c r="E348" s="120">
        <f>IFERROR(D348/B348,"")</f>
        <v>0.0808421456030467</v>
      </c>
      <c r="F348" s="120">
        <f>IFERROR(D348/C348,"")</f>
        <v>0.0807218859341779</v>
      </c>
      <c r="G348" s="122" t="s">
        <v>2381</v>
      </c>
      <c r="H348" s="121">
        <f>SUM(H349:H354)</f>
        <v>28400</v>
      </c>
      <c r="I348" s="121">
        <f>SUM(I349:I354)</f>
        <v>36554</v>
      </c>
      <c r="J348" s="121">
        <f>SUM(J349:J354)</f>
        <v>0</v>
      </c>
      <c r="K348" s="133">
        <f t="shared" si="83"/>
        <v>0</v>
      </c>
      <c r="L348" s="133">
        <f t="shared" si="84"/>
        <v>0</v>
      </c>
    </row>
    <row r="349" ht="20.1" customHeight="1" spans="1:12">
      <c r="A349" s="94" t="s">
        <v>3057</v>
      </c>
      <c r="B349" s="87">
        <v>20189</v>
      </c>
      <c r="C349" s="87">
        <v>20811</v>
      </c>
      <c r="D349" s="87">
        <v>21000</v>
      </c>
      <c r="E349" s="86">
        <f>IFERROR(D349/B349,"")</f>
        <v>1.04017038981624</v>
      </c>
      <c r="F349" s="86">
        <f>IFERROR(D349/C349,"")</f>
        <v>1.00908173562059</v>
      </c>
      <c r="G349" s="94" t="s">
        <v>3058</v>
      </c>
      <c r="H349" s="87"/>
      <c r="I349" s="87"/>
      <c r="J349" s="87"/>
      <c r="K349" s="104" t="str">
        <f t="shared" si="83"/>
        <v/>
      </c>
      <c r="L349" s="104" t="str">
        <f t="shared" si="84"/>
        <v/>
      </c>
    </row>
    <row r="350" ht="20.1" customHeight="1" spans="1:12">
      <c r="A350" s="94" t="s">
        <v>3059</v>
      </c>
      <c r="B350" s="87"/>
      <c r="C350" s="87"/>
      <c r="D350" s="87"/>
      <c r="E350" s="86" t="str">
        <f>IFERROR(D350/B350,"")</f>
        <v/>
      </c>
      <c r="F350" s="86" t="str">
        <f>IFERROR(D350/C350,"")</f>
        <v/>
      </c>
      <c r="G350" s="94" t="s">
        <v>3060</v>
      </c>
      <c r="H350" s="87"/>
      <c r="I350" s="87"/>
      <c r="J350" s="87"/>
      <c r="K350" s="104" t="str">
        <f t="shared" si="83"/>
        <v/>
      </c>
      <c r="L350" s="104" t="str">
        <f t="shared" si="84"/>
        <v/>
      </c>
    </row>
    <row r="351" ht="20.1" customHeight="1" spans="1:12">
      <c r="A351" s="94" t="s">
        <v>3061</v>
      </c>
      <c r="B351" s="87">
        <v>28400</v>
      </c>
      <c r="C351" s="87">
        <v>28400</v>
      </c>
      <c r="D351" s="87"/>
      <c r="E351" s="86"/>
      <c r="F351" s="86"/>
      <c r="G351" s="94" t="s">
        <v>2460</v>
      </c>
      <c r="H351" s="123">
        <f>表三!B85</f>
        <v>28400</v>
      </c>
      <c r="I351" s="123">
        <f>表三!C85</f>
        <v>28400</v>
      </c>
      <c r="J351" s="123">
        <f>表三!D85</f>
        <v>0</v>
      </c>
      <c r="K351" s="104">
        <f t="shared" si="83"/>
        <v>0</v>
      </c>
      <c r="L351" s="104">
        <f t="shared" si="84"/>
        <v>0</v>
      </c>
    </row>
    <row r="352" ht="20.1" customHeight="1" spans="1:12">
      <c r="A352" s="94" t="s">
        <v>2459</v>
      </c>
      <c r="B352" s="87">
        <v>152847</v>
      </c>
      <c r="C352" s="87">
        <v>152847</v>
      </c>
      <c r="D352" s="87">
        <v>8154</v>
      </c>
      <c r="E352" s="86">
        <f>IFERROR(D352/B352,"")</f>
        <v>0.053347465112171</v>
      </c>
      <c r="F352" s="86">
        <f>IFERROR(D352/C352,"")</f>
        <v>0.053347465112171</v>
      </c>
      <c r="G352" s="94" t="s">
        <v>3062</v>
      </c>
      <c r="H352" s="87"/>
      <c r="I352" s="87">
        <v>8154</v>
      </c>
      <c r="J352" s="87"/>
      <c r="K352" s="104" t="str">
        <f t="shared" si="83"/>
        <v/>
      </c>
      <c r="L352" s="104">
        <f t="shared" si="84"/>
        <v>0</v>
      </c>
    </row>
    <row r="353" ht="20.1" customHeight="1" spans="1:12">
      <c r="A353" s="94" t="s">
        <v>2461</v>
      </c>
      <c r="B353" s="87"/>
      <c r="C353" s="87"/>
      <c r="D353" s="87"/>
      <c r="E353" s="86" t="str">
        <f>IFERROR(D353/B353,"")</f>
        <v/>
      </c>
      <c r="F353" s="86" t="str">
        <f>IFERROR(D353/C353,"")</f>
        <v/>
      </c>
      <c r="G353" s="124" t="s">
        <v>3063</v>
      </c>
      <c r="H353" s="87"/>
      <c r="I353" s="87"/>
      <c r="J353" s="87"/>
      <c r="K353" s="104" t="str">
        <f t="shared" si="83"/>
        <v/>
      </c>
      <c r="L353" s="104" t="str">
        <f t="shared" si="84"/>
        <v/>
      </c>
    </row>
    <row r="354" ht="20.1" customHeight="1" spans="1:12">
      <c r="A354" s="91" t="s">
        <v>3064</v>
      </c>
      <c r="B354" s="81">
        <v>0</v>
      </c>
      <c r="C354" s="81"/>
      <c r="D354" s="81"/>
      <c r="E354" s="92" t="str">
        <f>IFERROR(D354/B354,"")</f>
        <v/>
      </c>
      <c r="F354" s="92" t="str">
        <f>IFERROR(D354/C354,"")</f>
        <v/>
      </c>
      <c r="G354" s="125"/>
      <c r="H354" s="81"/>
      <c r="I354" s="81"/>
      <c r="J354" s="81"/>
      <c r="K354" s="18"/>
      <c r="L354" s="18"/>
    </row>
    <row r="355" ht="20.1" customHeight="1" spans="1:12">
      <c r="A355" s="124" t="s">
        <v>3065</v>
      </c>
      <c r="B355" s="126">
        <v>0</v>
      </c>
      <c r="C355" s="87"/>
      <c r="D355" s="87"/>
      <c r="E355" s="86" t="str">
        <f>IFERROR(D355/B355,"")</f>
        <v/>
      </c>
      <c r="F355" s="86" t="str">
        <f>IFERROR(D355/C355,"")</f>
        <v/>
      </c>
      <c r="G355" s="125"/>
      <c r="H355" s="81"/>
      <c r="I355" s="81"/>
      <c r="J355" s="81"/>
      <c r="K355" s="18"/>
      <c r="L355" s="18"/>
    </row>
    <row r="356" ht="20.1" customHeight="1" spans="1:12">
      <c r="A356" s="124" t="s">
        <v>3066</v>
      </c>
      <c r="B356" s="126">
        <v>216069</v>
      </c>
      <c r="C356" s="126">
        <v>216069</v>
      </c>
      <c r="D356" s="87">
        <v>4598</v>
      </c>
      <c r="E356" s="86">
        <f>IFERROR(D356/B356,"")</f>
        <v>0.0212802391828536</v>
      </c>
      <c r="F356" s="86">
        <f>IFERROR(D356/C356,"")</f>
        <v>0.0212802391828536</v>
      </c>
      <c r="G356" s="125"/>
      <c r="H356" s="81"/>
      <c r="I356" s="81"/>
      <c r="J356" s="81"/>
      <c r="K356" s="18"/>
      <c r="L356" s="18"/>
    </row>
    <row r="357" ht="20.1" customHeight="1" spans="1:12">
      <c r="A357" s="127"/>
      <c r="B357" s="128"/>
      <c r="C357" s="128"/>
      <c r="D357" s="128"/>
      <c r="E357" s="92"/>
      <c r="F357" s="92"/>
      <c r="G357" s="129" t="s">
        <v>2475</v>
      </c>
      <c r="H357" s="121">
        <f>SUM(H358)</f>
        <v>6367</v>
      </c>
      <c r="I357" s="121">
        <f t="shared" ref="I357:J357" si="85">SUM(I358)</f>
        <v>6367</v>
      </c>
      <c r="J357" s="121">
        <f t="shared" si="85"/>
        <v>4598</v>
      </c>
      <c r="K357" s="133">
        <f t="shared" ref="K357" si="86">IFERROR(J357/H357,"")</f>
        <v>0.722161143395634</v>
      </c>
      <c r="L357" s="133">
        <f t="shared" ref="L357" si="87">IFERROR(J357/I357,"")</f>
        <v>0.722161143395634</v>
      </c>
    </row>
    <row r="358" ht="20.1" customHeight="1" spans="1:12">
      <c r="A358" s="127"/>
      <c r="B358" s="128"/>
      <c r="C358" s="128"/>
      <c r="D358" s="128"/>
      <c r="E358" s="92"/>
      <c r="F358" s="92"/>
      <c r="G358" s="124" t="s">
        <v>3067</v>
      </c>
      <c r="H358" s="87">
        <v>6367</v>
      </c>
      <c r="I358" s="87">
        <v>6367</v>
      </c>
      <c r="J358" s="87">
        <v>4598</v>
      </c>
      <c r="K358" s="104">
        <f t="shared" ref="K358" si="88">IFERROR(J358/H358,"")</f>
        <v>0.722161143395634</v>
      </c>
      <c r="L358" s="104">
        <f t="shared" ref="L358" si="89">IFERROR(J358/I358,"")</f>
        <v>0.722161143395634</v>
      </c>
    </row>
    <row r="359" ht="20.1" customHeight="1" spans="1:12">
      <c r="A359" s="127"/>
      <c r="B359" s="128"/>
      <c r="C359" s="128"/>
      <c r="D359" s="128"/>
      <c r="E359" s="92"/>
      <c r="F359" s="92"/>
      <c r="G359" s="125"/>
      <c r="H359" s="81"/>
      <c r="I359" s="81"/>
      <c r="J359" s="81"/>
      <c r="K359" s="18"/>
      <c r="L359" s="18"/>
    </row>
    <row r="360" ht="20.1" customHeight="1" spans="1:12">
      <c r="A360" s="127"/>
      <c r="B360" s="128"/>
      <c r="C360" s="128"/>
      <c r="D360" s="128"/>
      <c r="E360" s="92"/>
      <c r="F360" s="92"/>
      <c r="G360" s="125"/>
      <c r="H360" s="81"/>
      <c r="I360" s="81"/>
      <c r="J360" s="81"/>
      <c r="K360" s="18" t="str">
        <f>IFERROR(J360/H360,"")</f>
        <v/>
      </c>
      <c r="L360" s="18" t="str">
        <f>IFERROR(J360/I360,"")</f>
        <v/>
      </c>
    </row>
    <row r="361" ht="20.1" customHeight="1" spans="1:12">
      <c r="A361" s="70" t="s">
        <v>2478</v>
      </c>
      <c r="B361" s="130">
        <f>SUM(B347,B348)</f>
        <v>459865</v>
      </c>
      <c r="C361" s="130">
        <f>SUM(C347,C348)</f>
        <v>460800</v>
      </c>
      <c r="D361" s="130">
        <f>SUM(D347,D348)</f>
        <v>80352</v>
      </c>
      <c r="E361" s="131">
        <f t="shared" ref="E361" si="90">IFERROR(D361/B361,"")</f>
        <v>0.174729540191143</v>
      </c>
      <c r="F361" s="131">
        <f t="shared" ref="F361" si="91">IFERROR(D361/C361,"")</f>
        <v>0.174375</v>
      </c>
      <c r="G361" s="70" t="s">
        <v>2479</v>
      </c>
      <c r="H361" s="132">
        <f>SUM(H347,H348,H357)</f>
        <v>459865</v>
      </c>
      <c r="I361" s="132">
        <f t="shared" ref="I361:J361" si="92">SUM(I347,I348,I357)</f>
        <v>460800</v>
      </c>
      <c r="J361" s="132">
        <f t="shared" si="92"/>
        <v>80352</v>
      </c>
      <c r="K361" s="131">
        <f>IFERROR(J361/H361,"")</f>
        <v>0.174729540191143</v>
      </c>
      <c r="L361" s="131">
        <f>IFERROR(J361/I361,"")</f>
        <v>0.174375</v>
      </c>
    </row>
  </sheetData>
  <autoFilter ref="A6:O345">
    <extLst/>
  </autoFilter>
  <mergeCells count="11">
    <mergeCell ref="A2:L2"/>
    <mergeCell ref="A4:F4"/>
    <mergeCell ref="G4:L4"/>
    <mergeCell ref="D5:F5"/>
    <mergeCell ref="J5:L5"/>
    <mergeCell ref="A5:A6"/>
    <mergeCell ref="B5:B6"/>
    <mergeCell ref="C5:C6"/>
    <mergeCell ref="G5:G6"/>
    <mergeCell ref="H5:H6"/>
    <mergeCell ref="I5:I6"/>
  </mergeCells>
  <printOptions horizontalCentered="1"/>
  <pageMargins left="0.468055555555556" right="0.468055555555556" top="0.590277777777778" bottom="0.468055555555556" header="0.310416666666667" footer="0.310416666666667"/>
  <pageSetup paperSize="9" scale="62"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E23" sqref="E23"/>
    </sheetView>
  </sheetViews>
  <sheetFormatPr defaultColWidth="9" defaultRowHeight="14" outlineLevelCol="7"/>
  <cols>
    <col min="1" max="1" width="45.7" style="72" customWidth="1"/>
    <col min="2" max="6" width="13.5" style="73" customWidth="1"/>
    <col min="7" max="7" width="21.9" style="74" customWidth="1"/>
    <col min="8" max="16384" width="9" style="72"/>
  </cols>
  <sheetData>
    <row r="1" ht="15" spans="1:1">
      <c r="A1" s="75" t="s">
        <v>3068</v>
      </c>
    </row>
    <row r="2" s="71" customFormat="1" ht="23" spans="1:7">
      <c r="A2" s="37" t="s">
        <v>3069</v>
      </c>
      <c r="B2" s="51"/>
      <c r="C2" s="51"/>
      <c r="D2" s="51"/>
      <c r="E2" s="51"/>
      <c r="F2" s="51"/>
      <c r="G2" s="76"/>
    </row>
    <row r="3" spans="1:6">
      <c r="A3" s="74" t="s">
        <v>55</v>
      </c>
      <c r="B3" s="77"/>
      <c r="C3" s="77"/>
      <c r="D3" s="77"/>
      <c r="E3" s="77"/>
      <c r="F3" s="78" t="s">
        <v>19</v>
      </c>
    </row>
    <row r="4" ht="33" customHeight="1" spans="1:6">
      <c r="A4" s="79" t="s">
        <v>20</v>
      </c>
      <c r="B4" s="79" t="s">
        <v>21</v>
      </c>
      <c r="C4" s="79" t="s">
        <v>22</v>
      </c>
      <c r="D4" s="79" t="s">
        <v>23</v>
      </c>
      <c r="E4" s="79"/>
      <c r="F4" s="79"/>
    </row>
    <row r="5" ht="45.75" customHeight="1" spans="1:6">
      <c r="A5" s="79"/>
      <c r="B5" s="79"/>
      <c r="C5" s="79"/>
      <c r="D5" s="79" t="s">
        <v>26</v>
      </c>
      <c r="E5" s="80" t="s">
        <v>27</v>
      </c>
      <c r="F5" s="80" t="s">
        <v>28</v>
      </c>
    </row>
    <row r="6" ht="20.1" customHeight="1" spans="1:6">
      <c r="A6" s="64" t="s">
        <v>2734</v>
      </c>
      <c r="B6" s="81"/>
      <c r="C6" s="81"/>
      <c r="D6" s="81"/>
      <c r="E6" s="18" t="str">
        <f>IFERROR(D6/B6,"")</f>
        <v/>
      </c>
      <c r="F6" s="18" t="str">
        <f>IFERROR(D6/C6,"")</f>
        <v/>
      </c>
    </row>
    <row r="7" ht="20.1" customHeight="1" spans="1:6">
      <c r="A7" s="64" t="s">
        <v>2736</v>
      </c>
      <c r="B7" s="81"/>
      <c r="C7" s="81"/>
      <c r="D7" s="81"/>
      <c r="E7" s="18" t="str">
        <f t="shared" ref="E7:E23" si="0">IFERROR(D7/B7,"")</f>
        <v/>
      </c>
      <c r="F7" s="18" t="str">
        <f t="shared" ref="F7:F23" si="1">IFERROR(D7/C7,"")</f>
        <v/>
      </c>
    </row>
    <row r="8" ht="20.1" customHeight="1" spans="1:6">
      <c r="A8" s="64" t="s">
        <v>2738</v>
      </c>
      <c r="B8" s="81"/>
      <c r="C8" s="81"/>
      <c r="D8" s="81"/>
      <c r="E8" s="18" t="str">
        <f t="shared" si="0"/>
        <v/>
      </c>
      <c r="F8" s="18" t="str">
        <f t="shared" si="1"/>
        <v/>
      </c>
    </row>
    <row r="9" ht="20.1" customHeight="1" spans="1:6">
      <c r="A9" s="64" t="s">
        <v>2740</v>
      </c>
      <c r="B9" s="81"/>
      <c r="C9" s="81"/>
      <c r="D9" s="81"/>
      <c r="E9" s="18" t="str">
        <f t="shared" si="0"/>
        <v/>
      </c>
      <c r="F9" s="18" t="str">
        <f t="shared" si="1"/>
        <v/>
      </c>
    </row>
    <row r="10" ht="20.1" customHeight="1" spans="1:6">
      <c r="A10" s="64" t="s">
        <v>2742</v>
      </c>
      <c r="B10" s="81"/>
      <c r="C10" s="81"/>
      <c r="D10" s="81"/>
      <c r="E10" s="18" t="str">
        <f t="shared" si="0"/>
        <v/>
      </c>
      <c r="F10" s="18" t="str">
        <f t="shared" si="1"/>
        <v/>
      </c>
    </row>
    <row r="11" ht="20.1" customHeight="1" spans="1:6">
      <c r="A11" s="64" t="s">
        <v>2744</v>
      </c>
      <c r="B11" s="81"/>
      <c r="C11" s="81"/>
      <c r="D11" s="81"/>
      <c r="E11" s="18" t="str">
        <f t="shared" si="0"/>
        <v/>
      </c>
      <c r="F11" s="18" t="str">
        <f t="shared" si="1"/>
        <v/>
      </c>
    </row>
    <row r="12" ht="20.1" customHeight="1" spans="1:6">
      <c r="A12" s="64" t="s">
        <v>2756</v>
      </c>
      <c r="B12" s="81"/>
      <c r="C12" s="81"/>
      <c r="D12" s="81"/>
      <c r="E12" s="18" t="str">
        <f t="shared" si="0"/>
        <v/>
      </c>
      <c r="F12" s="18" t="str">
        <f t="shared" si="1"/>
        <v/>
      </c>
    </row>
    <row r="13" ht="20.1" customHeight="1" spans="1:6">
      <c r="A13" s="64" t="s">
        <v>2758</v>
      </c>
      <c r="B13" s="81"/>
      <c r="C13" s="81"/>
      <c r="D13" s="81"/>
      <c r="E13" s="18" t="str">
        <f t="shared" si="0"/>
        <v/>
      </c>
      <c r="F13" s="18" t="str">
        <f t="shared" si="1"/>
        <v/>
      </c>
    </row>
    <row r="14" ht="20.1" customHeight="1" spans="1:6">
      <c r="A14" s="64" t="s">
        <v>2764</v>
      </c>
      <c r="B14" s="81"/>
      <c r="C14" s="81"/>
      <c r="D14" s="81"/>
      <c r="E14" s="18" t="str">
        <f t="shared" si="0"/>
        <v/>
      </c>
      <c r="F14" s="18" t="str">
        <f t="shared" si="1"/>
        <v/>
      </c>
    </row>
    <row r="15" ht="20.1" customHeight="1" spans="1:6">
      <c r="A15" s="64" t="s">
        <v>2765</v>
      </c>
      <c r="B15" s="81"/>
      <c r="C15" s="81"/>
      <c r="D15" s="81"/>
      <c r="E15" s="18" t="str">
        <f t="shared" si="0"/>
        <v/>
      </c>
      <c r="F15" s="18" t="str">
        <f t="shared" si="1"/>
        <v/>
      </c>
    </row>
    <row r="16" ht="20.1" customHeight="1" spans="1:8">
      <c r="A16" s="64" t="s">
        <v>2767</v>
      </c>
      <c r="B16" s="81"/>
      <c r="C16" s="81"/>
      <c r="D16" s="81"/>
      <c r="E16" s="18" t="str">
        <f t="shared" si="0"/>
        <v/>
      </c>
      <c r="F16" s="18" t="str">
        <f t="shared" si="1"/>
        <v/>
      </c>
      <c r="H16" s="74"/>
    </row>
    <row r="17" ht="20.1" customHeight="1" spans="1:6">
      <c r="A17" s="64" t="s">
        <v>2769</v>
      </c>
      <c r="B17" s="81"/>
      <c r="C17" s="81"/>
      <c r="D17" s="81"/>
      <c r="E17" s="18" t="str">
        <f t="shared" si="0"/>
        <v/>
      </c>
      <c r="F17" s="18" t="str">
        <f t="shared" si="1"/>
        <v/>
      </c>
    </row>
    <row r="18" ht="20.1" customHeight="1" spans="1:6">
      <c r="A18" s="64" t="s">
        <v>2771</v>
      </c>
      <c r="B18" s="81"/>
      <c r="C18" s="81"/>
      <c r="D18" s="81"/>
      <c r="E18" s="18" t="str">
        <f t="shared" si="0"/>
        <v/>
      </c>
      <c r="F18" s="18" t="str">
        <f t="shared" si="1"/>
        <v/>
      </c>
    </row>
    <row r="19" ht="20.1" customHeight="1" spans="1:6">
      <c r="A19" s="64" t="s">
        <v>2773</v>
      </c>
      <c r="B19" s="81"/>
      <c r="C19" s="81"/>
      <c r="D19" s="81"/>
      <c r="E19" s="18" t="str">
        <f t="shared" si="0"/>
        <v/>
      </c>
      <c r="F19" s="18" t="str">
        <f t="shared" si="1"/>
        <v/>
      </c>
    </row>
    <row r="20" ht="20.1" customHeight="1" spans="1:6">
      <c r="A20" s="64" t="s">
        <v>2785</v>
      </c>
      <c r="B20" s="81"/>
      <c r="C20" s="81"/>
      <c r="D20" s="81"/>
      <c r="E20" s="18" t="str">
        <f t="shared" si="0"/>
        <v/>
      </c>
      <c r="F20" s="18" t="str">
        <f t="shared" si="1"/>
        <v/>
      </c>
    </row>
    <row r="21" ht="20.1" customHeight="1" spans="1:6">
      <c r="A21" s="68" t="s">
        <v>2787</v>
      </c>
      <c r="B21" s="81"/>
      <c r="C21" s="81"/>
      <c r="D21" s="81"/>
      <c r="E21" s="18" t="str">
        <f t="shared" si="0"/>
        <v/>
      </c>
      <c r="F21" s="18" t="str">
        <f t="shared" si="1"/>
        <v/>
      </c>
    </row>
    <row r="22" ht="20.1" customHeight="1" spans="1:6">
      <c r="A22" s="68"/>
      <c r="B22" s="65"/>
      <c r="C22" s="65"/>
      <c r="D22" s="65"/>
      <c r="E22" s="18" t="str">
        <f t="shared" si="0"/>
        <v/>
      </c>
      <c r="F22" s="18" t="str">
        <f t="shared" si="1"/>
        <v/>
      </c>
    </row>
    <row r="23" ht="20.1" customHeight="1" spans="1:6">
      <c r="A23" s="82" t="s">
        <v>56</v>
      </c>
      <c r="B23" s="81">
        <f>SUM(B6:B22)</f>
        <v>0</v>
      </c>
      <c r="C23" s="81">
        <f>SUM(C6:C22)</f>
        <v>0</v>
      </c>
      <c r="D23" s="81">
        <f>SUM(D6:D22)</f>
        <v>0</v>
      </c>
      <c r="E23" s="18" t="str">
        <f t="shared" si="0"/>
        <v/>
      </c>
      <c r="F23" s="18" t="str">
        <f t="shared" si="1"/>
        <v/>
      </c>
    </row>
    <row r="24" ht="20.1" customHeight="1"/>
    <row r="25" ht="20.1" customHeight="1"/>
    <row r="26" ht="20.1" customHeight="1"/>
    <row r="27" ht="20.1" customHeight="1"/>
  </sheetData>
  <mergeCells count="5">
    <mergeCell ref="A2:F2"/>
    <mergeCell ref="D4:F4"/>
    <mergeCell ref="A4:A5"/>
    <mergeCell ref="B4:B5"/>
    <mergeCell ref="C4:C5"/>
  </mergeCells>
  <printOptions horizontalCentered="1" verticalCentered="1"/>
  <pageMargins left="0.707638888888889" right="0.707638888888889" top="0.15625" bottom="0.354166666666667" header="0.313888888888889" footer="0.313888888888889"/>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87"/>
  <sheetViews>
    <sheetView showGridLines="0" showZeros="0" workbookViewId="0">
      <pane xSplit="1" ySplit="5" topLeftCell="B72" activePane="bottomRight" state="frozen"/>
      <selection/>
      <selection pane="topRight"/>
      <selection pane="bottomLeft"/>
      <selection pane="bottomRight" activeCell="D92" sqref="D92"/>
    </sheetView>
  </sheetViews>
  <sheetFormatPr defaultColWidth="9" defaultRowHeight="14" outlineLevelCol="7"/>
  <cols>
    <col min="1" max="1" width="63.4" style="48" customWidth="1"/>
    <col min="2" max="8" width="13.6" style="49" customWidth="1"/>
    <col min="9" max="16384" width="9" style="48"/>
  </cols>
  <sheetData>
    <row r="1" ht="15" spans="1:1">
      <c r="A1" s="50" t="s">
        <v>3070</v>
      </c>
    </row>
    <row r="2" s="46" customFormat="1" ht="23" spans="1:8">
      <c r="A2" s="37" t="s">
        <v>3071</v>
      </c>
      <c r="B2" s="51"/>
      <c r="C2" s="51"/>
      <c r="D2" s="51"/>
      <c r="E2" s="51"/>
      <c r="F2" s="51"/>
      <c r="G2" s="51"/>
      <c r="H2" s="51"/>
    </row>
    <row r="3" ht="18" customHeight="1" spans="8:8">
      <c r="H3" s="52" t="s">
        <v>19</v>
      </c>
    </row>
    <row r="4" s="47" customFormat="1" ht="31.5" customHeight="1" spans="1:8">
      <c r="A4" s="53" t="s">
        <v>20</v>
      </c>
      <c r="B4" s="54" t="s">
        <v>2482</v>
      </c>
      <c r="C4" s="54" t="s">
        <v>3072</v>
      </c>
      <c r="D4" s="54" t="s">
        <v>3073</v>
      </c>
      <c r="E4" s="54" t="s">
        <v>3074</v>
      </c>
      <c r="F4" s="55" t="s">
        <v>2486</v>
      </c>
      <c r="G4" s="54" t="s">
        <v>2487</v>
      </c>
      <c r="H4" s="54" t="s">
        <v>2488</v>
      </c>
    </row>
    <row r="5" s="47" customFormat="1" ht="27.75" customHeight="1" spans="1:8">
      <c r="A5" s="56"/>
      <c r="B5" s="57"/>
      <c r="C5" s="57"/>
      <c r="D5" s="58"/>
      <c r="E5" s="59"/>
      <c r="F5" s="60"/>
      <c r="G5" s="57"/>
      <c r="H5" s="57"/>
    </row>
    <row r="6" ht="18.45" customHeight="1" spans="1:8">
      <c r="A6" s="61" t="s">
        <v>2735</v>
      </c>
      <c r="B6" s="62">
        <f>SUM(C6:H6)</f>
        <v>0</v>
      </c>
      <c r="C6" s="63">
        <f t="shared" ref="C6:H6" si="0">SUM(C7)</f>
        <v>0</v>
      </c>
      <c r="D6" s="63">
        <f t="shared" si="0"/>
        <v>0</v>
      </c>
      <c r="E6" s="63">
        <f t="shared" si="0"/>
        <v>0</v>
      </c>
      <c r="F6" s="63">
        <f t="shared" si="0"/>
        <v>0</v>
      </c>
      <c r="G6" s="63">
        <f t="shared" si="0"/>
        <v>0</v>
      </c>
      <c r="H6" s="63">
        <f t="shared" si="0"/>
        <v>0</v>
      </c>
    </row>
    <row r="7" ht="18.45" customHeight="1" outlineLevel="1" spans="1:8">
      <c r="A7" s="64" t="s">
        <v>2737</v>
      </c>
      <c r="B7" s="62">
        <f t="shared" ref="B7:B38" si="1">SUM(C7:H7)</f>
        <v>0</v>
      </c>
      <c r="C7" s="65"/>
      <c r="D7" s="65"/>
      <c r="E7" s="65"/>
      <c r="F7" s="65"/>
      <c r="G7" s="65"/>
      <c r="H7" s="65"/>
    </row>
    <row r="8" ht="18.45" customHeight="1" outlineLevel="1" spans="1:8">
      <c r="A8" s="61" t="s">
        <v>2749</v>
      </c>
      <c r="B8" s="62">
        <f t="shared" si="1"/>
        <v>0</v>
      </c>
      <c r="C8" s="63">
        <f t="shared" ref="C8:H8" si="2">SUM(C9:C10)</f>
        <v>0</v>
      </c>
      <c r="D8" s="63">
        <f t="shared" si="2"/>
        <v>0</v>
      </c>
      <c r="E8" s="63">
        <f t="shared" si="2"/>
        <v>0</v>
      </c>
      <c r="F8" s="63">
        <f t="shared" si="2"/>
        <v>0</v>
      </c>
      <c r="G8" s="63">
        <f t="shared" si="2"/>
        <v>0</v>
      </c>
      <c r="H8" s="63">
        <f t="shared" si="2"/>
        <v>0</v>
      </c>
    </row>
    <row r="9" ht="18.45" customHeight="1" outlineLevel="1" spans="1:8">
      <c r="A9" s="64" t="s">
        <v>2751</v>
      </c>
      <c r="B9" s="62">
        <f t="shared" si="1"/>
        <v>0</v>
      </c>
      <c r="C9" s="65"/>
      <c r="D9" s="65"/>
      <c r="E9" s="65"/>
      <c r="F9" s="65"/>
      <c r="G9" s="65"/>
      <c r="H9" s="65"/>
    </row>
    <row r="10" ht="18.45" customHeight="1" spans="1:8">
      <c r="A10" s="64" t="s">
        <v>2737</v>
      </c>
      <c r="B10" s="62">
        <f t="shared" si="1"/>
        <v>0</v>
      </c>
      <c r="C10" s="65"/>
      <c r="D10" s="65"/>
      <c r="E10" s="65"/>
      <c r="F10" s="65"/>
      <c r="G10" s="65"/>
      <c r="H10" s="65"/>
    </row>
    <row r="11" ht="18.45" customHeight="1" outlineLevel="1" spans="1:8">
      <c r="A11" s="61" t="s">
        <v>2778</v>
      </c>
      <c r="B11" s="62">
        <f t="shared" si="1"/>
        <v>0</v>
      </c>
      <c r="C11" s="63">
        <f t="shared" ref="C11:H11" si="3">SUM(C12:C15)</f>
        <v>0</v>
      </c>
      <c r="D11" s="63">
        <f t="shared" si="3"/>
        <v>0</v>
      </c>
      <c r="E11" s="63">
        <f t="shared" si="3"/>
        <v>0</v>
      </c>
      <c r="F11" s="63">
        <f t="shared" si="3"/>
        <v>0</v>
      </c>
      <c r="G11" s="63">
        <f t="shared" si="3"/>
        <v>0</v>
      </c>
      <c r="H11" s="63">
        <f t="shared" si="3"/>
        <v>0</v>
      </c>
    </row>
    <row r="12" ht="18.45" customHeight="1" outlineLevel="1" spans="1:8">
      <c r="A12" s="64" t="s">
        <v>2780</v>
      </c>
      <c r="B12" s="62">
        <f t="shared" si="1"/>
        <v>0</v>
      </c>
      <c r="C12" s="65"/>
      <c r="D12" s="65"/>
      <c r="E12" s="65"/>
      <c r="F12" s="65"/>
      <c r="G12" s="65"/>
      <c r="H12" s="65"/>
    </row>
    <row r="13" ht="18.45" customHeight="1" outlineLevel="1" spans="1:8">
      <c r="A13" s="64" t="s">
        <v>2790</v>
      </c>
      <c r="B13" s="62">
        <f t="shared" si="1"/>
        <v>0</v>
      </c>
      <c r="C13" s="65"/>
      <c r="D13" s="65"/>
      <c r="E13" s="65"/>
      <c r="F13" s="65"/>
      <c r="G13" s="65"/>
      <c r="H13" s="65"/>
    </row>
    <row r="14" ht="18.45" customHeight="1" spans="1:8">
      <c r="A14" s="64" t="s">
        <v>2796</v>
      </c>
      <c r="B14" s="62">
        <f t="shared" si="1"/>
        <v>0</v>
      </c>
      <c r="C14" s="65"/>
      <c r="D14" s="65"/>
      <c r="E14" s="65"/>
      <c r="F14" s="65"/>
      <c r="G14" s="65"/>
      <c r="H14" s="65"/>
    </row>
    <row r="15" ht="18.45" customHeight="1" outlineLevel="1" spans="1:8">
      <c r="A15" s="64" t="s">
        <v>2737</v>
      </c>
      <c r="B15" s="62">
        <f t="shared" si="1"/>
        <v>0</v>
      </c>
      <c r="C15" s="65"/>
      <c r="D15" s="65"/>
      <c r="E15" s="65"/>
      <c r="F15" s="65"/>
      <c r="G15" s="65"/>
      <c r="H15" s="65"/>
    </row>
    <row r="16" ht="18.45" customHeight="1" outlineLevel="1" spans="1:8">
      <c r="A16" s="61" t="s">
        <v>2805</v>
      </c>
      <c r="B16" s="62">
        <f t="shared" si="1"/>
        <v>0</v>
      </c>
      <c r="C16" s="63">
        <f t="shared" ref="C16:H16" si="4">SUM(C17)</f>
        <v>0</v>
      </c>
      <c r="D16" s="63">
        <f t="shared" si="4"/>
        <v>0</v>
      </c>
      <c r="E16" s="63">
        <f t="shared" si="4"/>
        <v>0</v>
      </c>
      <c r="F16" s="63">
        <f t="shared" si="4"/>
        <v>0</v>
      </c>
      <c r="G16" s="63">
        <f t="shared" si="4"/>
        <v>0</v>
      </c>
      <c r="H16" s="63">
        <f t="shared" si="4"/>
        <v>0</v>
      </c>
    </row>
    <row r="17" ht="18.45" customHeight="1" spans="1:8">
      <c r="A17" s="66" t="s">
        <v>2737</v>
      </c>
      <c r="B17" s="62">
        <f t="shared" si="1"/>
        <v>0</v>
      </c>
      <c r="C17" s="65"/>
      <c r="D17" s="65"/>
      <c r="E17" s="65"/>
      <c r="F17" s="65"/>
      <c r="G17" s="65"/>
      <c r="H17" s="65"/>
    </row>
    <row r="18" ht="18.45" customHeight="1" outlineLevel="1" spans="1:8">
      <c r="A18" s="61" t="s">
        <v>2809</v>
      </c>
      <c r="B18" s="62">
        <f t="shared" si="1"/>
        <v>0</v>
      </c>
      <c r="C18" s="63">
        <f t="shared" ref="C18:H18" si="5">SUM(C19)</f>
        <v>0</v>
      </c>
      <c r="D18" s="63">
        <f t="shared" si="5"/>
        <v>0</v>
      </c>
      <c r="E18" s="63">
        <f t="shared" si="5"/>
        <v>0</v>
      </c>
      <c r="F18" s="63">
        <f t="shared" si="5"/>
        <v>0</v>
      </c>
      <c r="G18" s="63">
        <f t="shared" si="5"/>
        <v>0</v>
      </c>
      <c r="H18" s="63">
        <f t="shared" si="5"/>
        <v>0</v>
      </c>
    </row>
    <row r="19" ht="18.45" customHeight="1" outlineLevel="1" spans="1:8">
      <c r="A19" s="66" t="s">
        <v>2737</v>
      </c>
      <c r="B19" s="62">
        <f t="shared" si="1"/>
        <v>0</v>
      </c>
      <c r="C19" s="65"/>
      <c r="D19" s="65"/>
      <c r="E19" s="65"/>
      <c r="F19" s="65"/>
      <c r="G19" s="65"/>
      <c r="H19" s="65"/>
    </row>
    <row r="20" ht="18.45" customHeight="1" outlineLevel="1" spans="1:8">
      <c r="A20" s="61" t="s">
        <v>2815</v>
      </c>
      <c r="B20" s="62">
        <f t="shared" si="1"/>
        <v>0</v>
      </c>
      <c r="C20" s="63">
        <f t="shared" ref="C20:H20" si="6">SUM(C21:C23)</f>
        <v>0</v>
      </c>
      <c r="D20" s="63">
        <f t="shared" si="6"/>
        <v>0</v>
      </c>
      <c r="E20" s="63">
        <f t="shared" si="6"/>
        <v>0</v>
      </c>
      <c r="F20" s="63">
        <f t="shared" si="6"/>
        <v>0</v>
      </c>
      <c r="G20" s="63">
        <f t="shared" si="6"/>
        <v>0</v>
      </c>
      <c r="H20" s="63">
        <f t="shared" si="6"/>
        <v>0</v>
      </c>
    </row>
    <row r="21" ht="18.45" customHeight="1" outlineLevel="1" spans="1:8">
      <c r="A21" s="66" t="s">
        <v>2816</v>
      </c>
      <c r="B21" s="62">
        <f t="shared" si="1"/>
        <v>0</v>
      </c>
      <c r="C21" s="65"/>
      <c r="D21" s="65"/>
      <c r="E21" s="65"/>
      <c r="F21" s="65"/>
      <c r="G21" s="65"/>
      <c r="H21" s="65"/>
    </row>
    <row r="22" ht="18.45" customHeight="1" outlineLevel="1" spans="1:8">
      <c r="A22" s="66" t="s">
        <v>2821</v>
      </c>
      <c r="B22" s="62">
        <f t="shared" si="1"/>
        <v>0</v>
      </c>
      <c r="C22" s="65"/>
      <c r="D22" s="65"/>
      <c r="E22" s="65"/>
      <c r="F22" s="65"/>
      <c r="G22" s="65"/>
      <c r="H22" s="65"/>
    </row>
    <row r="23" ht="18.45" customHeight="1" outlineLevel="1" spans="1:8">
      <c r="A23" s="66" t="s">
        <v>2826</v>
      </c>
      <c r="B23" s="62">
        <f t="shared" si="1"/>
        <v>0</v>
      </c>
      <c r="C23" s="65"/>
      <c r="D23" s="65"/>
      <c r="E23" s="65"/>
      <c r="F23" s="65"/>
      <c r="G23" s="65"/>
      <c r="H23" s="65"/>
    </row>
    <row r="24" ht="18.45" customHeight="1" outlineLevel="1" spans="1:8">
      <c r="A24" s="61" t="s">
        <v>2831</v>
      </c>
      <c r="B24" s="62">
        <f t="shared" si="1"/>
        <v>43849</v>
      </c>
      <c r="C24" s="63">
        <f t="shared" ref="C24:H24" si="7">SUM(C25:C35)</f>
        <v>22849</v>
      </c>
      <c r="D24" s="63">
        <f t="shared" si="7"/>
        <v>21000</v>
      </c>
      <c r="E24" s="63">
        <f t="shared" si="7"/>
        <v>0</v>
      </c>
      <c r="F24" s="63">
        <f t="shared" si="7"/>
        <v>0</v>
      </c>
      <c r="G24" s="63">
        <f t="shared" si="7"/>
        <v>0</v>
      </c>
      <c r="H24" s="63">
        <f t="shared" si="7"/>
        <v>0</v>
      </c>
    </row>
    <row r="25" ht="18.45" customHeight="1" outlineLevel="1" spans="1:8">
      <c r="A25" s="66" t="s">
        <v>2832</v>
      </c>
      <c r="B25" s="62">
        <f t="shared" si="1"/>
        <v>43849</v>
      </c>
      <c r="C25" s="67">
        <v>22849</v>
      </c>
      <c r="D25" s="65">
        <f>3740+17260</f>
        <v>21000</v>
      </c>
      <c r="E25" s="65"/>
      <c r="F25" s="65"/>
      <c r="G25" s="65"/>
      <c r="H25" s="65"/>
    </row>
    <row r="26" ht="18.45" customHeight="1" outlineLevel="1" spans="1:8">
      <c r="A26" s="66" t="s">
        <v>2848</v>
      </c>
      <c r="B26" s="62">
        <f t="shared" si="1"/>
        <v>0</v>
      </c>
      <c r="C26" s="65"/>
      <c r="D26" s="65"/>
      <c r="E26" s="65"/>
      <c r="F26" s="65"/>
      <c r="G26" s="65"/>
      <c r="H26" s="65"/>
    </row>
    <row r="27" ht="18.45" customHeight="1" outlineLevel="1" spans="1:8">
      <c r="A27" s="66" t="s">
        <v>2850</v>
      </c>
      <c r="B27" s="62">
        <f t="shared" si="1"/>
        <v>0</v>
      </c>
      <c r="C27" s="65"/>
      <c r="D27" s="65"/>
      <c r="E27" s="65"/>
      <c r="F27" s="65"/>
      <c r="G27" s="65"/>
      <c r="H27" s="65"/>
    </row>
    <row r="28" ht="18.45" customHeight="1" spans="1:8">
      <c r="A28" s="66" t="s">
        <v>2851</v>
      </c>
      <c r="B28" s="62">
        <f t="shared" si="1"/>
        <v>0</v>
      </c>
      <c r="C28" s="65"/>
      <c r="D28" s="65"/>
      <c r="E28" s="65"/>
      <c r="F28" s="65"/>
      <c r="G28" s="65"/>
      <c r="H28" s="65"/>
    </row>
    <row r="29" ht="18.45" customHeight="1" outlineLevel="1" spans="1:8">
      <c r="A29" s="66" t="s">
        <v>2857</v>
      </c>
      <c r="B29" s="62">
        <f t="shared" si="1"/>
        <v>0</v>
      </c>
      <c r="C29" s="65"/>
      <c r="D29" s="65"/>
      <c r="E29" s="65"/>
      <c r="F29" s="65"/>
      <c r="G29" s="65"/>
      <c r="H29" s="65"/>
    </row>
    <row r="30" ht="18.45" customHeight="1" outlineLevel="1" spans="1:8">
      <c r="A30" s="66" t="s">
        <v>2861</v>
      </c>
      <c r="B30" s="62">
        <f t="shared" si="1"/>
        <v>0</v>
      </c>
      <c r="C30" s="65"/>
      <c r="D30" s="65"/>
      <c r="E30" s="65"/>
      <c r="F30" s="65"/>
      <c r="G30" s="65"/>
      <c r="H30" s="65"/>
    </row>
    <row r="31" ht="18.45" customHeight="1" outlineLevel="1" spans="1:8">
      <c r="A31" s="66" t="s">
        <v>2863</v>
      </c>
      <c r="B31" s="62">
        <f t="shared" si="1"/>
        <v>0</v>
      </c>
      <c r="C31" s="65"/>
      <c r="D31" s="65"/>
      <c r="E31" s="65"/>
      <c r="F31" s="65"/>
      <c r="G31" s="65"/>
      <c r="H31" s="65"/>
    </row>
    <row r="32" ht="18.45" customHeight="1" outlineLevel="1" spans="1:8">
      <c r="A32" s="66" t="s">
        <v>2865</v>
      </c>
      <c r="B32" s="62">
        <f t="shared" si="1"/>
        <v>0</v>
      </c>
      <c r="C32" s="65"/>
      <c r="D32" s="65"/>
      <c r="E32" s="65"/>
      <c r="F32" s="65"/>
      <c r="G32" s="65"/>
      <c r="H32" s="65"/>
    </row>
    <row r="33" ht="18.45" customHeight="1" outlineLevel="1" spans="1:8">
      <c r="A33" s="66" t="s">
        <v>2867</v>
      </c>
      <c r="B33" s="62">
        <f t="shared" si="1"/>
        <v>0</v>
      </c>
      <c r="C33" s="65"/>
      <c r="D33" s="65"/>
      <c r="E33" s="65"/>
      <c r="F33" s="65"/>
      <c r="G33" s="65"/>
      <c r="H33" s="65"/>
    </row>
    <row r="34" ht="18.45" customHeight="1" spans="1:8">
      <c r="A34" s="66" t="s">
        <v>2869</v>
      </c>
      <c r="B34" s="62">
        <f t="shared" si="1"/>
        <v>0</v>
      </c>
      <c r="C34" s="65"/>
      <c r="D34" s="65"/>
      <c r="E34" s="65"/>
      <c r="F34" s="65"/>
      <c r="G34" s="65"/>
      <c r="H34" s="65"/>
    </row>
    <row r="35" ht="18.45" customHeight="1" outlineLevel="1" spans="1:8">
      <c r="A35" s="66" t="s">
        <v>2737</v>
      </c>
      <c r="B35" s="62">
        <f t="shared" si="1"/>
        <v>0</v>
      </c>
      <c r="C35" s="65"/>
      <c r="D35" s="65"/>
      <c r="E35" s="65"/>
      <c r="F35" s="65"/>
      <c r="G35" s="65"/>
      <c r="H35" s="65"/>
    </row>
    <row r="36" ht="18.45" customHeight="1" outlineLevel="1" spans="1:8">
      <c r="A36" s="61" t="s">
        <v>2873</v>
      </c>
      <c r="B36" s="62">
        <f t="shared" si="1"/>
        <v>0</v>
      </c>
      <c r="C36" s="63">
        <f t="shared" ref="C36:H36" si="8">SUM(C37:C48)</f>
        <v>0</v>
      </c>
      <c r="D36" s="63">
        <f t="shared" si="8"/>
        <v>0</v>
      </c>
      <c r="E36" s="63">
        <f t="shared" si="8"/>
        <v>0</v>
      </c>
      <c r="F36" s="63">
        <f t="shared" si="8"/>
        <v>0</v>
      </c>
      <c r="G36" s="63">
        <f t="shared" si="8"/>
        <v>0</v>
      </c>
      <c r="H36" s="63">
        <f t="shared" si="8"/>
        <v>0</v>
      </c>
    </row>
    <row r="37" ht="18.45" customHeight="1" outlineLevel="1" spans="1:8">
      <c r="A37" s="66" t="s">
        <v>2874</v>
      </c>
      <c r="B37" s="62">
        <f t="shared" si="1"/>
        <v>0</v>
      </c>
      <c r="C37" s="65"/>
      <c r="D37" s="65"/>
      <c r="E37" s="65"/>
      <c r="F37" s="65"/>
      <c r="G37" s="65"/>
      <c r="H37" s="65"/>
    </row>
    <row r="38" ht="18.45" customHeight="1" outlineLevel="1" spans="1:8">
      <c r="A38" s="66" t="s">
        <v>2879</v>
      </c>
      <c r="B38" s="62">
        <f t="shared" si="1"/>
        <v>0</v>
      </c>
      <c r="C38" s="65"/>
      <c r="D38" s="65"/>
      <c r="E38" s="65"/>
      <c r="F38" s="65"/>
      <c r="G38" s="65"/>
      <c r="H38" s="65"/>
    </row>
    <row r="39" ht="18.45" customHeight="1" outlineLevel="1" spans="1:8">
      <c r="A39" s="66" t="s">
        <v>2882</v>
      </c>
      <c r="B39" s="62">
        <f t="shared" ref="B39:B84" si="9">SUM(C39:H39)</f>
        <v>0</v>
      </c>
      <c r="C39" s="65"/>
      <c r="D39" s="65"/>
      <c r="E39" s="65"/>
      <c r="F39" s="65"/>
      <c r="G39" s="65"/>
      <c r="H39" s="65"/>
    </row>
    <row r="40" ht="18.45" customHeight="1" outlineLevel="1" spans="1:8">
      <c r="A40" s="66" t="s">
        <v>2887</v>
      </c>
      <c r="B40" s="62">
        <f t="shared" si="9"/>
        <v>0</v>
      </c>
      <c r="C40" s="65"/>
      <c r="D40" s="65"/>
      <c r="E40" s="65"/>
      <c r="F40" s="65"/>
      <c r="G40" s="65"/>
      <c r="H40" s="65"/>
    </row>
    <row r="41" ht="18.45" customHeight="1" outlineLevel="1" spans="1:8">
      <c r="A41" s="66" t="s">
        <v>2889</v>
      </c>
      <c r="B41" s="62">
        <f t="shared" si="9"/>
        <v>0</v>
      </c>
      <c r="C41" s="65"/>
      <c r="D41" s="65"/>
      <c r="E41" s="65"/>
      <c r="F41" s="65"/>
      <c r="G41" s="65"/>
      <c r="H41" s="65"/>
    </row>
    <row r="42" ht="18.45" customHeight="1" outlineLevel="1" spans="1:8">
      <c r="A42" s="66" t="s">
        <v>2892</v>
      </c>
      <c r="B42" s="62">
        <f t="shared" si="9"/>
        <v>0</v>
      </c>
      <c r="C42" s="65"/>
      <c r="D42" s="65"/>
      <c r="E42" s="65"/>
      <c r="F42" s="65"/>
      <c r="G42" s="65"/>
      <c r="H42" s="65"/>
    </row>
    <row r="43" ht="18.45" customHeight="1" spans="1:8">
      <c r="A43" s="66" t="s">
        <v>2895</v>
      </c>
      <c r="B43" s="62">
        <f t="shared" si="9"/>
        <v>0</v>
      </c>
      <c r="C43" s="65"/>
      <c r="D43" s="65"/>
      <c r="E43" s="65"/>
      <c r="F43" s="65"/>
      <c r="G43" s="65"/>
      <c r="H43" s="65"/>
    </row>
    <row r="44" ht="18.45" customHeight="1" outlineLevel="1" spans="1:8">
      <c r="A44" s="66" t="s">
        <v>2897</v>
      </c>
      <c r="B44" s="62">
        <f t="shared" si="9"/>
        <v>0</v>
      </c>
      <c r="C44" s="65"/>
      <c r="D44" s="65"/>
      <c r="E44" s="65"/>
      <c r="F44" s="65"/>
      <c r="G44" s="65"/>
      <c r="H44" s="65"/>
    </row>
    <row r="45" ht="18.45" customHeight="1" spans="1:8">
      <c r="A45" s="66" t="s">
        <v>2737</v>
      </c>
      <c r="B45" s="62">
        <f t="shared" si="9"/>
        <v>0</v>
      </c>
      <c r="C45" s="65"/>
      <c r="D45" s="65"/>
      <c r="E45" s="65"/>
      <c r="F45" s="65"/>
      <c r="G45" s="65"/>
      <c r="H45" s="65"/>
    </row>
    <row r="46" ht="18.45" customHeight="1" outlineLevel="1" spans="1:8">
      <c r="A46" s="66" t="s">
        <v>2975</v>
      </c>
      <c r="B46" s="62">
        <f t="shared" si="9"/>
        <v>0</v>
      </c>
      <c r="C46" s="65"/>
      <c r="D46" s="65"/>
      <c r="E46" s="65"/>
      <c r="F46" s="65"/>
      <c r="G46" s="65"/>
      <c r="H46" s="65"/>
    </row>
    <row r="47" ht="18.45" customHeight="1" outlineLevel="1" spans="1:8">
      <c r="A47" s="66" t="s">
        <v>2979</v>
      </c>
      <c r="B47" s="62">
        <f t="shared" si="9"/>
        <v>0</v>
      </c>
      <c r="C47" s="65"/>
      <c r="D47" s="65"/>
      <c r="E47" s="65"/>
      <c r="F47" s="65"/>
      <c r="G47" s="65"/>
      <c r="H47" s="65"/>
    </row>
    <row r="48" ht="18.45" customHeight="1" outlineLevel="1" spans="1:8">
      <c r="A48" s="66" t="s">
        <v>2992</v>
      </c>
      <c r="B48" s="62">
        <f t="shared" si="9"/>
        <v>0</v>
      </c>
      <c r="C48" s="65"/>
      <c r="D48" s="65"/>
      <c r="E48" s="65"/>
      <c r="F48" s="65"/>
      <c r="G48" s="65"/>
      <c r="H48" s="65"/>
    </row>
    <row r="49" ht="18.45" customHeight="1" outlineLevel="1" spans="1:8">
      <c r="A49" s="61" t="s">
        <v>2902</v>
      </c>
      <c r="B49" s="62">
        <f t="shared" si="9"/>
        <v>0</v>
      </c>
      <c r="C49" s="63">
        <f t="shared" ref="C49:H49" si="10">SUM(C50:C58)</f>
        <v>0</v>
      </c>
      <c r="D49" s="63">
        <f t="shared" si="10"/>
        <v>0</v>
      </c>
      <c r="E49" s="63">
        <f t="shared" si="10"/>
        <v>0</v>
      </c>
      <c r="F49" s="63">
        <f t="shared" si="10"/>
        <v>0</v>
      </c>
      <c r="G49" s="63">
        <f t="shared" si="10"/>
        <v>0</v>
      </c>
      <c r="H49" s="63">
        <f t="shared" si="10"/>
        <v>0</v>
      </c>
    </row>
    <row r="50" ht="18.45" customHeight="1" outlineLevel="1" spans="1:8">
      <c r="A50" s="66" t="s">
        <v>2903</v>
      </c>
      <c r="B50" s="62">
        <f t="shared" si="9"/>
        <v>0</v>
      </c>
      <c r="C50" s="65"/>
      <c r="D50" s="65"/>
      <c r="E50" s="65"/>
      <c r="F50" s="65"/>
      <c r="G50" s="65"/>
      <c r="H50" s="65"/>
    </row>
    <row r="51" ht="18.45" customHeight="1" outlineLevel="1" spans="1:8">
      <c r="A51" s="66" t="s">
        <v>2908</v>
      </c>
      <c r="B51" s="62">
        <f t="shared" si="9"/>
        <v>0</v>
      </c>
      <c r="C51" s="65"/>
      <c r="D51" s="65"/>
      <c r="E51" s="65"/>
      <c r="F51" s="65"/>
      <c r="G51" s="65"/>
      <c r="H51" s="65"/>
    </row>
    <row r="52" ht="18.45" customHeight="1" outlineLevel="1" spans="1:8">
      <c r="A52" s="66" t="s">
        <v>2912</v>
      </c>
      <c r="B52" s="62">
        <f t="shared" si="9"/>
        <v>0</v>
      </c>
      <c r="C52" s="65"/>
      <c r="D52" s="65"/>
      <c r="E52" s="65"/>
      <c r="F52" s="65"/>
      <c r="G52" s="65"/>
      <c r="H52" s="65"/>
    </row>
    <row r="53" ht="18.45" customHeight="1" outlineLevel="1" spans="1:8">
      <c r="A53" s="66" t="s">
        <v>2921</v>
      </c>
      <c r="B53" s="62">
        <f t="shared" si="9"/>
        <v>0</v>
      </c>
      <c r="C53" s="65"/>
      <c r="D53" s="65"/>
      <c r="E53" s="65"/>
      <c r="F53" s="65"/>
      <c r="G53" s="65"/>
      <c r="H53" s="65"/>
    </row>
    <row r="54" ht="18.45" customHeight="1" outlineLevel="1" spans="1:8">
      <c r="A54" s="66" t="s">
        <v>2928</v>
      </c>
      <c r="B54" s="62">
        <f t="shared" si="9"/>
        <v>0</v>
      </c>
      <c r="C54" s="65"/>
      <c r="D54" s="65"/>
      <c r="E54" s="65"/>
      <c r="F54" s="65"/>
      <c r="G54" s="65"/>
      <c r="H54" s="65"/>
    </row>
    <row r="55" ht="18.45" customHeight="1" outlineLevel="1" spans="1:8">
      <c r="A55" s="66" t="s">
        <v>2938</v>
      </c>
      <c r="B55" s="62">
        <f t="shared" si="9"/>
        <v>0</v>
      </c>
      <c r="C55" s="65"/>
      <c r="D55" s="65"/>
      <c r="E55" s="65"/>
      <c r="F55" s="65"/>
      <c r="G55" s="65"/>
      <c r="H55" s="65"/>
    </row>
    <row r="56" ht="18.45" customHeight="1" outlineLevel="1" spans="1:8">
      <c r="A56" s="66" t="s">
        <v>2940</v>
      </c>
      <c r="B56" s="62">
        <f t="shared" si="9"/>
        <v>0</v>
      </c>
      <c r="C56" s="65"/>
      <c r="D56" s="65"/>
      <c r="E56" s="65"/>
      <c r="F56" s="65"/>
      <c r="G56" s="65"/>
      <c r="H56" s="65"/>
    </row>
    <row r="57" ht="18.45" customHeight="1" outlineLevel="1" spans="1:8">
      <c r="A57" s="66" t="s">
        <v>2942</v>
      </c>
      <c r="B57" s="62">
        <f t="shared" si="9"/>
        <v>0</v>
      </c>
      <c r="C57" s="65"/>
      <c r="D57" s="65"/>
      <c r="E57" s="65"/>
      <c r="F57" s="65"/>
      <c r="G57" s="65"/>
      <c r="H57" s="65"/>
    </row>
    <row r="58" ht="18.45" customHeight="1" outlineLevel="1" spans="1:8">
      <c r="A58" s="66" t="s">
        <v>2737</v>
      </c>
      <c r="B58" s="62">
        <f t="shared" si="9"/>
        <v>0</v>
      </c>
      <c r="C58" s="65"/>
      <c r="D58" s="65"/>
      <c r="E58" s="65"/>
      <c r="F58" s="65"/>
      <c r="G58" s="65"/>
      <c r="H58" s="65"/>
    </row>
    <row r="59" ht="18.45" customHeight="1" outlineLevel="1" spans="1:8">
      <c r="A59" s="61" t="s">
        <v>2948</v>
      </c>
      <c r="B59" s="62">
        <f t="shared" si="9"/>
        <v>0</v>
      </c>
      <c r="C59" s="63">
        <f t="shared" ref="C59:H59" si="11">SUM(C60:C61)</f>
        <v>0</v>
      </c>
      <c r="D59" s="63">
        <f t="shared" si="11"/>
        <v>0</v>
      </c>
      <c r="E59" s="63">
        <f t="shared" si="11"/>
        <v>0</v>
      </c>
      <c r="F59" s="63">
        <f t="shared" si="11"/>
        <v>0</v>
      </c>
      <c r="G59" s="63">
        <f t="shared" si="11"/>
        <v>0</v>
      </c>
      <c r="H59" s="63">
        <f t="shared" si="11"/>
        <v>0</v>
      </c>
    </row>
    <row r="60" ht="18.45" customHeight="1" outlineLevel="1" spans="1:8">
      <c r="A60" s="66" t="s">
        <v>2949</v>
      </c>
      <c r="B60" s="62">
        <f t="shared" si="9"/>
        <v>0</v>
      </c>
      <c r="C60" s="65"/>
      <c r="D60" s="65"/>
      <c r="E60" s="65"/>
      <c r="F60" s="65"/>
      <c r="G60" s="65"/>
      <c r="H60" s="65"/>
    </row>
    <row r="61" ht="18.45" customHeight="1" outlineLevel="1" spans="1:8">
      <c r="A61" s="66" t="s">
        <v>2737</v>
      </c>
      <c r="B61" s="62">
        <f t="shared" si="9"/>
        <v>0</v>
      </c>
      <c r="C61" s="65"/>
      <c r="D61" s="65"/>
      <c r="E61" s="65"/>
      <c r="F61" s="65"/>
      <c r="G61" s="65"/>
      <c r="H61" s="65"/>
    </row>
    <row r="62" ht="18.45" customHeight="1" outlineLevel="1" spans="1:8">
      <c r="A62" s="61" t="s">
        <v>2957</v>
      </c>
      <c r="B62" s="62">
        <f t="shared" si="9"/>
        <v>0</v>
      </c>
      <c r="C62" s="63">
        <f t="shared" ref="C62:H62" si="12">SUM(C63)</f>
        <v>0</v>
      </c>
      <c r="D62" s="63">
        <f t="shared" si="12"/>
        <v>0</v>
      </c>
      <c r="E62" s="63">
        <f t="shared" si="12"/>
        <v>0</v>
      </c>
      <c r="F62" s="63">
        <f t="shared" si="12"/>
        <v>0</v>
      </c>
      <c r="G62" s="63">
        <f t="shared" si="12"/>
        <v>0</v>
      </c>
      <c r="H62" s="63">
        <f t="shared" si="12"/>
        <v>0</v>
      </c>
    </row>
    <row r="63" ht="18.45" customHeight="1" outlineLevel="1" spans="1:8">
      <c r="A63" s="66" t="s">
        <v>2640</v>
      </c>
      <c r="B63" s="62">
        <f t="shared" si="9"/>
        <v>0</v>
      </c>
      <c r="C63" s="65"/>
      <c r="D63" s="65"/>
      <c r="E63" s="65"/>
      <c r="F63" s="65"/>
      <c r="G63" s="65"/>
      <c r="H63" s="65"/>
    </row>
    <row r="64" ht="18.45" customHeight="1" outlineLevel="1" spans="1:8">
      <c r="A64" s="61" t="s">
        <v>2960</v>
      </c>
      <c r="B64" s="62">
        <f t="shared" si="9"/>
        <v>0</v>
      </c>
      <c r="C64" s="63">
        <f t="shared" ref="C64:H64" si="13">SUM(C65)</f>
        <v>0</v>
      </c>
      <c r="D64" s="63">
        <f t="shared" si="13"/>
        <v>0</v>
      </c>
      <c r="E64" s="63">
        <f t="shared" si="13"/>
        <v>0</v>
      </c>
      <c r="F64" s="63">
        <f t="shared" si="13"/>
        <v>0</v>
      </c>
      <c r="G64" s="63">
        <f t="shared" si="13"/>
        <v>0</v>
      </c>
      <c r="H64" s="63">
        <f t="shared" si="13"/>
        <v>0</v>
      </c>
    </row>
    <row r="65" ht="18.45" customHeight="1" outlineLevel="1" spans="1:8">
      <c r="A65" s="66" t="s">
        <v>2961</v>
      </c>
      <c r="B65" s="62">
        <f t="shared" si="9"/>
        <v>0</v>
      </c>
      <c r="C65" s="65"/>
      <c r="D65" s="65"/>
      <c r="E65" s="65"/>
      <c r="F65" s="65"/>
      <c r="G65" s="65"/>
      <c r="H65" s="65"/>
    </row>
    <row r="66" ht="18.45" customHeight="1" outlineLevel="1" spans="1:8">
      <c r="A66" s="61" t="s">
        <v>2964</v>
      </c>
      <c r="B66" s="62">
        <f t="shared" si="9"/>
        <v>0</v>
      </c>
      <c r="C66" s="63">
        <f t="shared" ref="C66:H66" si="14">SUM(C67)</f>
        <v>0</v>
      </c>
      <c r="D66" s="63">
        <f t="shared" si="14"/>
        <v>0</v>
      </c>
      <c r="E66" s="63">
        <f t="shared" si="14"/>
        <v>0</v>
      </c>
      <c r="F66" s="63">
        <f t="shared" si="14"/>
        <v>0</v>
      </c>
      <c r="G66" s="63">
        <f t="shared" si="14"/>
        <v>0</v>
      </c>
      <c r="H66" s="63">
        <f t="shared" si="14"/>
        <v>0</v>
      </c>
    </row>
    <row r="67" ht="18.45" customHeight="1" outlineLevel="1" spans="1:8">
      <c r="A67" s="66" t="s">
        <v>2737</v>
      </c>
      <c r="B67" s="62">
        <f t="shared" si="9"/>
        <v>0</v>
      </c>
      <c r="C67" s="65"/>
      <c r="D67" s="65"/>
      <c r="E67" s="65"/>
      <c r="F67" s="65"/>
      <c r="G67" s="65"/>
      <c r="H67" s="65"/>
    </row>
    <row r="68" ht="18.45" customHeight="1" outlineLevel="1" spans="1:8">
      <c r="A68" s="61" t="s">
        <v>2967</v>
      </c>
      <c r="B68" s="62">
        <f t="shared" si="9"/>
        <v>0</v>
      </c>
      <c r="C68" s="63">
        <f t="shared" ref="C68:H68" si="15">SUM(C69)</f>
        <v>0</v>
      </c>
      <c r="D68" s="63">
        <f t="shared" si="15"/>
        <v>0</v>
      </c>
      <c r="E68" s="63">
        <f t="shared" si="15"/>
        <v>0</v>
      </c>
      <c r="F68" s="63">
        <f t="shared" si="15"/>
        <v>0</v>
      </c>
      <c r="G68" s="63">
        <f t="shared" si="15"/>
        <v>0</v>
      </c>
      <c r="H68" s="63">
        <f t="shared" si="15"/>
        <v>0</v>
      </c>
    </row>
    <row r="69" ht="18.45" customHeight="1" outlineLevel="1" spans="1:8">
      <c r="A69" s="66" t="s">
        <v>2737</v>
      </c>
      <c r="B69" s="62">
        <f t="shared" si="9"/>
        <v>0</v>
      </c>
      <c r="C69" s="65"/>
      <c r="D69" s="65"/>
      <c r="E69" s="65"/>
      <c r="F69" s="65"/>
      <c r="G69" s="65"/>
      <c r="H69" s="65"/>
    </row>
    <row r="70" ht="18.45" customHeight="1" outlineLevel="1" spans="1:8">
      <c r="A70" s="61" t="s">
        <v>2970</v>
      </c>
      <c r="B70" s="62">
        <f t="shared" si="9"/>
        <v>0</v>
      </c>
      <c r="C70" s="63">
        <f t="shared" ref="C70:H70" si="16">SUM(C71)</f>
        <v>0</v>
      </c>
      <c r="D70" s="63">
        <f t="shared" si="16"/>
        <v>0</v>
      </c>
      <c r="E70" s="63">
        <f t="shared" si="16"/>
        <v>0</v>
      </c>
      <c r="F70" s="63">
        <f t="shared" si="16"/>
        <v>0</v>
      </c>
      <c r="G70" s="63">
        <f t="shared" si="16"/>
        <v>0</v>
      </c>
      <c r="H70" s="63">
        <f t="shared" si="16"/>
        <v>0</v>
      </c>
    </row>
    <row r="71" ht="18.45" customHeight="1" outlineLevel="1" spans="1:8">
      <c r="A71" s="66" t="s">
        <v>2737</v>
      </c>
      <c r="B71" s="62">
        <f t="shared" si="9"/>
        <v>0</v>
      </c>
      <c r="C71" s="65"/>
      <c r="D71" s="65"/>
      <c r="E71" s="65"/>
      <c r="F71" s="65"/>
      <c r="G71" s="65"/>
      <c r="H71" s="65"/>
    </row>
    <row r="72" ht="18.45" customHeight="1" outlineLevel="1" spans="1:8">
      <c r="A72" s="61" t="s">
        <v>2974</v>
      </c>
      <c r="B72" s="62">
        <f t="shared" si="9"/>
        <v>8154</v>
      </c>
      <c r="C72" s="63">
        <f t="shared" ref="C72:H72" si="17">SUM(C73:C79)</f>
        <v>0</v>
      </c>
      <c r="D72" s="63">
        <f t="shared" si="17"/>
        <v>0</v>
      </c>
      <c r="E72" s="63">
        <f t="shared" si="17"/>
        <v>8154</v>
      </c>
      <c r="F72" s="63">
        <f t="shared" si="17"/>
        <v>0</v>
      </c>
      <c r="G72" s="63">
        <f t="shared" si="17"/>
        <v>0</v>
      </c>
      <c r="H72" s="63">
        <f t="shared" si="17"/>
        <v>0</v>
      </c>
    </row>
    <row r="73" ht="18.45" customHeight="1" outlineLevel="1" spans="1:8">
      <c r="A73" s="66" t="s">
        <v>2975</v>
      </c>
      <c r="B73" s="62">
        <f t="shared" si="9"/>
        <v>8154</v>
      </c>
      <c r="C73" s="65"/>
      <c r="D73" s="65"/>
      <c r="E73" s="65">
        <v>8154</v>
      </c>
      <c r="F73" s="65"/>
      <c r="G73" s="65"/>
      <c r="H73" s="65"/>
    </row>
    <row r="74" ht="18.45" customHeight="1" outlineLevel="1" spans="1:8">
      <c r="A74" s="66" t="s">
        <v>2979</v>
      </c>
      <c r="B74" s="62">
        <f t="shared" si="9"/>
        <v>0</v>
      </c>
      <c r="C74" s="65"/>
      <c r="D74" s="65"/>
      <c r="E74" s="65"/>
      <c r="F74" s="65"/>
      <c r="G74" s="65"/>
      <c r="H74" s="65"/>
    </row>
    <row r="75" ht="18.45" customHeight="1" outlineLevel="1" spans="1:8">
      <c r="A75" s="66" t="s">
        <v>2988</v>
      </c>
      <c r="B75" s="62">
        <f t="shared" si="9"/>
        <v>0</v>
      </c>
      <c r="C75" s="65"/>
      <c r="D75" s="65"/>
      <c r="E75" s="65"/>
      <c r="F75" s="65"/>
      <c r="G75" s="65"/>
      <c r="H75" s="65"/>
    </row>
    <row r="76" ht="18.45" customHeight="1" outlineLevel="1" spans="1:8">
      <c r="A76" s="66" t="s">
        <v>2990</v>
      </c>
      <c r="B76" s="62">
        <f t="shared" si="9"/>
        <v>0</v>
      </c>
      <c r="C76" s="65"/>
      <c r="D76" s="65"/>
      <c r="E76" s="65"/>
      <c r="F76" s="65"/>
      <c r="G76" s="65"/>
      <c r="H76" s="65"/>
    </row>
    <row r="77" ht="18.45" customHeight="1" outlineLevel="1" spans="1:8">
      <c r="A77" s="66" t="s">
        <v>2992</v>
      </c>
      <c r="B77" s="62">
        <f t="shared" si="9"/>
        <v>0</v>
      </c>
      <c r="C77" s="65"/>
      <c r="D77" s="65"/>
      <c r="E77" s="65"/>
      <c r="F77" s="65"/>
      <c r="G77" s="65"/>
      <c r="H77" s="65"/>
    </row>
    <row r="78" ht="18.45" customHeight="1" outlineLevel="1" spans="1:8">
      <c r="A78" s="66" t="s">
        <v>2737</v>
      </c>
      <c r="B78" s="62">
        <f t="shared" si="9"/>
        <v>0</v>
      </c>
      <c r="C78" s="65"/>
      <c r="D78" s="65"/>
      <c r="E78" s="65"/>
      <c r="F78" s="65"/>
      <c r="G78" s="65"/>
      <c r="H78" s="65"/>
    </row>
    <row r="79" ht="18.45" customHeight="1" outlineLevel="1" spans="1:8">
      <c r="A79" s="66" t="s">
        <v>2649</v>
      </c>
      <c r="B79" s="62">
        <f t="shared" si="9"/>
        <v>0</v>
      </c>
      <c r="C79" s="65"/>
      <c r="D79" s="65"/>
      <c r="E79" s="65"/>
      <c r="F79" s="65"/>
      <c r="G79" s="65"/>
      <c r="H79" s="65"/>
    </row>
    <row r="80" ht="18.45" customHeight="1" outlineLevel="1" spans="1:8">
      <c r="A80" s="61" t="s">
        <v>3004</v>
      </c>
      <c r="B80" s="62">
        <f t="shared" si="9"/>
        <v>23751</v>
      </c>
      <c r="C80" s="63">
        <v>23751</v>
      </c>
      <c r="D80" s="63"/>
      <c r="E80" s="63"/>
      <c r="F80" s="63"/>
      <c r="G80" s="63"/>
      <c r="H80" s="63"/>
    </row>
    <row r="81" ht="18.45" customHeight="1" outlineLevel="1" spans="1:8">
      <c r="A81" s="61" t="s">
        <v>3020</v>
      </c>
      <c r="B81" s="62">
        <f t="shared" si="9"/>
        <v>0</v>
      </c>
      <c r="C81" s="63"/>
      <c r="D81" s="63"/>
      <c r="E81" s="63"/>
      <c r="F81" s="63"/>
      <c r="G81" s="63"/>
      <c r="H81" s="63"/>
    </row>
    <row r="82" ht="18.45" customHeight="1" outlineLevel="1" spans="1:8">
      <c r="A82" s="61" t="s">
        <v>3036</v>
      </c>
      <c r="B82" s="62">
        <f t="shared" si="9"/>
        <v>0</v>
      </c>
      <c r="C82" s="63">
        <f t="shared" ref="C82:H82" si="18">SUM(C83:C84)</f>
        <v>0</v>
      </c>
      <c r="D82" s="63">
        <f t="shared" si="18"/>
        <v>0</v>
      </c>
      <c r="E82" s="63">
        <f t="shared" si="18"/>
        <v>0</v>
      </c>
      <c r="F82" s="63">
        <f t="shared" si="18"/>
        <v>0</v>
      </c>
      <c r="G82" s="63">
        <f t="shared" si="18"/>
        <v>0</v>
      </c>
      <c r="H82" s="63">
        <f t="shared" si="18"/>
        <v>0</v>
      </c>
    </row>
    <row r="83" ht="18.45" customHeight="1" outlineLevel="1" spans="1:8">
      <c r="A83" s="66" t="s">
        <v>3037</v>
      </c>
      <c r="B83" s="62">
        <f t="shared" si="9"/>
        <v>0</v>
      </c>
      <c r="C83" s="65"/>
      <c r="D83" s="65"/>
      <c r="E83" s="65"/>
      <c r="F83" s="65"/>
      <c r="G83" s="65"/>
      <c r="H83" s="65"/>
    </row>
    <row r="84" ht="18.45" customHeight="1" outlineLevel="1" spans="1:8">
      <c r="A84" s="66" t="s">
        <v>3050</v>
      </c>
      <c r="B84" s="62">
        <f t="shared" si="9"/>
        <v>0</v>
      </c>
      <c r="C84" s="65"/>
      <c r="D84" s="65"/>
      <c r="E84" s="65"/>
      <c r="F84" s="65"/>
      <c r="G84" s="65"/>
      <c r="H84" s="65"/>
    </row>
    <row r="85" ht="20.1" customHeight="1" spans="1:8">
      <c r="A85" s="68"/>
      <c r="B85" s="69"/>
      <c r="C85" s="65"/>
      <c r="D85" s="65"/>
      <c r="E85" s="65"/>
      <c r="F85" s="65"/>
      <c r="G85" s="65"/>
      <c r="H85" s="65"/>
    </row>
    <row r="86" ht="20.1" customHeight="1" spans="1:8">
      <c r="A86" s="70" t="s">
        <v>2479</v>
      </c>
      <c r="B86" s="62">
        <f>SUM(C86:H86)</f>
        <v>75754</v>
      </c>
      <c r="C86" s="62">
        <f t="shared" ref="C86:H86" si="19">SUM(C6,C8,C11,C16,C18,C20,C24,C36,C49,C59,C62,C64,C66,C68,C70,C72,C80,C81,C82)</f>
        <v>46600</v>
      </c>
      <c r="D86" s="62">
        <f t="shared" si="19"/>
        <v>21000</v>
      </c>
      <c r="E86" s="62">
        <f t="shared" si="19"/>
        <v>8154</v>
      </c>
      <c r="F86" s="62">
        <f t="shared" si="19"/>
        <v>0</v>
      </c>
      <c r="G86" s="62">
        <f t="shared" si="19"/>
        <v>0</v>
      </c>
      <c r="H86" s="62">
        <f t="shared" si="19"/>
        <v>0</v>
      </c>
    </row>
    <row r="87" ht="20.1" customHeight="1"/>
  </sheetData>
  <mergeCells count="9">
    <mergeCell ref="A2:H2"/>
    <mergeCell ref="A4:A5"/>
    <mergeCell ref="B4:B5"/>
    <mergeCell ref="C4:C5"/>
    <mergeCell ref="D4:D5"/>
    <mergeCell ref="E4:E5"/>
    <mergeCell ref="F4:F5"/>
    <mergeCell ref="G4:G5"/>
    <mergeCell ref="H4:H5"/>
  </mergeCells>
  <printOptions horizontalCentered="1"/>
  <pageMargins left="0.46875" right="0.46875" top="0.588888888888889" bottom="0.46875" header="0.309027777777778" footer="0.309027777777778"/>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L20"/>
  <sheetViews>
    <sheetView showZeros="0" workbookViewId="0">
      <selection activeCell="H22" sqref="H22"/>
    </sheetView>
  </sheetViews>
  <sheetFormatPr defaultColWidth="7.7" defaultRowHeight="14"/>
  <cols>
    <col min="1" max="1" width="32.5" style="2" customWidth="1"/>
    <col min="2" max="2" width="9.25" style="2" customWidth="1"/>
    <col min="3" max="3" width="10.875" style="2" customWidth="1"/>
    <col min="4" max="6" width="9.25" style="2" customWidth="1"/>
    <col min="7" max="7" width="37.5" style="2" customWidth="1"/>
    <col min="8" max="12" width="10.25" style="2" customWidth="1"/>
    <col min="13" max="16384" width="7.7" style="2"/>
  </cols>
  <sheetData>
    <row r="1" ht="15" spans="1:1">
      <c r="A1" s="3" t="s">
        <v>3075</v>
      </c>
    </row>
    <row r="2" s="1" customFormat="1" ht="30" customHeight="1" spans="1:12">
      <c r="A2" s="37" t="s">
        <v>3076</v>
      </c>
      <c r="B2" s="37"/>
      <c r="C2" s="37"/>
      <c r="D2" s="37"/>
      <c r="E2" s="37"/>
      <c r="F2" s="37"/>
      <c r="G2" s="37"/>
      <c r="H2" s="37"/>
      <c r="I2" s="37"/>
      <c r="J2" s="37"/>
      <c r="K2" s="37"/>
      <c r="L2" s="37"/>
    </row>
    <row r="3" ht="21" customHeight="1" spans="1:12">
      <c r="A3" s="27" t="s">
        <v>19</v>
      </c>
      <c r="B3" s="27"/>
      <c r="C3" s="27"/>
      <c r="D3" s="27"/>
      <c r="E3" s="27"/>
      <c r="F3" s="27"/>
      <c r="G3" s="27"/>
      <c r="H3" s="27"/>
      <c r="I3" s="27"/>
      <c r="J3" s="27"/>
      <c r="K3" s="27"/>
      <c r="L3" s="27"/>
    </row>
    <row r="4" ht="20.7" customHeight="1" spans="1:12">
      <c r="A4" s="8" t="s">
        <v>3077</v>
      </c>
      <c r="B4" s="9"/>
      <c r="C4" s="9"/>
      <c r="D4" s="9"/>
      <c r="E4" s="9"/>
      <c r="F4" s="10"/>
      <c r="G4" s="38" t="s">
        <v>3078</v>
      </c>
      <c r="H4" s="11"/>
      <c r="I4" s="11"/>
      <c r="J4" s="11"/>
      <c r="K4" s="11"/>
      <c r="L4" s="11"/>
    </row>
    <row r="5" ht="27" customHeight="1" spans="1:12">
      <c r="A5" s="39" t="s">
        <v>3079</v>
      </c>
      <c r="B5" s="7" t="s">
        <v>21</v>
      </c>
      <c r="C5" s="7" t="s">
        <v>22</v>
      </c>
      <c r="D5" s="8" t="s">
        <v>23</v>
      </c>
      <c r="E5" s="9"/>
      <c r="F5" s="10"/>
      <c r="G5" s="38" t="s">
        <v>3079</v>
      </c>
      <c r="H5" s="7" t="s">
        <v>21</v>
      </c>
      <c r="I5" s="7" t="s">
        <v>22</v>
      </c>
      <c r="J5" s="8" t="s">
        <v>23</v>
      </c>
      <c r="K5" s="9"/>
      <c r="L5" s="10"/>
    </row>
    <row r="6" ht="27" customHeight="1" spans="1:12">
      <c r="A6" s="40"/>
      <c r="B6" s="12"/>
      <c r="C6" s="12"/>
      <c r="D6" s="13" t="s">
        <v>26</v>
      </c>
      <c r="E6" s="14" t="s">
        <v>27</v>
      </c>
      <c r="F6" s="14" t="s">
        <v>28</v>
      </c>
      <c r="G6" s="38"/>
      <c r="H6" s="12"/>
      <c r="I6" s="12"/>
      <c r="J6" s="13" t="s">
        <v>26</v>
      </c>
      <c r="K6" s="14" t="s">
        <v>27</v>
      </c>
      <c r="L6" s="14" t="s">
        <v>28</v>
      </c>
    </row>
    <row r="7" ht="20.7" customHeight="1" spans="1:12">
      <c r="A7" s="15" t="s">
        <v>3080</v>
      </c>
      <c r="B7" s="38">
        <v>240</v>
      </c>
      <c r="C7" s="17">
        <v>100</v>
      </c>
      <c r="D7" s="17">
        <v>390</v>
      </c>
      <c r="E7" s="41">
        <f>IF(D7&gt;0,D7/B7,0)</f>
        <v>1.625</v>
      </c>
      <c r="F7" s="41">
        <f>IF(D7&gt;0,D7/C7,0)</f>
        <v>3.9</v>
      </c>
      <c r="G7" s="15" t="s">
        <v>3081</v>
      </c>
      <c r="H7" s="38"/>
      <c r="I7" s="17"/>
      <c r="J7" s="17">
        <v>2305</v>
      </c>
      <c r="K7" s="41" t="e">
        <f t="shared" ref="K7:K19" si="0">IF(J7&gt;0,J7/H7,0)</f>
        <v>#DIV/0!</v>
      </c>
      <c r="L7" s="41" t="e">
        <f t="shared" ref="L7:L19" si="1">IF(J7&gt;0,J7/I7,0)</f>
        <v>#DIV/0!</v>
      </c>
    </row>
    <row r="8" ht="20.7" customHeight="1" spans="1:12">
      <c r="A8" s="15" t="s">
        <v>3082</v>
      </c>
      <c r="B8" s="38"/>
      <c r="C8" s="17"/>
      <c r="D8" s="17"/>
      <c r="E8" s="41">
        <f t="shared" ref="E8:E19" si="2">IF(D8&gt;0,D8/B8,0)</f>
        <v>0</v>
      </c>
      <c r="F8" s="41">
        <f t="shared" ref="F8:F19" si="3">IF(D8&gt;0,D8/C8,0)</f>
        <v>0</v>
      </c>
      <c r="G8" s="15" t="s">
        <v>3083</v>
      </c>
      <c r="H8" s="38">
        <v>240</v>
      </c>
      <c r="I8" s="17">
        <v>100</v>
      </c>
      <c r="J8" s="17">
        <v>390</v>
      </c>
      <c r="K8" s="41">
        <f t="shared" si="0"/>
        <v>1.625</v>
      </c>
      <c r="L8" s="41">
        <f t="shared" si="1"/>
        <v>3.9</v>
      </c>
    </row>
    <row r="9" ht="20.7" customHeight="1" spans="1:12">
      <c r="A9" s="15" t="s">
        <v>3084</v>
      </c>
      <c r="B9" s="38"/>
      <c r="C9" s="17"/>
      <c r="D9" s="17"/>
      <c r="E9" s="41">
        <f t="shared" si="2"/>
        <v>0</v>
      </c>
      <c r="F9" s="41">
        <f t="shared" si="3"/>
        <v>0</v>
      </c>
      <c r="G9" s="15" t="s">
        <v>3085</v>
      </c>
      <c r="H9" s="38"/>
      <c r="I9" s="17"/>
      <c r="J9" s="17"/>
      <c r="K9" s="41">
        <f t="shared" si="0"/>
        <v>0</v>
      </c>
      <c r="L9" s="41">
        <f t="shared" si="1"/>
        <v>0</v>
      </c>
    </row>
    <row r="10" ht="20.7" customHeight="1" spans="1:12">
      <c r="A10" s="15" t="s">
        <v>3086</v>
      </c>
      <c r="B10" s="38"/>
      <c r="C10" s="17"/>
      <c r="D10" s="17"/>
      <c r="E10" s="41">
        <f t="shared" si="2"/>
        <v>0</v>
      </c>
      <c r="F10" s="41">
        <f t="shared" si="3"/>
        <v>0</v>
      </c>
      <c r="G10" s="15" t="s">
        <v>3087</v>
      </c>
      <c r="H10" s="38"/>
      <c r="I10" s="17"/>
      <c r="J10" s="17"/>
      <c r="K10" s="41">
        <f t="shared" si="0"/>
        <v>0</v>
      </c>
      <c r="L10" s="41">
        <f t="shared" si="1"/>
        <v>0</v>
      </c>
    </row>
    <row r="11" ht="20.7" customHeight="1" spans="1:12">
      <c r="A11" s="15" t="s">
        <v>3088</v>
      </c>
      <c r="B11" s="38"/>
      <c r="C11" s="17"/>
      <c r="D11" s="17"/>
      <c r="E11" s="41">
        <f t="shared" si="2"/>
        <v>0</v>
      </c>
      <c r="F11" s="41">
        <f t="shared" si="3"/>
        <v>0</v>
      </c>
      <c r="G11" s="15"/>
      <c r="H11" s="38"/>
      <c r="I11" s="25"/>
      <c r="J11" s="25"/>
      <c r="K11" s="41">
        <f t="shared" si="0"/>
        <v>0</v>
      </c>
      <c r="L11" s="41">
        <f t="shared" si="1"/>
        <v>0</v>
      </c>
    </row>
    <row r="12" ht="20.7" customHeight="1" spans="1:12">
      <c r="A12" s="15"/>
      <c r="B12" s="38"/>
      <c r="C12" s="25"/>
      <c r="D12" s="25"/>
      <c r="E12" s="41">
        <f t="shared" si="2"/>
        <v>0</v>
      </c>
      <c r="F12" s="41">
        <f t="shared" si="3"/>
        <v>0</v>
      </c>
      <c r="G12" s="15"/>
      <c r="H12" s="38"/>
      <c r="I12" s="25"/>
      <c r="J12" s="25"/>
      <c r="K12" s="41">
        <f t="shared" si="0"/>
        <v>0</v>
      </c>
      <c r="L12" s="41">
        <f t="shared" si="1"/>
        <v>0</v>
      </c>
    </row>
    <row r="13" ht="20.7" customHeight="1" spans="1:12">
      <c r="A13" s="38" t="s">
        <v>3089</v>
      </c>
      <c r="B13" s="42">
        <f>SUM(B7:B11)</f>
        <v>240</v>
      </c>
      <c r="C13" s="42">
        <f>SUM(C7:C11)</f>
        <v>100</v>
      </c>
      <c r="D13" s="42">
        <f>SUM(D7:D11)</f>
        <v>390</v>
      </c>
      <c r="E13" s="43">
        <f t="shared" si="2"/>
        <v>1.625</v>
      </c>
      <c r="F13" s="43">
        <f t="shared" si="3"/>
        <v>3.9</v>
      </c>
      <c r="G13" s="38" t="s">
        <v>3090</v>
      </c>
      <c r="H13" s="17">
        <f>SUM(H7:H11)</f>
        <v>240</v>
      </c>
      <c r="I13" s="17">
        <f>SUM(I7:I11)</f>
        <v>100</v>
      </c>
      <c r="J13" s="17">
        <f>SUM(J7:J11)</f>
        <v>2695</v>
      </c>
      <c r="K13" s="41">
        <f t="shared" si="0"/>
        <v>11.2291666666667</v>
      </c>
      <c r="L13" s="41">
        <f t="shared" si="1"/>
        <v>26.95</v>
      </c>
    </row>
    <row r="14" ht="20.7" customHeight="1" spans="1:12">
      <c r="A14" s="44" t="s">
        <v>3091</v>
      </c>
      <c r="B14" s="42">
        <f>SUM(B15:B17)</f>
        <v>1415</v>
      </c>
      <c r="C14" s="42">
        <f>SUM(C15:C17)</f>
        <v>1860</v>
      </c>
      <c r="D14" s="42">
        <f>SUM(D15:D17)</f>
        <v>2305</v>
      </c>
      <c r="E14" s="43">
        <f t="shared" si="2"/>
        <v>1.62897526501767</v>
      </c>
      <c r="F14" s="43">
        <f t="shared" si="3"/>
        <v>1.23924731182796</v>
      </c>
      <c r="G14" s="22" t="s">
        <v>3092</v>
      </c>
      <c r="H14" s="17">
        <f>SUM(H15:H18)</f>
        <v>1415</v>
      </c>
      <c r="I14" s="17">
        <f>SUM(I15:I18)</f>
        <v>1860</v>
      </c>
      <c r="J14" s="17">
        <f>SUM(J15:J18)</f>
        <v>0</v>
      </c>
      <c r="K14" s="41">
        <f t="shared" si="0"/>
        <v>0</v>
      </c>
      <c r="L14" s="41">
        <f t="shared" si="1"/>
        <v>0</v>
      </c>
    </row>
    <row r="15" ht="20.7" customHeight="1" spans="1:12">
      <c r="A15" s="15" t="s">
        <v>3093</v>
      </c>
      <c r="B15" s="38"/>
      <c r="C15" s="42">
        <v>445</v>
      </c>
      <c r="D15" s="42">
        <v>445</v>
      </c>
      <c r="E15" s="43" t="e">
        <f t="shared" si="2"/>
        <v>#DIV/0!</v>
      </c>
      <c r="F15" s="43">
        <f t="shared" si="3"/>
        <v>1</v>
      </c>
      <c r="G15" s="15" t="s">
        <v>3094</v>
      </c>
      <c r="H15" s="38"/>
      <c r="I15" s="17"/>
      <c r="J15" s="17"/>
      <c r="K15" s="41">
        <f t="shared" si="0"/>
        <v>0</v>
      </c>
      <c r="L15" s="41">
        <f t="shared" si="1"/>
        <v>0</v>
      </c>
    </row>
    <row r="16" ht="20.7" customHeight="1" spans="1:12">
      <c r="A16" s="15" t="s">
        <v>3095</v>
      </c>
      <c r="B16" s="38"/>
      <c r="C16" s="42"/>
      <c r="D16" s="42"/>
      <c r="E16" s="43">
        <f t="shared" si="2"/>
        <v>0</v>
      </c>
      <c r="F16" s="43">
        <f t="shared" si="3"/>
        <v>0</v>
      </c>
      <c r="G16" s="15" t="s">
        <v>3096</v>
      </c>
      <c r="H16" s="38"/>
      <c r="I16" s="17"/>
      <c r="J16" s="17"/>
      <c r="K16" s="41">
        <f t="shared" si="0"/>
        <v>0</v>
      </c>
      <c r="L16" s="41">
        <f t="shared" si="1"/>
        <v>0</v>
      </c>
    </row>
    <row r="17" ht="20.7" customHeight="1" spans="1:12">
      <c r="A17" s="15" t="s">
        <v>3097</v>
      </c>
      <c r="B17" s="42">
        <v>1415</v>
      </c>
      <c r="C17" s="42">
        <v>1415</v>
      </c>
      <c r="D17" s="42">
        <v>1860</v>
      </c>
      <c r="E17" s="43">
        <f t="shared" si="2"/>
        <v>1.31448763250883</v>
      </c>
      <c r="F17" s="43">
        <f t="shared" si="3"/>
        <v>1.31448763250883</v>
      </c>
      <c r="G17" s="15" t="s">
        <v>3098</v>
      </c>
      <c r="H17" s="38"/>
      <c r="I17" s="17"/>
      <c r="J17" s="17"/>
      <c r="K17" s="41">
        <f t="shared" si="0"/>
        <v>0</v>
      </c>
      <c r="L17" s="41">
        <f t="shared" si="1"/>
        <v>0</v>
      </c>
    </row>
    <row r="18" ht="20.7" customHeight="1" spans="1:12">
      <c r="A18" s="38"/>
      <c r="B18" s="38"/>
      <c r="C18" s="38"/>
      <c r="D18" s="38"/>
      <c r="E18" s="43">
        <f t="shared" si="2"/>
        <v>0</v>
      </c>
      <c r="F18" s="43">
        <f t="shared" si="3"/>
        <v>0</v>
      </c>
      <c r="G18" s="15" t="s">
        <v>3099</v>
      </c>
      <c r="H18" s="17">
        <v>1415</v>
      </c>
      <c r="I18" s="17">
        <v>1860</v>
      </c>
      <c r="J18" s="17"/>
      <c r="K18" s="41">
        <f t="shared" si="0"/>
        <v>0</v>
      </c>
      <c r="L18" s="41">
        <f t="shared" si="1"/>
        <v>0</v>
      </c>
    </row>
    <row r="19" ht="20.7" customHeight="1" spans="1:12">
      <c r="A19" s="38" t="s">
        <v>3100</v>
      </c>
      <c r="B19" s="42">
        <f>SUM(B13,B14)</f>
        <v>1655</v>
      </c>
      <c r="C19" s="42">
        <f>SUM(C13,C14)</f>
        <v>1960</v>
      </c>
      <c r="D19" s="42">
        <f>SUM(D13,D14)</f>
        <v>2695</v>
      </c>
      <c r="E19" s="43">
        <f t="shared" si="2"/>
        <v>1.62839879154079</v>
      </c>
      <c r="F19" s="43">
        <f t="shared" si="3"/>
        <v>1.375</v>
      </c>
      <c r="G19" s="38" t="s">
        <v>3101</v>
      </c>
      <c r="H19" s="17">
        <f>SUM(H13,H14)</f>
        <v>1655</v>
      </c>
      <c r="I19" s="17">
        <f>SUM(I13,I14)</f>
        <v>1960</v>
      </c>
      <c r="J19" s="17">
        <f>SUM(J13,J14)</f>
        <v>2695</v>
      </c>
      <c r="K19" s="41">
        <f t="shared" si="0"/>
        <v>1.62839879154079</v>
      </c>
      <c r="L19" s="41">
        <f t="shared" si="1"/>
        <v>1.375</v>
      </c>
    </row>
    <row r="20" ht="44.7" customHeight="1" spans="1:12">
      <c r="A20" s="45" t="s">
        <v>3102</v>
      </c>
      <c r="B20" s="45"/>
      <c r="C20" s="45"/>
      <c r="D20" s="45"/>
      <c r="E20" s="45"/>
      <c r="F20" s="45"/>
      <c r="G20" s="45"/>
      <c r="H20" s="45"/>
      <c r="I20" s="45"/>
      <c r="J20" s="45"/>
      <c r="K20" s="45"/>
      <c r="L20" s="45"/>
    </row>
  </sheetData>
  <mergeCells count="12">
    <mergeCell ref="A2:L2"/>
    <mergeCell ref="A3:L3"/>
    <mergeCell ref="A4:F4"/>
    <mergeCell ref="G4:L4"/>
    <mergeCell ref="D5:F5"/>
    <mergeCell ref="J5:L5"/>
    <mergeCell ref="A20:L20"/>
    <mergeCell ref="A5:A6"/>
    <mergeCell ref="B5:B6"/>
    <mergeCell ref="C5:C6"/>
    <mergeCell ref="H5:H6"/>
    <mergeCell ref="I5:I6"/>
  </mergeCells>
  <pageMargins left="0.751388888888889" right="0.751388888888889" top="1" bottom="1" header="0.5" footer="0.5"/>
  <pageSetup paperSize="9" scale="64"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41"/>
  <sheetViews>
    <sheetView workbookViewId="0">
      <selection activeCell="H22" sqref="H21:H22"/>
    </sheetView>
  </sheetViews>
  <sheetFormatPr defaultColWidth="7.7" defaultRowHeight="14" outlineLevelCol="6"/>
  <cols>
    <col min="1" max="1" width="9.9" style="2" customWidth="1"/>
    <col min="2" max="2" width="34.6" style="2" customWidth="1"/>
    <col min="3" max="3" width="11.125" style="2" customWidth="1"/>
    <col min="4" max="5" width="12.1" style="2" customWidth="1"/>
    <col min="6" max="6" width="10.5" style="2" customWidth="1"/>
    <col min="7" max="7" width="11.75" style="2" customWidth="1"/>
    <col min="8" max="16384" width="7.7" style="2"/>
  </cols>
  <sheetData>
    <row r="1" ht="15" spans="1:1">
      <c r="A1" s="3" t="s">
        <v>3103</v>
      </c>
    </row>
    <row r="2" s="1" customFormat="1" ht="35.1" customHeight="1" spans="1:7">
      <c r="A2" s="26" t="s">
        <v>3104</v>
      </c>
      <c r="B2" s="26"/>
      <c r="C2" s="26"/>
      <c r="D2" s="26"/>
      <c r="E2" s="26"/>
      <c r="F2" s="26"/>
      <c r="G2" s="26"/>
    </row>
    <row r="3" ht="21" customHeight="1" spans="1:7">
      <c r="A3" s="27" t="s">
        <v>19</v>
      </c>
      <c r="B3" s="27"/>
      <c r="C3" s="27"/>
      <c r="D3" s="27"/>
      <c r="E3" s="27"/>
      <c r="F3" s="27"/>
      <c r="G3" s="27"/>
    </row>
    <row r="4" ht="33.45" customHeight="1" spans="1:7">
      <c r="A4" s="7" t="s">
        <v>3105</v>
      </c>
      <c r="B4" s="7" t="s">
        <v>3106</v>
      </c>
      <c r="C4" s="7" t="s">
        <v>21</v>
      </c>
      <c r="D4" s="7" t="s">
        <v>22</v>
      </c>
      <c r="E4" s="8" t="s">
        <v>23</v>
      </c>
      <c r="F4" s="9"/>
      <c r="G4" s="10"/>
    </row>
    <row r="5" ht="28" spans="1:7">
      <c r="A5" s="12"/>
      <c r="B5" s="12"/>
      <c r="C5" s="12"/>
      <c r="D5" s="12"/>
      <c r="E5" s="13" t="s">
        <v>26</v>
      </c>
      <c r="F5" s="14" t="s">
        <v>27</v>
      </c>
      <c r="G5" s="14" t="s">
        <v>28</v>
      </c>
    </row>
    <row r="6" ht="20.7" customHeight="1" spans="1:7">
      <c r="A6" s="11"/>
      <c r="B6" s="28" t="s">
        <v>3080</v>
      </c>
      <c r="C6" s="6">
        <f>SUM(C7:C19)</f>
        <v>240</v>
      </c>
      <c r="D6" s="6">
        <f>SUM(D7:D19)</f>
        <v>100</v>
      </c>
      <c r="E6" s="6">
        <f>SUM(E7:E19)</f>
        <v>390</v>
      </c>
      <c r="F6" s="18">
        <f>IFERROR(E6/C6,"")</f>
        <v>1.625</v>
      </c>
      <c r="G6" s="18">
        <f t="shared" ref="G6:G40" si="0">IFERROR(E6/D6,"")</f>
        <v>3.9</v>
      </c>
    </row>
    <row r="7" ht="20.7" customHeight="1" outlineLevel="1" spans="1:7">
      <c r="A7" s="11"/>
      <c r="B7" s="29" t="s">
        <v>3107</v>
      </c>
      <c r="C7" s="29"/>
      <c r="D7" s="6"/>
      <c r="E7" s="6"/>
      <c r="F7" s="6"/>
      <c r="G7" s="18" t="str">
        <f t="shared" si="0"/>
        <v/>
      </c>
    </row>
    <row r="8" ht="20.7" customHeight="1" outlineLevel="1" spans="1:7">
      <c r="A8" s="11"/>
      <c r="B8" s="29" t="s">
        <v>3108</v>
      </c>
      <c r="C8" s="29"/>
      <c r="D8" s="6"/>
      <c r="E8" s="6"/>
      <c r="F8" s="6"/>
      <c r="G8" s="18" t="str">
        <f t="shared" si="0"/>
        <v/>
      </c>
    </row>
    <row r="9" ht="20.7" customHeight="1" outlineLevel="1" spans="1:7">
      <c r="A9" s="11"/>
      <c r="B9" s="29" t="s">
        <v>3109</v>
      </c>
      <c r="C9" s="29"/>
      <c r="D9" s="6"/>
      <c r="E9" s="6"/>
      <c r="F9" s="6"/>
      <c r="G9" s="18" t="str">
        <f t="shared" si="0"/>
        <v/>
      </c>
    </row>
    <row r="10" ht="20.7" customHeight="1" outlineLevel="1" spans="1:7">
      <c r="A10" s="11"/>
      <c r="B10" s="29" t="s">
        <v>3110</v>
      </c>
      <c r="C10" s="29"/>
      <c r="D10" s="6"/>
      <c r="E10" s="6"/>
      <c r="F10" s="6"/>
      <c r="G10" s="18" t="str">
        <f t="shared" si="0"/>
        <v/>
      </c>
    </row>
    <row r="11" ht="20.7" customHeight="1" outlineLevel="1" spans="1:7">
      <c r="A11" s="11"/>
      <c r="B11" s="29" t="s">
        <v>3111</v>
      </c>
      <c r="C11" s="29"/>
      <c r="D11" s="6"/>
      <c r="E11" s="6"/>
      <c r="F11" s="6"/>
      <c r="G11" s="18" t="str">
        <f t="shared" si="0"/>
        <v/>
      </c>
    </row>
    <row r="12" ht="20.7" customHeight="1" outlineLevel="1" spans="1:7">
      <c r="A12" s="11"/>
      <c r="B12" s="29" t="s">
        <v>3112</v>
      </c>
      <c r="C12" s="29"/>
      <c r="D12" s="6"/>
      <c r="E12" s="6"/>
      <c r="F12" s="6"/>
      <c r="G12" s="18" t="str">
        <f t="shared" si="0"/>
        <v/>
      </c>
    </row>
    <row r="13" ht="20.7" customHeight="1" outlineLevel="1" spans="1:7">
      <c r="A13" s="11"/>
      <c r="B13" s="29" t="s">
        <v>3113</v>
      </c>
      <c r="C13" s="29"/>
      <c r="D13" s="6"/>
      <c r="E13" s="6"/>
      <c r="F13" s="6"/>
      <c r="G13" s="18" t="str">
        <f t="shared" si="0"/>
        <v/>
      </c>
    </row>
    <row r="14" ht="20.7" customHeight="1" outlineLevel="1" spans="1:7">
      <c r="A14" s="11"/>
      <c r="B14" s="29" t="s">
        <v>3114</v>
      </c>
      <c r="C14" s="29"/>
      <c r="D14" s="6"/>
      <c r="E14" s="6"/>
      <c r="F14" s="6"/>
      <c r="G14" s="18" t="str">
        <f t="shared" si="0"/>
        <v/>
      </c>
    </row>
    <row r="15" ht="20.7" customHeight="1" outlineLevel="1" spans="1:7">
      <c r="A15" s="11"/>
      <c r="B15" s="29" t="s">
        <v>3115</v>
      </c>
      <c r="C15" s="29"/>
      <c r="D15" s="6"/>
      <c r="E15" s="6"/>
      <c r="F15" s="6"/>
      <c r="G15" s="18" t="str">
        <f t="shared" si="0"/>
        <v/>
      </c>
    </row>
    <row r="16" ht="20.7" customHeight="1" outlineLevel="1" spans="1:7">
      <c r="A16" s="11"/>
      <c r="B16" s="29" t="s">
        <v>3116</v>
      </c>
      <c r="C16" s="29"/>
      <c r="D16" s="6"/>
      <c r="E16" s="6"/>
      <c r="F16" s="6"/>
      <c r="G16" s="18" t="str">
        <f t="shared" si="0"/>
        <v/>
      </c>
    </row>
    <row r="17" ht="20.7" customHeight="1" outlineLevel="1" spans="1:7">
      <c r="A17" s="11"/>
      <c r="B17" s="29" t="s">
        <v>3117</v>
      </c>
      <c r="C17" s="29"/>
      <c r="D17" s="6"/>
      <c r="E17" s="6"/>
      <c r="F17" s="6"/>
      <c r="G17" s="18" t="str">
        <f t="shared" si="0"/>
        <v/>
      </c>
    </row>
    <row r="18" ht="20.7" customHeight="1" outlineLevel="1" spans="1:7">
      <c r="A18" s="11"/>
      <c r="B18" s="29" t="s">
        <v>3118</v>
      </c>
      <c r="C18" s="29"/>
      <c r="D18" s="6"/>
      <c r="E18" s="6"/>
      <c r="F18" s="6"/>
      <c r="G18" s="18" t="str">
        <f t="shared" si="0"/>
        <v/>
      </c>
    </row>
    <row r="19" ht="20.7" customHeight="1" outlineLevel="1" spans="1:7">
      <c r="A19" s="11"/>
      <c r="B19" s="29" t="s">
        <v>3119</v>
      </c>
      <c r="C19" s="6">
        <v>240</v>
      </c>
      <c r="D19" s="6">
        <v>100</v>
      </c>
      <c r="E19" s="6">
        <v>390</v>
      </c>
      <c r="F19" s="18">
        <f>IFERROR(E19/C19,"")</f>
        <v>1.625</v>
      </c>
      <c r="G19" s="18">
        <f t="shared" si="0"/>
        <v>3.9</v>
      </c>
    </row>
    <row r="20" ht="20.7" customHeight="1" spans="1:7">
      <c r="A20" s="11"/>
      <c r="B20" s="28" t="s">
        <v>3082</v>
      </c>
      <c r="C20" s="6">
        <f>SUM(C21:C24)</f>
        <v>0</v>
      </c>
      <c r="D20" s="6">
        <f>SUM(D21:D24)</f>
        <v>0</v>
      </c>
      <c r="E20" s="6">
        <f>SUM(E21:E24)</f>
        <v>0</v>
      </c>
      <c r="F20" s="6"/>
      <c r="G20" s="18" t="str">
        <f t="shared" si="0"/>
        <v/>
      </c>
    </row>
    <row r="21" ht="20.7" customHeight="1" outlineLevel="1" spans="1:7">
      <c r="A21" s="11"/>
      <c r="B21" s="29" t="s">
        <v>3120</v>
      </c>
      <c r="C21" s="29"/>
      <c r="D21" s="6"/>
      <c r="E21" s="6"/>
      <c r="F21" s="6"/>
      <c r="G21" s="18" t="str">
        <f t="shared" si="0"/>
        <v/>
      </c>
    </row>
    <row r="22" ht="20.7" customHeight="1" outlineLevel="1" spans="1:7">
      <c r="A22" s="11"/>
      <c r="B22" s="29" t="s">
        <v>3121</v>
      </c>
      <c r="C22" s="29"/>
      <c r="D22" s="6"/>
      <c r="E22" s="6"/>
      <c r="F22" s="6"/>
      <c r="G22" s="18" t="str">
        <f t="shared" si="0"/>
        <v/>
      </c>
    </row>
    <row r="23" ht="20.7" customHeight="1" outlineLevel="1" spans="1:7">
      <c r="A23" s="11"/>
      <c r="B23" s="29" t="s">
        <v>3122</v>
      </c>
      <c r="C23" s="29"/>
      <c r="D23" s="6"/>
      <c r="E23" s="6"/>
      <c r="F23" s="6"/>
      <c r="G23" s="18" t="str">
        <f t="shared" si="0"/>
        <v/>
      </c>
    </row>
    <row r="24" ht="20.7" customHeight="1" outlineLevel="1" spans="1:7">
      <c r="A24" s="11"/>
      <c r="B24" s="29" t="s">
        <v>3123</v>
      </c>
      <c r="C24" s="29"/>
      <c r="D24" s="6"/>
      <c r="E24" s="6"/>
      <c r="F24" s="6"/>
      <c r="G24" s="18" t="str">
        <f t="shared" si="0"/>
        <v/>
      </c>
    </row>
    <row r="25" ht="20.7" customHeight="1" spans="1:7">
      <c r="A25" s="11"/>
      <c r="B25" s="28" t="s">
        <v>3084</v>
      </c>
      <c r="C25" s="6">
        <f>SUM(C26:C29)</f>
        <v>0</v>
      </c>
      <c r="D25" s="6">
        <f>SUM(D26:D29)</f>
        <v>0</v>
      </c>
      <c r="E25" s="6">
        <f>SUM(E26:E29)</f>
        <v>0</v>
      </c>
      <c r="F25" s="18" t="str">
        <f>IFERROR(E25/C25,"")</f>
        <v/>
      </c>
      <c r="G25" s="18" t="str">
        <f t="shared" si="0"/>
        <v/>
      </c>
    </row>
    <row r="26" ht="20.7" customHeight="1" outlineLevel="1" spans="1:7">
      <c r="A26" s="11"/>
      <c r="B26" s="29" t="s">
        <v>3124</v>
      </c>
      <c r="C26" s="29"/>
      <c r="D26" s="6"/>
      <c r="E26" s="6"/>
      <c r="F26" s="6"/>
      <c r="G26" s="18" t="str">
        <f t="shared" si="0"/>
        <v/>
      </c>
    </row>
    <row r="27" ht="20.7" customHeight="1" outlineLevel="1" spans="1:7">
      <c r="A27" s="11"/>
      <c r="B27" s="29" t="s">
        <v>3125</v>
      </c>
      <c r="C27" s="29"/>
      <c r="D27" s="6"/>
      <c r="E27" s="6"/>
      <c r="F27" s="6"/>
      <c r="G27" s="18" t="str">
        <f t="shared" si="0"/>
        <v/>
      </c>
    </row>
    <row r="28" ht="20.7" customHeight="1" outlineLevel="1" spans="1:7">
      <c r="A28" s="11"/>
      <c r="B28" s="29" t="s">
        <v>3126</v>
      </c>
      <c r="C28" s="29"/>
      <c r="D28" s="6"/>
      <c r="E28" s="6"/>
      <c r="F28" s="6"/>
      <c r="G28" s="18" t="str">
        <f t="shared" si="0"/>
        <v/>
      </c>
    </row>
    <row r="29" ht="20.7" customHeight="1" outlineLevel="1" spans="1:7">
      <c r="A29" s="11"/>
      <c r="B29" s="30" t="s">
        <v>3127</v>
      </c>
      <c r="C29" s="31"/>
      <c r="E29" s="6"/>
      <c r="F29" s="6"/>
      <c r="G29" s="18" t="str">
        <f t="shared" si="0"/>
        <v/>
      </c>
    </row>
    <row r="30" ht="20.7" customHeight="1" spans="1:7">
      <c r="A30" s="11"/>
      <c r="B30" s="28" t="s">
        <v>3086</v>
      </c>
      <c r="C30" s="6">
        <f>SUM(C31:C33)</f>
        <v>0</v>
      </c>
      <c r="D30" s="6">
        <f>SUM(D31:D33)</f>
        <v>0</v>
      </c>
      <c r="E30" s="6">
        <f>SUM(E31:E33)</f>
        <v>0</v>
      </c>
      <c r="F30" s="18" t="str">
        <f>IFERROR(E30/C30,"")</f>
        <v/>
      </c>
      <c r="G30" s="18" t="str">
        <f t="shared" si="0"/>
        <v/>
      </c>
    </row>
    <row r="31" ht="20.7" customHeight="1" outlineLevel="1" spans="1:7">
      <c r="A31" s="11"/>
      <c r="B31" s="32" t="s">
        <v>3128</v>
      </c>
      <c r="C31" s="32"/>
      <c r="D31" s="6"/>
      <c r="E31" s="6"/>
      <c r="F31" s="6"/>
      <c r="G31" s="18" t="str">
        <f t="shared" si="0"/>
        <v/>
      </c>
    </row>
    <row r="32" ht="20.7" customHeight="1" outlineLevel="1" spans="1:7">
      <c r="A32" s="11"/>
      <c r="B32" s="32" t="s">
        <v>3129</v>
      </c>
      <c r="C32" s="32"/>
      <c r="D32" s="6"/>
      <c r="E32" s="6"/>
      <c r="F32" s="6"/>
      <c r="G32" s="18" t="str">
        <f t="shared" si="0"/>
        <v/>
      </c>
    </row>
    <row r="33" ht="20.7" customHeight="1" outlineLevel="1" spans="1:7">
      <c r="A33" s="11"/>
      <c r="B33" s="32" t="s">
        <v>3130</v>
      </c>
      <c r="C33" s="32"/>
      <c r="D33" s="6"/>
      <c r="E33" s="6"/>
      <c r="F33" s="6"/>
      <c r="G33" s="18" t="str">
        <f t="shared" si="0"/>
        <v/>
      </c>
    </row>
    <row r="34" ht="20.7" customHeight="1" spans="1:7">
      <c r="A34" s="11"/>
      <c r="B34" s="28" t="s">
        <v>3131</v>
      </c>
      <c r="C34" s="28"/>
      <c r="D34" s="6"/>
      <c r="E34" s="6"/>
      <c r="F34" s="6"/>
      <c r="G34" s="18" t="str">
        <f t="shared" si="0"/>
        <v/>
      </c>
    </row>
    <row r="35" ht="22.2" customHeight="1" spans="1:7">
      <c r="A35" s="33" t="s">
        <v>3132</v>
      </c>
      <c r="B35" s="34"/>
      <c r="C35" s="17">
        <f>SUM(C6,C20,C25,C30,C34)</f>
        <v>240</v>
      </c>
      <c r="D35" s="17">
        <f>SUM(D6,D20,D25,D30,D34)</f>
        <v>100</v>
      </c>
      <c r="E35" s="17">
        <f>SUM(E6,E20,E25,E30,E34)</f>
        <v>390</v>
      </c>
      <c r="F35" s="18">
        <f t="shared" ref="F35:F40" si="1">IFERROR(E35/C35,"")</f>
        <v>1.625</v>
      </c>
      <c r="G35" s="18">
        <f t="shared" si="0"/>
        <v>3.9</v>
      </c>
    </row>
    <row r="36" ht="22.2" customHeight="1" spans="1:7">
      <c r="A36" s="33" t="s">
        <v>2380</v>
      </c>
      <c r="B36" s="34"/>
      <c r="C36" s="17">
        <f>SUM(C37:C39)</f>
        <v>1415</v>
      </c>
      <c r="D36" s="17">
        <f>SUM(D37:D39)</f>
        <v>1860</v>
      </c>
      <c r="E36" s="17">
        <f>SUM(E37:E39)</f>
        <v>2305</v>
      </c>
      <c r="F36" s="18">
        <f t="shared" si="1"/>
        <v>1.62897526501767</v>
      </c>
      <c r="G36" s="18">
        <f t="shared" si="0"/>
        <v>1.23924731182796</v>
      </c>
    </row>
    <row r="37" ht="22.2" customHeight="1" spans="1:7">
      <c r="A37" s="22" t="s">
        <v>3133</v>
      </c>
      <c r="B37" s="11" t="s">
        <v>3093</v>
      </c>
      <c r="C37" s="17"/>
      <c r="D37" s="17">
        <v>445</v>
      </c>
      <c r="E37" s="17">
        <v>445</v>
      </c>
      <c r="F37" s="18" t="str">
        <f t="shared" si="1"/>
        <v/>
      </c>
      <c r="G37" s="18">
        <f t="shared" si="0"/>
        <v>1</v>
      </c>
    </row>
    <row r="38" ht="22.2" customHeight="1" spans="1:7">
      <c r="A38" s="22" t="s">
        <v>3134</v>
      </c>
      <c r="B38" s="11"/>
      <c r="C38" s="17"/>
      <c r="D38" s="17"/>
      <c r="E38" s="25"/>
      <c r="F38" s="18" t="str">
        <f t="shared" si="1"/>
        <v/>
      </c>
      <c r="G38" s="18" t="str">
        <f t="shared" si="0"/>
        <v/>
      </c>
    </row>
    <row r="39" ht="22.2" customHeight="1" spans="1:7">
      <c r="A39" s="22" t="s">
        <v>3135</v>
      </c>
      <c r="B39" s="11"/>
      <c r="C39" s="17">
        <v>1415</v>
      </c>
      <c r="D39" s="17">
        <v>1415</v>
      </c>
      <c r="E39" s="17">
        <v>1860</v>
      </c>
      <c r="F39" s="18">
        <f t="shared" si="1"/>
        <v>1.31448763250883</v>
      </c>
      <c r="G39" s="18">
        <f t="shared" si="0"/>
        <v>1.31448763250883</v>
      </c>
    </row>
    <row r="40" ht="22.2" customHeight="1" spans="1:7">
      <c r="A40" s="35" t="s">
        <v>56</v>
      </c>
      <c r="B40" s="36"/>
      <c r="C40" s="17">
        <f>SUM(C35,C36)</f>
        <v>1655</v>
      </c>
      <c r="D40" s="17">
        <f>SUM(D35,D36)</f>
        <v>1960</v>
      </c>
      <c r="E40" s="17">
        <f>SUM(E35,E36)</f>
        <v>2695</v>
      </c>
      <c r="F40" s="18">
        <f t="shared" si="1"/>
        <v>1.62839879154079</v>
      </c>
      <c r="G40" s="18">
        <f t="shared" si="0"/>
        <v>1.375</v>
      </c>
    </row>
    <row r="41" ht="22.2" customHeight="1" spans="1:7">
      <c r="A41" s="22" t="s">
        <v>3136</v>
      </c>
      <c r="B41" s="11"/>
      <c r="C41" s="11"/>
      <c r="D41" s="25"/>
      <c r="E41" s="25"/>
      <c r="F41" s="25"/>
      <c r="G41" s="25"/>
    </row>
  </sheetData>
  <mergeCells count="14">
    <mergeCell ref="A2:G2"/>
    <mergeCell ref="A3:G3"/>
    <mergeCell ref="E4:G4"/>
    <mergeCell ref="A35:B35"/>
    <mergeCell ref="A36:B36"/>
    <mergeCell ref="A37:B37"/>
    <mergeCell ref="A38:B38"/>
    <mergeCell ref="A39:B39"/>
    <mergeCell ref="A40:B40"/>
    <mergeCell ref="A41:G41"/>
    <mergeCell ref="A4:A5"/>
    <mergeCell ref="B4:B5"/>
    <mergeCell ref="C4:C5"/>
    <mergeCell ref="D4:D5"/>
  </mergeCells>
  <printOptions horizontalCentered="1"/>
  <pageMargins left="0.55" right="0.235416666666667" top="0.471527777777778" bottom="0.511805555555556" header="0.313888888888889" footer="0.5"/>
  <pageSetup paperSize="9" scale="87" fitToHeight="0" orientation="portrait"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38"/>
  <sheetViews>
    <sheetView showZeros="0" zoomScale="90" zoomScaleNormal="90" topLeftCell="A25" workbookViewId="0">
      <selection activeCell="F46" sqref="F46"/>
    </sheetView>
  </sheetViews>
  <sheetFormatPr defaultColWidth="7.7" defaultRowHeight="14" outlineLevelCol="6"/>
  <cols>
    <col min="1" max="1" width="9.5" style="2" customWidth="1"/>
    <col min="2" max="2" width="34.2" style="2" customWidth="1"/>
    <col min="3" max="4" width="10.375" style="2" customWidth="1"/>
    <col min="5" max="5" width="11.1083333333333" style="2" customWidth="1"/>
    <col min="6" max="6" width="8.5" style="2" customWidth="1"/>
    <col min="7" max="7" width="10.7916666666667" style="2" customWidth="1"/>
    <col min="8" max="16384" width="7.7" style="2"/>
  </cols>
  <sheetData>
    <row r="1" ht="15" spans="1:1">
      <c r="A1" s="3" t="s">
        <v>3137</v>
      </c>
    </row>
    <row r="2" s="1" customFormat="1" ht="45" customHeight="1" spans="1:7">
      <c r="A2" s="4" t="s">
        <v>3138</v>
      </c>
      <c r="B2" s="4"/>
      <c r="C2" s="4"/>
      <c r="D2" s="4"/>
      <c r="E2" s="4"/>
      <c r="F2" s="4"/>
      <c r="G2" s="4"/>
    </row>
    <row r="3" ht="21" customHeight="1" spans="1:7">
      <c r="A3" s="5" t="s">
        <v>19</v>
      </c>
      <c r="B3" s="5"/>
      <c r="C3" s="5"/>
      <c r="D3" s="5"/>
      <c r="E3" s="5"/>
      <c r="F3" s="5"/>
      <c r="G3" s="5"/>
    </row>
    <row r="4" ht="22.2" customHeight="1" spans="1:7">
      <c r="A4" s="6" t="s">
        <v>3105</v>
      </c>
      <c r="B4" s="6" t="s">
        <v>3139</v>
      </c>
      <c r="C4" s="7" t="s">
        <v>21</v>
      </c>
      <c r="D4" s="7" t="s">
        <v>22</v>
      </c>
      <c r="E4" s="8" t="s">
        <v>23</v>
      </c>
      <c r="F4" s="9"/>
      <c r="G4" s="10"/>
    </row>
    <row r="5" ht="40" customHeight="1" spans="1:7">
      <c r="A5" s="11"/>
      <c r="B5" s="11"/>
      <c r="C5" s="12"/>
      <c r="D5" s="12"/>
      <c r="E5" s="13" t="s">
        <v>26</v>
      </c>
      <c r="F5" s="14" t="s">
        <v>27</v>
      </c>
      <c r="G5" s="14" t="s">
        <v>28</v>
      </c>
    </row>
    <row r="6" ht="32.1" customHeight="1" spans="1:7">
      <c r="A6" s="15"/>
      <c r="B6" s="16" t="s">
        <v>3140</v>
      </c>
      <c r="C6" s="17">
        <f>SUM(C7)</f>
        <v>0</v>
      </c>
      <c r="D6" s="17">
        <f>SUM(D7)</f>
        <v>0</v>
      </c>
      <c r="E6" s="17">
        <f>SUM(E7)</f>
        <v>0</v>
      </c>
      <c r="F6" s="18" t="str">
        <f t="shared" ref="F6:F38" si="0">IFERROR(E6/C6,"")</f>
        <v/>
      </c>
      <c r="G6" s="18" t="str">
        <f t="shared" ref="G6:G38" si="1">IFERROR(E6/D6,"")</f>
        <v/>
      </c>
    </row>
    <row r="7" ht="32.1" customHeight="1" spans="1:7">
      <c r="A7" s="15"/>
      <c r="B7" s="19" t="s">
        <v>2561</v>
      </c>
      <c r="C7" s="17">
        <f>SUM(C8)</f>
        <v>0</v>
      </c>
      <c r="D7" s="17">
        <f>SUM(D8)</f>
        <v>0</v>
      </c>
      <c r="E7" s="17">
        <f>SUM(E8)</f>
        <v>0</v>
      </c>
      <c r="F7" s="18" t="str">
        <f t="shared" si="0"/>
        <v/>
      </c>
      <c r="G7" s="18" t="str">
        <f t="shared" si="1"/>
        <v/>
      </c>
    </row>
    <row r="8" ht="32.1" customHeight="1" outlineLevel="1" spans="1:7">
      <c r="A8" s="15"/>
      <c r="B8" s="19" t="s">
        <v>3141</v>
      </c>
      <c r="C8" s="17"/>
      <c r="D8" s="17"/>
      <c r="E8" s="17"/>
      <c r="F8" s="18" t="str">
        <f t="shared" si="0"/>
        <v/>
      </c>
      <c r="G8" s="18" t="str">
        <f t="shared" si="1"/>
        <v/>
      </c>
    </row>
    <row r="9" ht="32.1" customHeight="1" spans="1:7">
      <c r="A9" s="15"/>
      <c r="B9" s="16" t="s">
        <v>3142</v>
      </c>
      <c r="C9" s="17">
        <f>SUM(C10,C17,C25,C27,C29)</f>
        <v>240</v>
      </c>
      <c r="D9" s="17">
        <f>SUM(D10,D17,D25,D27,D29)</f>
        <v>100</v>
      </c>
      <c r="E9" s="17">
        <f>SUM(E10,E17,E25,E27,E29)</f>
        <v>2695</v>
      </c>
      <c r="F9" s="18">
        <f t="shared" si="0"/>
        <v>11.2291666666667</v>
      </c>
      <c r="G9" s="18">
        <f t="shared" si="1"/>
        <v>26.95</v>
      </c>
    </row>
    <row r="10" ht="32.1" customHeight="1" spans="1:7">
      <c r="A10" s="15"/>
      <c r="B10" s="19" t="s">
        <v>3143</v>
      </c>
      <c r="C10" s="17">
        <f>SUM(C11:C16)</f>
        <v>0</v>
      </c>
      <c r="D10" s="17">
        <f>SUM(D11:D16)</f>
        <v>0</v>
      </c>
      <c r="E10" s="17">
        <f>SUM(E11:E16)</f>
        <v>2305</v>
      </c>
      <c r="F10" s="18" t="str">
        <f t="shared" si="0"/>
        <v/>
      </c>
      <c r="G10" s="18" t="str">
        <f t="shared" si="1"/>
        <v/>
      </c>
    </row>
    <row r="11" ht="32.1" customHeight="1" outlineLevel="1" spans="1:7">
      <c r="A11" s="15"/>
      <c r="B11" s="19" t="s">
        <v>3144</v>
      </c>
      <c r="C11" s="17"/>
      <c r="D11" s="17"/>
      <c r="E11" s="17"/>
      <c r="F11" s="18" t="str">
        <f t="shared" si="0"/>
        <v/>
      </c>
      <c r="G11" s="18" t="str">
        <f t="shared" si="1"/>
        <v/>
      </c>
    </row>
    <row r="12" ht="32.1" customHeight="1" outlineLevel="1" spans="1:7">
      <c r="A12" s="15"/>
      <c r="B12" s="19" t="s">
        <v>3145</v>
      </c>
      <c r="C12" s="17"/>
      <c r="D12" s="17"/>
      <c r="E12" s="17"/>
      <c r="F12" s="18" t="str">
        <f t="shared" si="0"/>
        <v/>
      </c>
      <c r="G12" s="18" t="str">
        <f t="shared" si="1"/>
        <v/>
      </c>
    </row>
    <row r="13" ht="32.1" customHeight="1" outlineLevel="1" spans="1:7">
      <c r="A13" s="15"/>
      <c r="B13" s="19" t="s">
        <v>3146</v>
      </c>
      <c r="C13" s="17"/>
      <c r="D13" s="17"/>
      <c r="E13" s="17">
        <v>2305</v>
      </c>
      <c r="F13" s="18" t="str">
        <f t="shared" si="0"/>
        <v/>
      </c>
      <c r="G13" s="18" t="str">
        <f t="shared" si="1"/>
        <v/>
      </c>
    </row>
    <row r="14" ht="32.1" customHeight="1" outlineLevel="1" spans="1:7">
      <c r="A14" s="15"/>
      <c r="B14" s="19" t="s">
        <v>3147</v>
      </c>
      <c r="C14" s="17"/>
      <c r="D14" s="17"/>
      <c r="E14" s="17"/>
      <c r="F14" s="18" t="str">
        <f t="shared" si="0"/>
        <v/>
      </c>
      <c r="G14" s="18" t="str">
        <f t="shared" si="1"/>
        <v/>
      </c>
    </row>
    <row r="15" ht="32.1" customHeight="1" outlineLevel="1" spans="1:7">
      <c r="A15" s="15"/>
      <c r="B15" s="19" t="s">
        <v>3148</v>
      </c>
      <c r="C15" s="17"/>
      <c r="D15" s="17"/>
      <c r="E15" s="17"/>
      <c r="F15" s="18" t="str">
        <f t="shared" si="0"/>
        <v/>
      </c>
      <c r="G15" s="18" t="str">
        <f t="shared" si="1"/>
        <v/>
      </c>
    </row>
    <row r="16" ht="32.1" customHeight="1" outlineLevel="1" spans="1:7">
      <c r="A16" s="15"/>
      <c r="B16" s="19" t="s">
        <v>3149</v>
      </c>
      <c r="C16" s="17"/>
      <c r="D16" s="17"/>
      <c r="E16" s="17"/>
      <c r="F16" s="18" t="str">
        <f t="shared" si="0"/>
        <v/>
      </c>
      <c r="G16" s="18" t="str">
        <f t="shared" si="1"/>
        <v/>
      </c>
    </row>
    <row r="17" ht="32.1" customHeight="1" spans="1:7">
      <c r="A17" s="15"/>
      <c r="B17" s="20" t="s">
        <v>3150</v>
      </c>
      <c r="C17" s="17">
        <f>SUM(C18:C24)</f>
        <v>240</v>
      </c>
      <c r="D17" s="17">
        <f>SUM(D18:D24)</f>
        <v>100</v>
      </c>
      <c r="E17" s="17">
        <f>SUM(E18:E24)</f>
        <v>390</v>
      </c>
      <c r="F17" s="18">
        <f t="shared" si="0"/>
        <v>1.625</v>
      </c>
      <c r="G17" s="18">
        <f t="shared" si="1"/>
        <v>3.9</v>
      </c>
    </row>
    <row r="18" ht="32.1" customHeight="1" outlineLevel="1" spans="1:7">
      <c r="A18" s="15"/>
      <c r="B18" s="21" t="s">
        <v>3151</v>
      </c>
      <c r="C18" s="17"/>
      <c r="D18" s="17"/>
      <c r="E18" s="17"/>
      <c r="F18" s="18" t="str">
        <f t="shared" si="0"/>
        <v/>
      </c>
      <c r="G18" s="18" t="str">
        <f t="shared" si="1"/>
        <v/>
      </c>
    </row>
    <row r="19" ht="32.1" customHeight="1" outlineLevel="1" spans="1:7">
      <c r="A19" s="15"/>
      <c r="B19" s="21" t="s">
        <v>3152</v>
      </c>
      <c r="C19" s="17"/>
      <c r="D19" s="17"/>
      <c r="E19" s="17"/>
      <c r="F19" s="18" t="str">
        <f t="shared" si="0"/>
        <v/>
      </c>
      <c r="G19" s="18" t="str">
        <f t="shared" si="1"/>
        <v/>
      </c>
    </row>
    <row r="20" ht="32.1" customHeight="1" outlineLevel="1" spans="1:7">
      <c r="A20" s="15"/>
      <c r="B20" s="21" t="s">
        <v>3153</v>
      </c>
      <c r="C20" s="17"/>
      <c r="D20" s="17"/>
      <c r="E20" s="17"/>
      <c r="F20" s="18" t="str">
        <f t="shared" si="0"/>
        <v/>
      </c>
      <c r="G20" s="18" t="str">
        <f t="shared" si="1"/>
        <v/>
      </c>
    </row>
    <row r="21" ht="32.1" customHeight="1" outlineLevel="1" spans="1:7">
      <c r="A21" s="15"/>
      <c r="B21" s="21" t="s">
        <v>3154</v>
      </c>
      <c r="C21" s="17"/>
      <c r="D21" s="17"/>
      <c r="E21" s="17"/>
      <c r="F21" s="18" t="str">
        <f t="shared" si="0"/>
        <v/>
      </c>
      <c r="G21" s="18" t="str">
        <f t="shared" si="1"/>
        <v/>
      </c>
    </row>
    <row r="22" ht="32.1" customHeight="1" outlineLevel="1" spans="1:7">
      <c r="A22" s="15"/>
      <c r="B22" s="21" t="s">
        <v>3155</v>
      </c>
      <c r="C22" s="17"/>
      <c r="D22" s="17"/>
      <c r="E22" s="17"/>
      <c r="F22" s="18" t="str">
        <f t="shared" si="0"/>
        <v/>
      </c>
      <c r="G22" s="18" t="str">
        <f t="shared" si="1"/>
        <v/>
      </c>
    </row>
    <row r="23" ht="32.1" customHeight="1" outlineLevel="1" spans="1:7">
      <c r="A23" s="15"/>
      <c r="B23" s="21" t="s">
        <v>3156</v>
      </c>
      <c r="C23" s="17"/>
      <c r="D23" s="17"/>
      <c r="E23" s="17"/>
      <c r="F23" s="18" t="str">
        <f t="shared" si="0"/>
        <v/>
      </c>
      <c r="G23" s="18" t="str">
        <f t="shared" si="1"/>
        <v/>
      </c>
    </row>
    <row r="24" ht="32.1" customHeight="1" outlineLevel="1" spans="1:7">
      <c r="A24" s="15"/>
      <c r="B24" s="21" t="s">
        <v>3157</v>
      </c>
      <c r="C24" s="17">
        <v>240</v>
      </c>
      <c r="D24" s="17">
        <v>100</v>
      </c>
      <c r="E24" s="17">
        <v>390</v>
      </c>
      <c r="F24" s="18">
        <f t="shared" si="0"/>
        <v>1.625</v>
      </c>
      <c r="G24" s="18">
        <f t="shared" si="1"/>
        <v>3.9</v>
      </c>
    </row>
    <row r="25" ht="32.1" customHeight="1" spans="1:7">
      <c r="A25" s="15"/>
      <c r="B25" s="20" t="s">
        <v>3158</v>
      </c>
      <c r="C25" s="17">
        <f>SUM(C26)</f>
        <v>0</v>
      </c>
      <c r="D25" s="17">
        <f>SUM(D26)</f>
        <v>0</v>
      </c>
      <c r="E25" s="17">
        <f>SUM(E26)</f>
        <v>0</v>
      </c>
      <c r="F25" s="18" t="str">
        <f t="shared" si="0"/>
        <v/>
      </c>
      <c r="G25" s="18" t="str">
        <f t="shared" si="1"/>
        <v/>
      </c>
    </row>
    <row r="26" ht="32.1" customHeight="1" outlineLevel="1" spans="1:7">
      <c r="A26" s="15"/>
      <c r="B26" s="21" t="s">
        <v>3159</v>
      </c>
      <c r="C26" s="17"/>
      <c r="D26" s="17"/>
      <c r="E26" s="17"/>
      <c r="F26" s="18" t="str">
        <f t="shared" si="0"/>
        <v/>
      </c>
      <c r="G26" s="18" t="str">
        <f t="shared" si="1"/>
        <v/>
      </c>
    </row>
    <row r="27" ht="32.1" customHeight="1" spans="1:7">
      <c r="A27" s="15"/>
      <c r="B27" s="21" t="s">
        <v>3160</v>
      </c>
      <c r="C27" s="17">
        <f>SUM(C28)</f>
        <v>0</v>
      </c>
      <c r="D27" s="17">
        <f>SUM(D28)</f>
        <v>0</v>
      </c>
      <c r="E27" s="17">
        <f>SUM(E28)</f>
        <v>0</v>
      </c>
      <c r="F27" s="18" t="str">
        <f t="shared" si="0"/>
        <v/>
      </c>
      <c r="G27" s="18" t="str">
        <f t="shared" si="1"/>
        <v/>
      </c>
    </row>
    <row r="28" ht="32.1" customHeight="1" outlineLevel="1" spans="1:7">
      <c r="A28" s="15"/>
      <c r="B28" s="21" t="s">
        <v>3161</v>
      </c>
      <c r="C28" s="17"/>
      <c r="D28" s="17"/>
      <c r="E28" s="17"/>
      <c r="F28" s="18" t="str">
        <f t="shared" si="0"/>
        <v/>
      </c>
      <c r="G28" s="18" t="str">
        <f t="shared" si="1"/>
        <v/>
      </c>
    </row>
    <row r="29" ht="32.1" customHeight="1" spans="1:7">
      <c r="A29" s="15"/>
      <c r="B29" s="20" t="s">
        <v>3162</v>
      </c>
      <c r="C29" s="17">
        <f>SUM(C30)</f>
        <v>0</v>
      </c>
      <c r="D29" s="17">
        <f>SUM(D30)</f>
        <v>0</v>
      </c>
      <c r="E29" s="17">
        <f>SUM(E30)</f>
        <v>0</v>
      </c>
      <c r="F29" s="18" t="str">
        <f t="shared" si="0"/>
        <v/>
      </c>
      <c r="G29" s="18" t="str">
        <f t="shared" si="1"/>
        <v/>
      </c>
    </row>
    <row r="30" ht="32.1" customHeight="1" outlineLevel="1" spans="1:7">
      <c r="A30" s="15"/>
      <c r="B30" s="21" t="s">
        <v>3163</v>
      </c>
      <c r="C30" s="17"/>
      <c r="D30" s="17"/>
      <c r="E30" s="17"/>
      <c r="F30" s="18" t="str">
        <f t="shared" si="0"/>
        <v/>
      </c>
      <c r="G30" s="18" t="str">
        <f t="shared" si="1"/>
        <v/>
      </c>
    </row>
    <row r="31" ht="32.1" customHeight="1" spans="1:7">
      <c r="A31" s="22" t="s">
        <v>3164</v>
      </c>
      <c r="B31" s="11"/>
      <c r="C31" s="17">
        <f>SUM(C6,C9)</f>
        <v>240</v>
      </c>
      <c r="D31" s="17">
        <f>SUM(D6,D9)</f>
        <v>100</v>
      </c>
      <c r="E31" s="17">
        <f>SUM(E6,E9)</f>
        <v>2695</v>
      </c>
      <c r="F31" s="18">
        <f t="shared" si="0"/>
        <v>11.2291666666667</v>
      </c>
      <c r="G31" s="18">
        <f t="shared" si="1"/>
        <v>26.95</v>
      </c>
    </row>
    <row r="32" ht="32.1" customHeight="1" spans="1:7">
      <c r="A32" s="22" t="s">
        <v>2381</v>
      </c>
      <c r="B32" s="11"/>
      <c r="C32" s="17">
        <f>SUM(C33:C36)</f>
        <v>1415</v>
      </c>
      <c r="D32" s="17">
        <f>SUM(D33:D36)</f>
        <v>1860</v>
      </c>
      <c r="E32" s="17">
        <f>SUM(E33:E36)</f>
        <v>0</v>
      </c>
      <c r="F32" s="18">
        <f t="shared" si="0"/>
        <v>0</v>
      </c>
      <c r="G32" s="18">
        <f t="shared" si="1"/>
        <v>0</v>
      </c>
    </row>
    <row r="33" ht="32.1" customHeight="1" spans="1:7">
      <c r="A33" s="22" t="s">
        <v>3165</v>
      </c>
      <c r="B33" s="11" t="s">
        <v>3094</v>
      </c>
      <c r="C33" s="17"/>
      <c r="D33" s="17"/>
      <c r="E33" s="17"/>
      <c r="F33" s="18" t="str">
        <f t="shared" si="0"/>
        <v/>
      </c>
      <c r="G33" s="18" t="str">
        <f t="shared" si="1"/>
        <v/>
      </c>
    </row>
    <row r="34" ht="32.1" customHeight="1" spans="1:7">
      <c r="A34" s="22" t="s">
        <v>3166</v>
      </c>
      <c r="B34" s="11"/>
      <c r="C34" s="17"/>
      <c r="D34" s="17"/>
      <c r="E34" s="17"/>
      <c r="F34" s="18" t="str">
        <f t="shared" si="0"/>
        <v/>
      </c>
      <c r="G34" s="18" t="str">
        <f t="shared" si="1"/>
        <v/>
      </c>
    </row>
    <row r="35" ht="32.1" customHeight="1" spans="1:7">
      <c r="A35" s="22" t="s">
        <v>3167</v>
      </c>
      <c r="B35" s="11" t="s">
        <v>3098</v>
      </c>
      <c r="C35" s="17"/>
      <c r="D35" s="17"/>
      <c r="E35" s="17"/>
      <c r="F35" s="18" t="str">
        <f t="shared" si="0"/>
        <v/>
      </c>
      <c r="G35" s="18" t="str">
        <f t="shared" si="1"/>
        <v/>
      </c>
    </row>
    <row r="36" ht="32.1" customHeight="1" spans="1:7">
      <c r="A36" s="22" t="s">
        <v>3168</v>
      </c>
      <c r="B36" s="11"/>
      <c r="C36" s="17">
        <v>1415</v>
      </c>
      <c r="D36" s="17">
        <v>1860</v>
      </c>
      <c r="E36" s="17"/>
      <c r="F36" s="18">
        <f t="shared" si="0"/>
        <v>0</v>
      </c>
      <c r="G36" s="18">
        <f t="shared" si="1"/>
        <v>0</v>
      </c>
    </row>
    <row r="37" ht="32.1" customHeight="1" spans="1:7">
      <c r="A37" s="23" t="s">
        <v>3169</v>
      </c>
      <c r="B37" s="24"/>
      <c r="C37" s="17">
        <f>SUM(C31,C32)</f>
        <v>1655</v>
      </c>
      <c r="D37" s="17">
        <f>SUM(D31,D32)</f>
        <v>1960</v>
      </c>
      <c r="E37" s="17">
        <f>SUM(E31,E32)</f>
        <v>2695</v>
      </c>
      <c r="F37" s="18">
        <f t="shared" si="0"/>
        <v>1.62839879154079</v>
      </c>
      <c r="G37" s="18">
        <f t="shared" si="1"/>
        <v>1.375</v>
      </c>
    </row>
    <row r="38" ht="44.7" customHeight="1" spans="1:7">
      <c r="A38" s="22" t="s">
        <v>3170</v>
      </c>
      <c r="B38" s="11"/>
      <c r="C38" s="25"/>
      <c r="D38" s="25"/>
      <c r="E38" s="25"/>
      <c r="F38" s="25"/>
      <c r="G38" s="25"/>
    </row>
  </sheetData>
  <mergeCells count="15">
    <mergeCell ref="A2:G2"/>
    <mergeCell ref="A3:G3"/>
    <mergeCell ref="E4:G4"/>
    <mergeCell ref="A31:B31"/>
    <mergeCell ref="A32:B32"/>
    <mergeCell ref="A33:B33"/>
    <mergeCell ref="A34:B34"/>
    <mergeCell ref="A35:B35"/>
    <mergeCell ref="A36:B36"/>
    <mergeCell ref="A37:B37"/>
    <mergeCell ref="A38:G38"/>
    <mergeCell ref="A4:A5"/>
    <mergeCell ref="B4:B5"/>
    <mergeCell ref="C4:C5"/>
    <mergeCell ref="D4:D5"/>
  </mergeCells>
  <pageMargins left="0.393055555555556" right="0.275" top="0.432638888888889" bottom="0.15625" header="0.275" footer="0.235416666666667"/>
  <pageSetup paperSize="9" scale="95" fitToHeight="0"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showGridLines="0" showZeros="0" workbookViewId="0">
      <selection activeCell="A11" sqref="A11"/>
    </sheetView>
  </sheetViews>
  <sheetFormatPr defaultColWidth="9" defaultRowHeight="15"/>
  <cols>
    <col min="1" max="1" width="117.4" style="328" customWidth="1"/>
    <col min="2" max="16384" width="9" style="328"/>
  </cols>
  <sheetData>
    <row r="1" ht="48.75" customHeight="1" spans="1:1">
      <c r="A1" s="329" t="s">
        <v>2</v>
      </c>
    </row>
    <row r="2" s="326" customFormat="1" ht="27.9" customHeight="1" spans="1:1">
      <c r="A2" s="330" t="s">
        <v>3</v>
      </c>
    </row>
    <row r="3" s="326" customFormat="1" ht="27.9" customHeight="1" spans="1:1">
      <c r="A3" s="330" t="s">
        <v>4</v>
      </c>
    </row>
    <row r="4" s="326" customFormat="1" ht="27.9" customHeight="1" spans="1:1">
      <c r="A4" s="330" t="s">
        <v>5</v>
      </c>
    </row>
    <row r="5" s="326" customFormat="1" ht="27.9" customHeight="1" spans="1:1">
      <c r="A5" s="330" t="s">
        <v>6</v>
      </c>
    </row>
    <row r="6" s="326" customFormat="1" ht="27.9" customHeight="1" spans="1:1">
      <c r="A6" s="330" t="s">
        <v>7</v>
      </c>
    </row>
    <row r="7" s="326" customFormat="1" ht="27.9" customHeight="1" spans="1:1">
      <c r="A7" s="330" t="s">
        <v>8</v>
      </c>
    </row>
    <row r="8" s="326" customFormat="1" ht="27.9" customHeight="1" spans="1:1">
      <c r="A8" s="330" t="s">
        <v>9</v>
      </c>
    </row>
    <row r="9" s="326" customFormat="1" ht="27.9" customHeight="1" spans="1:1">
      <c r="A9" s="330" t="s">
        <v>10</v>
      </c>
    </row>
    <row r="10" s="326" customFormat="1" ht="27.9" customHeight="1" spans="1:1">
      <c r="A10" s="330" t="s">
        <v>11</v>
      </c>
    </row>
    <row r="11" s="326" customFormat="1" ht="27.9" customHeight="1" spans="1:1">
      <c r="A11" s="330" t="s">
        <v>12</v>
      </c>
    </row>
    <row r="12" s="326" customFormat="1" ht="27.9" customHeight="1" spans="1:1">
      <c r="A12" s="330" t="s">
        <v>13</v>
      </c>
    </row>
    <row r="13" s="326" customFormat="1" ht="27.9" customHeight="1" spans="1:1">
      <c r="A13" s="330" t="s">
        <v>14</v>
      </c>
    </row>
    <row r="14" s="326" customFormat="1" ht="27.9" customHeight="1" spans="1:1">
      <c r="A14" s="330" t="s">
        <v>15</v>
      </c>
    </row>
    <row r="15" s="327" customFormat="1" ht="27.9" customHeight="1" spans="1:1">
      <c r="A15" s="330" t="s">
        <v>16</v>
      </c>
    </row>
    <row r="16" ht="27.9" customHeight="1" spans="1:1">
      <c r="A16" s="330"/>
    </row>
  </sheetData>
  <printOptions horizontalCentered="1"/>
  <pageMargins left="0.75" right="0.75" top="0.438888888888889" bottom="0.659027777777778" header="0.21875" footer="0.509027777777778"/>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33"/>
  <sheetViews>
    <sheetView showGridLines="0" showZeros="0" zoomScale="93" zoomScaleNormal="93" topLeftCell="B1" workbookViewId="0">
      <pane ySplit="5" topLeftCell="A12" activePane="bottomLeft" state="frozen"/>
      <selection/>
      <selection pane="bottomLeft" activeCell="D28" sqref="D28"/>
    </sheetView>
  </sheetViews>
  <sheetFormatPr defaultColWidth="9" defaultRowHeight="14" outlineLevelCol="6"/>
  <cols>
    <col min="1" max="1" width="11.8" style="48" customWidth="1"/>
    <col min="2" max="2" width="36" style="48" customWidth="1"/>
    <col min="3" max="7" width="19.9" style="49" customWidth="1"/>
    <col min="8" max="8" width="9" style="48" customWidth="1"/>
    <col min="9" max="9" width="12.625" style="48" customWidth="1"/>
    <col min="10" max="10" width="9.375" style="48"/>
    <col min="11" max="16384" width="9" style="48"/>
  </cols>
  <sheetData>
    <row r="1" ht="18" customHeight="1" spans="1:1">
      <c r="A1" s="50" t="s">
        <v>17</v>
      </c>
    </row>
    <row r="2" s="46" customFormat="1" ht="23" spans="1:7">
      <c r="A2" s="37" t="s">
        <v>18</v>
      </c>
      <c r="B2" s="37"/>
      <c r="C2" s="51"/>
      <c r="D2" s="51"/>
      <c r="E2" s="51"/>
      <c r="F2" s="51"/>
      <c r="G2" s="51"/>
    </row>
    <row r="3" ht="20.25" customHeight="1" spans="7:7">
      <c r="G3" s="52" t="s">
        <v>19</v>
      </c>
    </row>
    <row r="4" ht="31.5" customHeight="1" spans="1:7">
      <c r="A4" s="314" t="s">
        <v>20</v>
      </c>
      <c r="B4" s="315"/>
      <c r="C4" s="54" t="s">
        <v>21</v>
      </c>
      <c r="D4" s="54" t="s">
        <v>22</v>
      </c>
      <c r="E4" s="316" t="s">
        <v>23</v>
      </c>
      <c r="F4" s="317"/>
      <c r="G4" s="318"/>
    </row>
    <row r="5" ht="33.9" customHeight="1" spans="1:7">
      <c r="A5" s="83" t="s">
        <v>24</v>
      </c>
      <c r="B5" s="83" t="s">
        <v>25</v>
      </c>
      <c r="C5" s="57"/>
      <c r="D5" s="57"/>
      <c r="E5" s="79" t="s">
        <v>26</v>
      </c>
      <c r="F5" s="80" t="s">
        <v>27</v>
      </c>
      <c r="G5" s="80" t="s">
        <v>28</v>
      </c>
    </row>
    <row r="6" ht="20.1" customHeight="1" spans="1:7">
      <c r="A6" s="197">
        <v>101</v>
      </c>
      <c r="B6" s="122" t="s">
        <v>29</v>
      </c>
      <c r="C6" s="199">
        <f>SUM(C7:C22)</f>
        <v>117300</v>
      </c>
      <c r="D6" s="199">
        <f>SUM(D7:D22)</f>
        <v>117300</v>
      </c>
      <c r="E6" s="199">
        <f>SUM(E7:E22)</f>
        <v>120000</v>
      </c>
      <c r="F6" s="319">
        <f>IF(C6&gt;0,E6/C6,0)</f>
        <v>1.0230179028133</v>
      </c>
      <c r="G6" s="319">
        <f>IF(D6&gt;0,E6/D6,0)</f>
        <v>1.0230179028133</v>
      </c>
    </row>
    <row r="7" ht="20.1" customHeight="1" spans="1:7">
      <c r="A7" s="206">
        <v>10101</v>
      </c>
      <c r="B7" s="206" t="s">
        <v>30</v>
      </c>
      <c r="C7" s="320">
        <v>50485</v>
      </c>
      <c r="D7" s="320">
        <v>52903</v>
      </c>
      <c r="E7" s="320">
        <v>53450</v>
      </c>
      <c r="F7" s="41">
        <f>IF(C7&gt;0,E7/C7,0)</f>
        <v>1.05873031593543</v>
      </c>
      <c r="G7" s="41">
        <f>IF(D7&gt;0,E7/D7,0)</f>
        <v>1.01033967827911</v>
      </c>
    </row>
    <row r="8" ht="20.1" customHeight="1" spans="1:7">
      <c r="A8" s="206">
        <v>10104</v>
      </c>
      <c r="B8" s="206" t="s">
        <v>31</v>
      </c>
      <c r="C8" s="321">
        <v>5310</v>
      </c>
      <c r="D8" s="320">
        <v>4386</v>
      </c>
      <c r="E8" s="320">
        <v>5100</v>
      </c>
      <c r="F8" s="41">
        <f t="shared" ref="F8:F33" si="0">IF(C8&gt;0,E8/C8,0)</f>
        <v>0.96045197740113</v>
      </c>
      <c r="G8" s="41">
        <f t="shared" ref="G8:G33" si="1">IF(D8&gt;0,E8/D8,0)</f>
        <v>1.16279069767442</v>
      </c>
    </row>
    <row r="9" ht="20.1" customHeight="1" spans="1:7">
      <c r="A9" s="206">
        <v>10105</v>
      </c>
      <c r="B9" s="206" t="s">
        <v>32</v>
      </c>
      <c r="C9" s="320"/>
      <c r="D9" s="320">
        <v>0</v>
      </c>
      <c r="E9" s="320"/>
      <c r="F9" s="41">
        <f t="shared" si="0"/>
        <v>0</v>
      </c>
      <c r="G9" s="41">
        <f t="shared" si="1"/>
        <v>0</v>
      </c>
    </row>
    <row r="10" ht="20.1" customHeight="1" spans="1:7">
      <c r="A10" s="206">
        <v>10106</v>
      </c>
      <c r="B10" s="206" t="s">
        <v>33</v>
      </c>
      <c r="C10" s="321">
        <v>3900</v>
      </c>
      <c r="D10" s="320">
        <v>3212</v>
      </c>
      <c r="E10" s="320">
        <v>4200</v>
      </c>
      <c r="F10" s="41">
        <f t="shared" si="0"/>
        <v>1.07692307692308</v>
      </c>
      <c r="G10" s="41">
        <f t="shared" si="1"/>
        <v>1.30759651307597</v>
      </c>
    </row>
    <row r="11" ht="20.1" customHeight="1" spans="1:7">
      <c r="A11" s="206">
        <v>10107</v>
      </c>
      <c r="B11" s="206" t="s">
        <v>34</v>
      </c>
      <c r="C11" s="321">
        <v>1720</v>
      </c>
      <c r="D11" s="320">
        <v>985</v>
      </c>
      <c r="E11" s="320">
        <v>1700</v>
      </c>
      <c r="F11" s="41">
        <f t="shared" si="0"/>
        <v>0.988372093023256</v>
      </c>
      <c r="G11" s="41">
        <f t="shared" si="1"/>
        <v>1.7258883248731</v>
      </c>
    </row>
    <row r="12" ht="20.1" customHeight="1" spans="1:7">
      <c r="A12" s="206">
        <v>10109</v>
      </c>
      <c r="B12" s="206" t="s">
        <v>35</v>
      </c>
      <c r="C12" s="321">
        <v>6650</v>
      </c>
      <c r="D12" s="320">
        <v>6518</v>
      </c>
      <c r="E12" s="320">
        <v>7800</v>
      </c>
      <c r="F12" s="41">
        <f t="shared" si="0"/>
        <v>1.17293233082707</v>
      </c>
      <c r="G12" s="41">
        <f t="shared" si="1"/>
        <v>1.19668610003068</v>
      </c>
    </row>
    <row r="13" ht="20.1" customHeight="1" spans="1:7">
      <c r="A13" s="206">
        <v>10110</v>
      </c>
      <c r="B13" s="206" t="s">
        <v>36</v>
      </c>
      <c r="C13" s="321">
        <v>6530</v>
      </c>
      <c r="D13" s="320">
        <v>5718</v>
      </c>
      <c r="E13" s="320">
        <v>6100</v>
      </c>
      <c r="F13" s="41">
        <f t="shared" si="0"/>
        <v>0.934150076569678</v>
      </c>
      <c r="G13" s="41">
        <f t="shared" si="1"/>
        <v>1.06680657572578</v>
      </c>
    </row>
    <row r="14" ht="20.1" customHeight="1" spans="1:7">
      <c r="A14" s="206">
        <v>10111</v>
      </c>
      <c r="B14" s="206" t="s">
        <v>37</v>
      </c>
      <c r="C14" s="321">
        <v>2950</v>
      </c>
      <c r="D14" s="320">
        <v>2870</v>
      </c>
      <c r="E14" s="320">
        <v>3100</v>
      </c>
      <c r="F14" s="41">
        <f t="shared" si="0"/>
        <v>1.05084745762712</v>
      </c>
      <c r="G14" s="41">
        <f t="shared" si="1"/>
        <v>1.0801393728223</v>
      </c>
    </row>
    <row r="15" ht="20.1" customHeight="1" spans="1:7">
      <c r="A15" s="206">
        <v>10112</v>
      </c>
      <c r="B15" s="206" t="s">
        <v>38</v>
      </c>
      <c r="C15" s="321">
        <v>7620</v>
      </c>
      <c r="D15" s="320">
        <v>6857</v>
      </c>
      <c r="E15" s="320">
        <v>7000</v>
      </c>
      <c r="F15" s="41">
        <f t="shared" si="0"/>
        <v>0.918635170603674</v>
      </c>
      <c r="G15" s="41">
        <f t="shared" si="1"/>
        <v>1.02085460113752</v>
      </c>
    </row>
    <row r="16" ht="20.1" customHeight="1" spans="1:7">
      <c r="A16" s="206">
        <v>10113</v>
      </c>
      <c r="B16" s="206" t="s">
        <v>39</v>
      </c>
      <c r="C16" s="321">
        <v>5720</v>
      </c>
      <c r="D16" s="320">
        <v>5732</v>
      </c>
      <c r="E16" s="320">
        <v>6070</v>
      </c>
      <c r="F16" s="41">
        <f t="shared" si="0"/>
        <v>1.06118881118881</v>
      </c>
      <c r="G16" s="41">
        <f t="shared" si="1"/>
        <v>1.05896720167481</v>
      </c>
    </row>
    <row r="17" ht="20.1" customHeight="1" spans="1:7">
      <c r="A17" s="206">
        <v>10114</v>
      </c>
      <c r="B17" s="206" t="s">
        <v>40</v>
      </c>
      <c r="C17" s="321">
        <v>100</v>
      </c>
      <c r="D17" s="320">
        <v>35</v>
      </c>
      <c r="E17" s="320">
        <v>100</v>
      </c>
      <c r="F17" s="41">
        <f t="shared" si="0"/>
        <v>1</v>
      </c>
      <c r="G17" s="41">
        <f t="shared" si="1"/>
        <v>2.85714285714286</v>
      </c>
    </row>
    <row r="18" ht="20.1" customHeight="1" spans="1:7">
      <c r="A18" s="206">
        <v>10118</v>
      </c>
      <c r="B18" s="206" t="s">
        <v>41</v>
      </c>
      <c r="C18" s="321">
        <v>7550</v>
      </c>
      <c r="D18" s="320">
        <v>8546</v>
      </c>
      <c r="E18" s="320">
        <v>7200</v>
      </c>
      <c r="F18" s="41">
        <f t="shared" si="0"/>
        <v>0.95364238410596</v>
      </c>
      <c r="G18" s="41">
        <f t="shared" si="1"/>
        <v>0.842499414930962</v>
      </c>
    </row>
    <row r="19" ht="20.1" customHeight="1" spans="1:7">
      <c r="A19" s="206">
        <v>10119</v>
      </c>
      <c r="B19" s="206" t="s">
        <v>42</v>
      </c>
      <c r="C19" s="321">
        <v>18555</v>
      </c>
      <c r="D19" s="320">
        <v>19335</v>
      </c>
      <c r="E19" s="320">
        <v>17950</v>
      </c>
      <c r="F19" s="41">
        <f t="shared" si="0"/>
        <v>0.96739423336028</v>
      </c>
      <c r="G19" s="41">
        <f t="shared" si="1"/>
        <v>0.928368244116886</v>
      </c>
    </row>
    <row r="20" ht="20.1" customHeight="1" spans="1:7">
      <c r="A20" s="206">
        <v>10120</v>
      </c>
      <c r="B20" s="206" t="s">
        <v>43</v>
      </c>
      <c r="C20" s="320"/>
      <c r="D20" s="320">
        <v>0</v>
      </c>
      <c r="E20" s="320"/>
      <c r="F20" s="41">
        <f t="shared" si="0"/>
        <v>0</v>
      </c>
      <c r="G20" s="41">
        <f t="shared" si="1"/>
        <v>0</v>
      </c>
    </row>
    <row r="21" ht="20.1" customHeight="1" spans="1:7">
      <c r="A21" s="206">
        <v>10121</v>
      </c>
      <c r="B21" s="206" t="s">
        <v>44</v>
      </c>
      <c r="C21" s="321">
        <v>210</v>
      </c>
      <c r="D21" s="320">
        <v>202</v>
      </c>
      <c r="E21" s="320">
        <v>230</v>
      </c>
      <c r="F21" s="41">
        <f t="shared" si="0"/>
        <v>1.0952380952381</v>
      </c>
      <c r="G21" s="41">
        <f t="shared" si="1"/>
        <v>1.13861386138614</v>
      </c>
    </row>
    <row r="22" ht="20.1" customHeight="1" spans="1:7">
      <c r="A22" s="206">
        <v>10199</v>
      </c>
      <c r="B22" s="206" t="s">
        <v>45</v>
      </c>
      <c r="C22" s="320"/>
      <c r="D22" s="320">
        <v>1</v>
      </c>
      <c r="E22" s="320"/>
      <c r="F22" s="41">
        <f t="shared" si="0"/>
        <v>0</v>
      </c>
      <c r="G22" s="41">
        <f t="shared" si="1"/>
        <v>0</v>
      </c>
    </row>
    <row r="23" ht="21" customHeight="1" spans="1:7">
      <c r="A23" s="197">
        <v>103</v>
      </c>
      <c r="B23" s="122" t="s">
        <v>46</v>
      </c>
      <c r="C23" s="199">
        <f>SUM(C24:C31)</f>
        <v>28000</v>
      </c>
      <c r="D23" s="199">
        <f>SUM(D24:D31)</f>
        <v>28400</v>
      </c>
      <c r="E23" s="199">
        <f>SUM(E24:E31)</f>
        <v>33700</v>
      </c>
      <c r="F23" s="319">
        <f t="shared" si="0"/>
        <v>1.20357142857143</v>
      </c>
      <c r="G23" s="319">
        <f t="shared" si="1"/>
        <v>1.18661971830986</v>
      </c>
    </row>
    <row r="24" ht="20.1" customHeight="1" spans="1:7">
      <c r="A24" s="206">
        <v>10302</v>
      </c>
      <c r="B24" s="206" t="s">
        <v>47</v>
      </c>
      <c r="C24" s="321">
        <v>6000</v>
      </c>
      <c r="D24" s="320">
        <v>6023</v>
      </c>
      <c r="E24" s="320">
        <v>6000</v>
      </c>
      <c r="F24" s="41">
        <f t="shared" si="0"/>
        <v>1</v>
      </c>
      <c r="G24" s="41">
        <f t="shared" si="1"/>
        <v>0.99618130499751</v>
      </c>
    </row>
    <row r="25" ht="20.1" customHeight="1" spans="1:7">
      <c r="A25" s="206">
        <v>10304</v>
      </c>
      <c r="B25" s="206" t="s">
        <v>48</v>
      </c>
      <c r="C25" s="321">
        <v>1700</v>
      </c>
      <c r="D25" s="320">
        <v>1442</v>
      </c>
      <c r="E25" s="320">
        <v>1800</v>
      </c>
      <c r="F25" s="41">
        <f t="shared" si="0"/>
        <v>1.05882352941176</v>
      </c>
      <c r="G25" s="41">
        <f t="shared" si="1"/>
        <v>1.24826629680999</v>
      </c>
    </row>
    <row r="26" ht="20.1" customHeight="1" spans="1:7">
      <c r="A26" s="206">
        <v>10305</v>
      </c>
      <c r="B26" s="206" t="s">
        <v>49</v>
      </c>
      <c r="C26" s="321">
        <v>9300</v>
      </c>
      <c r="D26" s="320">
        <v>9572</v>
      </c>
      <c r="E26" s="320">
        <v>9600</v>
      </c>
      <c r="F26" s="41">
        <f t="shared" si="0"/>
        <v>1.03225806451613</v>
      </c>
      <c r="G26" s="41">
        <f t="shared" si="1"/>
        <v>1.00292519849561</v>
      </c>
    </row>
    <row r="27" ht="20.1" customHeight="1" spans="1:7">
      <c r="A27" s="206">
        <v>10306</v>
      </c>
      <c r="B27" s="206" t="s">
        <v>50</v>
      </c>
      <c r="C27" s="320"/>
      <c r="D27" s="320">
        <v>0</v>
      </c>
      <c r="E27" s="320"/>
      <c r="F27" s="41">
        <f t="shared" si="0"/>
        <v>0</v>
      </c>
      <c r="G27" s="41">
        <f t="shared" si="1"/>
        <v>0</v>
      </c>
    </row>
    <row r="28" ht="20.1" customHeight="1" spans="1:7">
      <c r="A28" s="206">
        <v>10307</v>
      </c>
      <c r="B28" s="206" t="s">
        <v>51</v>
      </c>
      <c r="C28" s="321">
        <v>11000</v>
      </c>
      <c r="D28" s="320">
        <v>11286</v>
      </c>
      <c r="E28" s="320">
        <v>16300</v>
      </c>
      <c r="F28" s="41">
        <f t="shared" si="0"/>
        <v>1.48181818181818</v>
      </c>
      <c r="G28" s="41">
        <f t="shared" si="1"/>
        <v>1.44426723374092</v>
      </c>
    </row>
    <row r="29" ht="20.1" customHeight="1" spans="1:7">
      <c r="A29" s="206">
        <v>10308</v>
      </c>
      <c r="B29" s="206" t="s">
        <v>52</v>
      </c>
      <c r="C29" s="320"/>
      <c r="D29" s="320">
        <v>0</v>
      </c>
      <c r="E29" s="320"/>
      <c r="F29" s="41">
        <f t="shared" si="0"/>
        <v>0</v>
      </c>
      <c r="G29" s="41">
        <f t="shared" si="1"/>
        <v>0</v>
      </c>
    </row>
    <row r="30" s="313" customFormat="1" ht="20.1" customHeight="1" spans="1:7">
      <c r="A30" s="206">
        <v>10309</v>
      </c>
      <c r="B30" s="206" t="s">
        <v>53</v>
      </c>
      <c r="C30" s="320"/>
      <c r="D30" s="320">
        <v>0</v>
      </c>
      <c r="E30" s="320"/>
      <c r="F30" s="41">
        <f t="shared" si="0"/>
        <v>0</v>
      </c>
      <c r="G30" s="41">
        <f t="shared" si="1"/>
        <v>0</v>
      </c>
    </row>
    <row r="31" s="313" customFormat="1" ht="20.1" customHeight="1" spans="1:7">
      <c r="A31" s="206">
        <v>10399</v>
      </c>
      <c r="B31" s="206" t="s">
        <v>54</v>
      </c>
      <c r="C31" s="321"/>
      <c r="D31" s="320">
        <v>77</v>
      </c>
      <c r="E31" s="322"/>
      <c r="F31" s="41">
        <f t="shared" si="0"/>
        <v>0</v>
      </c>
      <c r="G31" s="41">
        <f t="shared" si="1"/>
        <v>0</v>
      </c>
    </row>
    <row r="32" s="313" customFormat="1" ht="20.1" customHeight="1" spans="1:7">
      <c r="A32" s="66"/>
      <c r="B32" s="68" t="s">
        <v>55</v>
      </c>
      <c r="C32" s="320"/>
      <c r="D32" s="320">
        <v>0</v>
      </c>
      <c r="E32" s="322"/>
      <c r="F32" s="41"/>
      <c r="G32" s="41"/>
    </row>
    <row r="33" ht="20.1" customHeight="1" spans="1:7">
      <c r="A33" s="323" t="s">
        <v>56</v>
      </c>
      <c r="B33" s="324"/>
      <c r="C33" s="198">
        <f>SUM(C6,C23)</f>
        <v>145300</v>
      </c>
      <c r="D33" s="198">
        <f>SUM(D6,D23)</f>
        <v>145700</v>
      </c>
      <c r="E33" s="198">
        <f>SUM(E6,E23)</f>
        <v>153700</v>
      </c>
      <c r="F33" s="325">
        <f t="shared" si="0"/>
        <v>1.05781142463868</v>
      </c>
      <c r="G33" s="325">
        <f t="shared" si="1"/>
        <v>1.05490734385724</v>
      </c>
    </row>
  </sheetData>
  <autoFilter ref="A4:G33">
    <extLst/>
  </autoFilter>
  <mergeCells count="6">
    <mergeCell ref="A2:G2"/>
    <mergeCell ref="A4:B4"/>
    <mergeCell ref="E4:G4"/>
    <mergeCell ref="A33:B33"/>
    <mergeCell ref="C4:C5"/>
    <mergeCell ref="D4:D5"/>
  </mergeCells>
  <dataValidations count="2">
    <dataValidation type="whole" operator="between" allowBlank="1" showInputMessage="1" showErrorMessage="1" error="需填写整数" sqref="C7 C8 C10 C11 C21 C22 E22 C28 C31 C12:C19 C24:C26 D7:D22 D24:D25 D26:D32">
      <formula1>-999999999</formula1>
      <formula2>9999999999999990</formula2>
    </dataValidation>
    <dataValidation type="whole" operator="between" allowBlank="1" showInputMessage="1" showErrorMessage="1" error="需填写整数" sqref="C27 C29:C30 E29:E30">
      <formula1>-9999999999</formula1>
      <formula2>9999999999999990</formula2>
    </dataValidation>
  </dataValidations>
  <printOptions horizontalCentered="1"/>
  <pageMargins left="0.471527777777778" right="0.196527777777778" top="0.196527777777778" bottom="0.0777777777777778" header="0" footer="0"/>
  <pageSetup paperSize="9" scale="69" fitToWidth="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heetPr>
  <dimension ref="A1:L1341"/>
  <sheetViews>
    <sheetView showZeros="0" workbookViewId="0">
      <pane xSplit="2" ySplit="5" topLeftCell="C249" activePane="bottomRight" state="frozen"/>
      <selection/>
      <selection pane="topRight"/>
      <selection pane="bottomLeft"/>
      <selection pane="bottomRight" activeCell="B269" sqref="B269"/>
    </sheetView>
  </sheetViews>
  <sheetFormatPr defaultColWidth="9" defaultRowHeight="14"/>
  <cols>
    <col min="1" max="1" width="14" style="285" customWidth="1"/>
    <col min="2" max="2" width="52.6" style="193" customWidth="1"/>
    <col min="3" max="7" width="10.5" style="193" customWidth="1"/>
    <col min="8" max="18" width="9" style="193" customWidth="1"/>
    <col min="19" max="16384" width="9" style="193"/>
  </cols>
  <sheetData>
    <row r="1" ht="15" spans="1:7">
      <c r="A1" s="286" t="s">
        <v>57</v>
      </c>
      <c r="F1" s="27" t="s">
        <v>55</v>
      </c>
      <c r="G1" s="27"/>
    </row>
    <row r="2" s="283" customFormat="1" ht="23" spans="1:7">
      <c r="A2" s="287" t="s">
        <v>58</v>
      </c>
      <c r="B2" s="287"/>
      <c r="C2" s="287"/>
      <c r="D2" s="287"/>
      <c r="E2" s="287"/>
      <c r="F2" s="287"/>
      <c r="G2" s="287"/>
    </row>
    <row r="3" s="284" customFormat="1" spans="1:7">
      <c r="A3" s="288"/>
      <c r="G3" s="289" t="s">
        <v>19</v>
      </c>
    </row>
    <row r="4" s="284" customFormat="1" ht="23.1" customHeight="1" spans="1:7">
      <c r="A4" s="290" t="s">
        <v>20</v>
      </c>
      <c r="B4" s="290"/>
      <c r="C4" s="291" t="s">
        <v>21</v>
      </c>
      <c r="D4" s="292" t="s">
        <v>22</v>
      </c>
      <c r="E4" s="293" t="s">
        <v>23</v>
      </c>
      <c r="F4" s="291"/>
      <c r="G4" s="291"/>
    </row>
    <row r="5" s="284" customFormat="1" ht="38.1" customHeight="1" spans="1:7">
      <c r="A5" s="290" t="s">
        <v>24</v>
      </c>
      <c r="B5" s="290" t="s">
        <v>25</v>
      </c>
      <c r="C5" s="291"/>
      <c r="D5" s="294"/>
      <c r="E5" s="293" t="s">
        <v>26</v>
      </c>
      <c r="F5" s="295" t="s">
        <v>27</v>
      </c>
      <c r="G5" s="295" t="s">
        <v>28</v>
      </c>
    </row>
    <row r="6" spans="1:7">
      <c r="A6" s="296" t="s">
        <v>59</v>
      </c>
      <c r="B6" s="122" t="s">
        <v>60</v>
      </c>
      <c r="C6" s="297">
        <f>SUM(C7,C19,C28,C38,C49,C60,C71,C79,C88,C101,C110,C121,C133,C140,C148,C154,C161,C168,C175,C182,C189,C197,C203,C209,C216,C231,C238,C245,C251)</f>
        <v>60650</v>
      </c>
      <c r="D6" s="297">
        <f>SUM(D7,D19,D28,D38,D49,D60,D71,D79,D88,D101,D110,D121,D133,D140,D148,D154,D161,D168,D175,D182,D189,D197,D203,D209,D216,D231,D238,D245,D251)</f>
        <v>57293</v>
      </c>
      <c r="E6" s="297">
        <f>SUM(E7,E19,E28,E38,E49,E60,E71,E79,E88,E101,E110,E121,E133,E140,E148,E154,E161,E168,E175,E182,E189,E197,E203,E209,E216,E231,E238,E245,E251)</f>
        <v>56240</v>
      </c>
      <c r="F6" s="298">
        <f t="shared" ref="F6:F34" si="0">IF(C6&gt;0,E6/C6,0)</f>
        <v>0.927287716405606</v>
      </c>
      <c r="G6" s="298">
        <f t="shared" ref="G6:G34" si="1">IF(D6&gt;0,E6/D6,0)</f>
        <v>0.981620791370674</v>
      </c>
    </row>
    <row r="7" outlineLevel="1" spans="1:7">
      <c r="A7" s="299" t="s">
        <v>61</v>
      </c>
      <c r="B7" s="300" t="s">
        <v>62</v>
      </c>
      <c r="C7" s="301">
        <f>SUM(C8:C18)</f>
        <v>697</v>
      </c>
      <c r="D7" s="301">
        <f>SUM(D8:D18)</f>
        <v>4093</v>
      </c>
      <c r="E7" s="301">
        <f>SUM(E8:E18)</f>
        <v>3050</v>
      </c>
      <c r="F7" s="302">
        <f t="shared" si="0"/>
        <v>4.37589670014347</v>
      </c>
      <c r="G7" s="302">
        <f t="shared" si="1"/>
        <v>0.745174688492548</v>
      </c>
    </row>
    <row r="8" ht="15.6" customHeight="1" outlineLevel="2" spans="1:7">
      <c r="A8" s="303" t="s">
        <v>63</v>
      </c>
      <c r="B8" s="304" t="s">
        <v>64</v>
      </c>
      <c r="C8" s="305">
        <v>637</v>
      </c>
      <c r="D8" s="305">
        <v>406</v>
      </c>
      <c r="E8" s="305">
        <v>450</v>
      </c>
      <c r="F8" s="306">
        <f t="shared" si="0"/>
        <v>0.706436420722135</v>
      </c>
      <c r="G8" s="306">
        <f t="shared" si="1"/>
        <v>1.10837438423645</v>
      </c>
    </row>
    <row r="9" ht="15.6" customHeight="1" outlineLevel="2" spans="1:7">
      <c r="A9" s="303" t="s">
        <v>65</v>
      </c>
      <c r="B9" s="304" t="s">
        <v>66</v>
      </c>
      <c r="C9" s="305">
        <v>60</v>
      </c>
      <c r="D9" s="305">
        <v>3687</v>
      </c>
      <c r="E9" s="305">
        <v>2600</v>
      </c>
      <c r="F9" s="306">
        <f t="shared" si="0"/>
        <v>43.3333333333333</v>
      </c>
      <c r="G9" s="306">
        <f t="shared" si="1"/>
        <v>0.70518036343911</v>
      </c>
    </row>
    <row r="10" ht="15.6" customHeight="1" outlineLevel="2" spans="1:7">
      <c r="A10" s="303" t="s">
        <v>67</v>
      </c>
      <c r="B10" s="304" t="s">
        <v>68</v>
      </c>
      <c r="C10" s="305"/>
      <c r="D10" s="305">
        <v>0</v>
      </c>
      <c r="E10" s="305"/>
      <c r="F10" s="306">
        <f t="shared" si="0"/>
        <v>0</v>
      </c>
      <c r="G10" s="306">
        <f t="shared" si="1"/>
        <v>0</v>
      </c>
    </row>
    <row r="11" ht="15.6" customHeight="1" outlineLevel="2" spans="1:7">
      <c r="A11" s="303" t="s">
        <v>69</v>
      </c>
      <c r="B11" s="304" t="s">
        <v>70</v>
      </c>
      <c r="C11" s="305"/>
      <c r="D11" s="305">
        <v>0</v>
      </c>
      <c r="E11" s="305"/>
      <c r="F11" s="306">
        <f t="shared" si="0"/>
        <v>0</v>
      </c>
      <c r="G11" s="306">
        <f t="shared" si="1"/>
        <v>0</v>
      </c>
    </row>
    <row r="12" ht="15.6" customHeight="1" outlineLevel="2" spans="1:7">
      <c r="A12" s="303" t="s">
        <v>71</v>
      </c>
      <c r="B12" s="304" t="s">
        <v>72</v>
      </c>
      <c r="C12" s="305"/>
      <c r="D12" s="305">
        <v>0</v>
      </c>
      <c r="E12" s="305"/>
      <c r="F12" s="306">
        <f t="shared" si="0"/>
        <v>0</v>
      </c>
      <c r="G12" s="306">
        <f t="shared" si="1"/>
        <v>0</v>
      </c>
    </row>
    <row r="13" ht="15.6" customHeight="1" outlineLevel="2" spans="1:7">
      <c r="A13" s="303" t="s">
        <v>73</v>
      </c>
      <c r="B13" s="304" t="s">
        <v>74</v>
      </c>
      <c r="C13" s="305"/>
      <c r="D13" s="305">
        <v>0</v>
      </c>
      <c r="E13" s="305"/>
      <c r="F13" s="306">
        <f t="shared" si="0"/>
        <v>0</v>
      </c>
      <c r="G13" s="306">
        <f t="shared" si="1"/>
        <v>0</v>
      </c>
    </row>
    <row r="14" ht="15.6" customHeight="1" outlineLevel="2" spans="1:7">
      <c r="A14" s="303" t="s">
        <v>75</v>
      </c>
      <c r="B14" s="304" t="s">
        <v>76</v>
      </c>
      <c r="C14" s="305"/>
      <c r="D14" s="305">
        <v>0</v>
      </c>
      <c r="E14" s="305"/>
      <c r="F14" s="306">
        <f t="shared" si="0"/>
        <v>0</v>
      </c>
      <c r="G14" s="306">
        <f t="shared" si="1"/>
        <v>0</v>
      </c>
    </row>
    <row r="15" ht="15.6" customHeight="1" outlineLevel="2" spans="1:7">
      <c r="A15" s="303" t="s">
        <v>77</v>
      </c>
      <c r="B15" s="304" t="s">
        <v>78</v>
      </c>
      <c r="C15" s="305"/>
      <c r="D15" s="305">
        <v>0</v>
      </c>
      <c r="E15" s="305"/>
      <c r="F15" s="306">
        <f t="shared" si="0"/>
        <v>0</v>
      </c>
      <c r="G15" s="306">
        <f t="shared" si="1"/>
        <v>0</v>
      </c>
    </row>
    <row r="16" ht="15.6" customHeight="1" outlineLevel="2" spans="1:7">
      <c r="A16" s="303" t="s">
        <v>79</v>
      </c>
      <c r="B16" s="304" t="s">
        <v>80</v>
      </c>
      <c r="C16" s="305"/>
      <c r="D16" s="305">
        <v>0</v>
      </c>
      <c r="E16" s="305"/>
      <c r="F16" s="306">
        <f t="shared" si="0"/>
        <v>0</v>
      </c>
      <c r="G16" s="306">
        <f t="shared" si="1"/>
        <v>0</v>
      </c>
    </row>
    <row r="17" ht="15.6" customHeight="1" outlineLevel="2" spans="1:7">
      <c r="A17" s="303" t="s">
        <v>81</v>
      </c>
      <c r="B17" s="304" t="s">
        <v>82</v>
      </c>
      <c r="C17" s="305"/>
      <c r="D17" s="305">
        <v>0</v>
      </c>
      <c r="E17" s="305"/>
      <c r="F17" s="306">
        <f t="shared" si="0"/>
        <v>0</v>
      </c>
      <c r="G17" s="306">
        <f t="shared" si="1"/>
        <v>0</v>
      </c>
    </row>
    <row r="18" ht="15.6" customHeight="1" outlineLevel="2" spans="1:7">
      <c r="A18" s="303" t="s">
        <v>83</v>
      </c>
      <c r="B18" s="304" t="s">
        <v>84</v>
      </c>
      <c r="C18" s="305"/>
      <c r="D18" s="305">
        <v>0</v>
      </c>
      <c r="E18" s="305"/>
      <c r="F18" s="306">
        <f t="shared" si="0"/>
        <v>0</v>
      </c>
      <c r="G18" s="306">
        <f t="shared" si="1"/>
        <v>0</v>
      </c>
    </row>
    <row r="19" outlineLevel="1" spans="1:7">
      <c r="A19" s="299" t="s">
        <v>85</v>
      </c>
      <c r="B19" s="300" t="s">
        <v>86</v>
      </c>
      <c r="C19" s="301">
        <f>SUM(C20:C27)</f>
        <v>602</v>
      </c>
      <c r="D19" s="301">
        <f>SUM(D20:D27)</f>
        <v>486</v>
      </c>
      <c r="E19" s="301">
        <f>SUM(E20:E27)</f>
        <v>510</v>
      </c>
      <c r="F19" s="302">
        <f t="shared" si="0"/>
        <v>0.847176079734219</v>
      </c>
      <c r="G19" s="302">
        <f t="shared" si="1"/>
        <v>1.04938271604938</v>
      </c>
    </row>
    <row r="20" ht="15.6" customHeight="1" outlineLevel="2" spans="1:7">
      <c r="A20" s="303" t="s">
        <v>87</v>
      </c>
      <c r="B20" s="304" t="s">
        <v>64</v>
      </c>
      <c r="C20" s="305">
        <v>502</v>
      </c>
      <c r="D20" s="305">
        <v>451</v>
      </c>
      <c r="E20" s="305">
        <v>460</v>
      </c>
      <c r="F20" s="306">
        <f t="shared" si="0"/>
        <v>0.916334661354582</v>
      </c>
      <c r="G20" s="306">
        <f t="shared" si="1"/>
        <v>1.019955654102</v>
      </c>
    </row>
    <row r="21" ht="15.6" customHeight="1" outlineLevel="2" spans="1:7">
      <c r="A21" s="303" t="s">
        <v>88</v>
      </c>
      <c r="B21" s="304" t="s">
        <v>66</v>
      </c>
      <c r="C21" s="305">
        <v>100</v>
      </c>
      <c r="D21" s="305">
        <v>35</v>
      </c>
      <c r="E21" s="305">
        <v>50</v>
      </c>
      <c r="F21" s="306">
        <f t="shared" si="0"/>
        <v>0.5</v>
      </c>
      <c r="G21" s="306">
        <f t="shared" si="1"/>
        <v>1.42857142857143</v>
      </c>
    </row>
    <row r="22" ht="15.6" customHeight="1" outlineLevel="2" spans="1:7">
      <c r="A22" s="303" t="s">
        <v>89</v>
      </c>
      <c r="B22" s="304" t="s">
        <v>68</v>
      </c>
      <c r="C22" s="305"/>
      <c r="D22" s="305">
        <v>0</v>
      </c>
      <c r="E22" s="305"/>
      <c r="F22" s="306">
        <f t="shared" si="0"/>
        <v>0</v>
      </c>
      <c r="G22" s="306">
        <f t="shared" si="1"/>
        <v>0</v>
      </c>
    </row>
    <row r="23" ht="15.6" customHeight="1" outlineLevel="2" spans="1:7">
      <c r="A23" s="303" t="s">
        <v>90</v>
      </c>
      <c r="B23" s="304" t="s">
        <v>91</v>
      </c>
      <c r="C23" s="305"/>
      <c r="D23" s="305">
        <v>0</v>
      </c>
      <c r="E23" s="305"/>
      <c r="F23" s="306">
        <f t="shared" si="0"/>
        <v>0</v>
      </c>
      <c r="G23" s="306">
        <f t="shared" si="1"/>
        <v>0</v>
      </c>
    </row>
    <row r="24" ht="15.6" customHeight="1" outlineLevel="2" spans="1:7">
      <c r="A24" s="303" t="s">
        <v>92</v>
      </c>
      <c r="B24" s="304" t="s">
        <v>93</v>
      </c>
      <c r="C24" s="305"/>
      <c r="D24" s="305">
        <v>0</v>
      </c>
      <c r="E24" s="305"/>
      <c r="F24" s="306">
        <f t="shared" si="0"/>
        <v>0</v>
      </c>
      <c r="G24" s="306">
        <f t="shared" si="1"/>
        <v>0</v>
      </c>
    </row>
    <row r="25" ht="15.6" customHeight="1" outlineLevel="2" spans="1:7">
      <c r="A25" s="303" t="s">
        <v>94</v>
      </c>
      <c r="B25" s="304" t="s">
        <v>95</v>
      </c>
      <c r="C25" s="305"/>
      <c r="D25" s="305">
        <v>0</v>
      </c>
      <c r="E25" s="305"/>
      <c r="F25" s="306">
        <f t="shared" si="0"/>
        <v>0</v>
      </c>
      <c r="G25" s="306">
        <f t="shared" si="1"/>
        <v>0</v>
      </c>
    </row>
    <row r="26" ht="15.6" customHeight="1" outlineLevel="2" spans="1:7">
      <c r="A26" s="303" t="s">
        <v>96</v>
      </c>
      <c r="B26" s="304" t="s">
        <v>82</v>
      </c>
      <c r="C26" s="305"/>
      <c r="D26" s="305">
        <v>0</v>
      </c>
      <c r="E26" s="305"/>
      <c r="F26" s="306">
        <f t="shared" si="0"/>
        <v>0</v>
      </c>
      <c r="G26" s="306">
        <f t="shared" si="1"/>
        <v>0</v>
      </c>
    </row>
    <row r="27" ht="15.6" customHeight="1" outlineLevel="2" spans="1:7">
      <c r="A27" s="303" t="s">
        <v>97</v>
      </c>
      <c r="B27" s="304" t="s">
        <v>98</v>
      </c>
      <c r="C27" s="305"/>
      <c r="D27" s="305">
        <v>0</v>
      </c>
      <c r="E27" s="305"/>
      <c r="F27" s="306">
        <f t="shared" si="0"/>
        <v>0</v>
      </c>
      <c r="G27" s="306">
        <f t="shared" si="1"/>
        <v>0</v>
      </c>
    </row>
    <row r="28" outlineLevel="1" spans="1:7">
      <c r="A28" s="299" t="s">
        <v>99</v>
      </c>
      <c r="B28" s="300" t="s">
        <v>100</v>
      </c>
      <c r="C28" s="301">
        <f>SUM(C29:C37)</f>
        <v>41328</v>
      </c>
      <c r="D28" s="301">
        <f>SUM(D29:D37)</f>
        <v>37485</v>
      </c>
      <c r="E28" s="301">
        <f>SUM(E29:E37)</f>
        <v>37500</v>
      </c>
      <c r="F28" s="302">
        <f t="shared" si="0"/>
        <v>0.907375145180023</v>
      </c>
      <c r="G28" s="302">
        <f t="shared" si="1"/>
        <v>1.00040016006403</v>
      </c>
    </row>
    <row r="29" ht="15.6" customHeight="1" outlineLevel="2" spans="1:7">
      <c r="A29" s="303" t="s">
        <v>101</v>
      </c>
      <c r="B29" s="304" t="s">
        <v>64</v>
      </c>
      <c r="C29" s="305">
        <v>17699</v>
      </c>
      <c r="D29" s="305">
        <v>14713</v>
      </c>
      <c r="E29" s="305">
        <v>15500</v>
      </c>
      <c r="F29" s="306">
        <f t="shared" si="0"/>
        <v>0.875755692412001</v>
      </c>
      <c r="G29" s="306">
        <f t="shared" si="1"/>
        <v>1.05349011078638</v>
      </c>
    </row>
    <row r="30" ht="15.6" customHeight="1" outlineLevel="2" spans="1:7">
      <c r="A30" s="303" t="s">
        <v>102</v>
      </c>
      <c r="B30" s="304" t="s">
        <v>66</v>
      </c>
      <c r="C30" s="305">
        <f>14369+9260</f>
        <v>23629</v>
      </c>
      <c r="D30" s="305">
        <v>22772</v>
      </c>
      <c r="E30" s="305">
        <v>22000</v>
      </c>
      <c r="F30" s="306">
        <f t="shared" si="0"/>
        <v>0.931059291548521</v>
      </c>
      <c r="G30" s="306">
        <f t="shared" si="1"/>
        <v>0.96609871772352</v>
      </c>
    </row>
    <row r="31" ht="15.6" customHeight="1" outlineLevel="2" spans="1:7">
      <c r="A31" s="303" t="s">
        <v>103</v>
      </c>
      <c r="B31" s="304" t="s">
        <v>68</v>
      </c>
      <c r="C31" s="307">
        <v>0</v>
      </c>
      <c r="D31" s="305">
        <v>0</v>
      </c>
      <c r="E31" s="305"/>
      <c r="F31" s="306">
        <f t="shared" si="0"/>
        <v>0</v>
      </c>
      <c r="G31" s="306">
        <f t="shared" si="1"/>
        <v>0</v>
      </c>
    </row>
    <row r="32" ht="15.6" customHeight="1" outlineLevel="2" spans="1:7">
      <c r="A32" s="303" t="s">
        <v>104</v>
      </c>
      <c r="B32" s="304" t="s">
        <v>105</v>
      </c>
      <c r="C32" s="307">
        <v>0</v>
      </c>
      <c r="D32" s="305">
        <v>0</v>
      </c>
      <c r="E32" s="305"/>
      <c r="F32" s="306">
        <f t="shared" si="0"/>
        <v>0</v>
      </c>
      <c r="G32" s="306">
        <f t="shared" si="1"/>
        <v>0</v>
      </c>
    </row>
    <row r="33" ht="15.6" customHeight="1" outlineLevel="2" spans="1:7">
      <c r="A33" s="303" t="s">
        <v>106</v>
      </c>
      <c r="B33" s="304" t="s">
        <v>107</v>
      </c>
      <c r="C33" s="307">
        <v>0</v>
      </c>
      <c r="D33" s="305">
        <v>0</v>
      </c>
      <c r="E33" s="305"/>
      <c r="F33" s="306">
        <f t="shared" si="0"/>
        <v>0</v>
      </c>
      <c r="G33" s="306">
        <f t="shared" si="1"/>
        <v>0</v>
      </c>
    </row>
    <row r="34" ht="15.6" customHeight="1" outlineLevel="2" spans="1:7">
      <c r="A34" s="303" t="s">
        <v>108</v>
      </c>
      <c r="B34" s="304" t="s">
        <v>109</v>
      </c>
      <c r="C34" s="307">
        <v>0</v>
      </c>
      <c r="D34" s="305">
        <v>0</v>
      </c>
      <c r="E34" s="305"/>
      <c r="F34" s="306">
        <f t="shared" si="0"/>
        <v>0</v>
      </c>
      <c r="G34" s="306">
        <f t="shared" si="1"/>
        <v>0</v>
      </c>
    </row>
    <row r="35" ht="15.6" customHeight="1" outlineLevel="2" spans="1:7">
      <c r="A35" s="303" t="s">
        <v>110</v>
      </c>
      <c r="B35" s="304" t="s">
        <v>111</v>
      </c>
      <c r="C35" s="305"/>
      <c r="D35" s="305">
        <v>0</v>
      </c>
      <c r="E35" s="305"/>
      <c r="F35" s="306">
        <f t="shared" ref="F35:F69" si="2">IF(C35&gt;0,E35/C35,0)</f>
        <v>0</v>
      </c>
      <c r="G35" s="306">
        <f t="shared" ref="G35:G69" si="3">IF(D35&gt;0,E35/D35,0)</f>
        <v>0</v>
      </c>
    </row>
    <row r="36" ht="15.6" customHeight="1" outlineLevel="2" spans="1:7">
      <c r="A36" s="303" t="s">
        <v>112</v>
      </c>
      <c r="B36" s="304" t="s">
        <v>82</v>
      </c>
      <c r="C36" s="305"/>
      <c r="D36" s="305">
        <v>0</v>
      </c>
      <c r="E36" s="305"/>
      <c r="F36" s="306">
        <f t="shared" si="2"/>
        <v>0</v>
      </c>
      <c r="G36" s="306">
        <f t="shared" si="3"/>
        <v>0</v>
      </c>
    </row>
    <row r="37" ht="15.6" customHeight="1" outlineLevel="2" spans="1:7">
      <c r="A37" s="303" t="s">
        <v>113</v>
      </c>
      <c r="B37" s="304" t="s">
        <v>114</v>
      </c>
      <c r="C37" s="305"/>
      <c r="D37" s="305">
        <v>0</v>
      </c>
      <c r="E37" s="305"/>
      <c r="F37" s="306">
        <f t="shared" si="2"/>
        <v>0</v>
      </c>
      <c r="G37" s="306">
        <f t="shared" si="3"/>
        <v>0</v>
      </c>
    </row>
    <row r="38" outlineLevel="1" spans="1:7">
      <c r="A38" s="299" t="s">
        <v>115</v>
      </c>
      <c r="B38" s="300" t="s">
        <v>116</v>
      </c>
      <c r="C38" s="301">
        <f>SUM(C39:C48)</f>
        <v>801</v>
      </c>
      <c r="D38" s="301">
        <f>SUM(D39:D48)</f>
        <v>1331</v>
      </c>
      <c r="E38" s="301">
        <f>SUM(E39:E48)</f>
        <v>1360</v>
      </c>
      <c r="F38" s="302">
        <f t="shared" si="2"/>
        <v>1.69787765293383</v>
      </c>
      <c r="G38" s="302">
        <f t="shared" si="3"/>
        <v>1.02178812922615</v>
      </c>
    </row>
    <row r="39" ht="15.6" customHeight="1" outlineLevel="2" spans="1:7">
      <c r="A39" s="303" t="s">
        <v>117</v>
      </c>
      <c r="B39" s="304" t="s">
        <v>64</v>
      </c>
      <c r="C39" s="305">
        <v>289</v>
      </c>
      <c r="D39" s="305">
        <v>863</v>
      </c>
      <c r="E39" s="305">
        <v>890</v>
      </c>
      <c r="F39" s="306">
        <f t="shared" si="2"/>
        <v>3.07958477508651</v>
      </c>
      <c r="G39" s="306">
        <f t="shared" si="3"/>
        <v>1.03128621089224</v>
      </c>
    </row>
    <row r="40" ht="15.6" customHeight="1" outlineLevel="2" spans="1:7">
      <c r="A40" s="303" t="s">
        <v>118</v>
      </c>
      <c r="B40" s="304" t="s">
        <v>66</v>
      </c>
      <c r="C40" s="305">
        <v>512</v>
      </c>
      <c r="D40" s="305">
        <v>468</v>
      </c>
      <c r="E40" s="305">
        <v>470</v>
      </c>
      <c r="F40" s="306">
        <f t="shared" si="2"/>
        <v>0.91796875</v>
      </c>
      <c r="G40" s="306">
        <f t="shared" si="3"/>
        <v>1.0042735042735</v>
      </c>
    </row>
    <row r="41" ht="15.6" customHeight="1" outlineLevel="2" spans="1:7">
      <c r="A41" s="303" t="s">
        <v>119</v>
      </c>
      <c r="B41" s="304" t="s">
        <v>68</v>
      </c>
      <c r="C41" s="68"/>
      <c r="D41" s="305">
        <v>0</v>
      </c>
      <c r="E41" s="305"/>
      <c r="F41" s="306">
        <f t="shared" si="2"/>
        <v>0</v>
      </c>
      <c r="G41" s="306">
        <f t="shared" si="3"/>
        <v>0</v>
      </c>
    </row>
    <row r="42" ht="15.6" customHeight="1" outlineLevel="2" spans="1:7">
      <c r="A42" s="303" t="s">
        <v>120</v>
      </c>
      <c r="B42" s="304" t="s">
        <v>121</v>
      </c>
      <c r="C42" s="68"/>
      <c r="D42" s="305">
        <v>0</v>
      </c>
      <c r="E42" s="305"/>
      <c r="F42" s="306">
        <f t="shared" si="2"/>
        <v>0</v>
      </c>
      <c r="G42" s="306">
        <f t="shared" si="3"/>
        <v>0</v>
      </c>
    </row>
    <row r="43" ht="15.6" customHeight="1" outlineLevel="2" spans="1:7">
      <c r="A43" s="303" t="s">
        <v>122</v>
      </c>
      <c r="B43" s="304" t="s">
        <v>123</v>
      </c>
      <c r="C43" s="68"/>
      <c r="D43" s="305">
        <v>0</v>
      </c>
      <c r="E43" s="305"/>
      <c r="F43" s="306">
        <f t="shared" si="2"/>
        <v>0</v>
      </c>
      <c r="G43" s="306">
        <f t="shared" si="3"/>
        <v>0</v>
      </c>
    </row>
    <row r="44" ht="15.6" customHeight="1" outlineLevel="2" spans="1:7">
      <c r="A44" s="303" t="s">
        <v>124</v>
      </c>
      <c r="B44" s="304" t="s">
        <v>125</v>
      </c>
      <c r="C44" s="68"/>
      <c r="D44" s="305">
        <v>0</v>
      </c>
      <c r="E44" s="305"/>
      <c r="F44" s="306">
        <f t="shared" si="2"/>
        <v>0</v>
      </c>
      <c r="G44" s="306">
        <f t="shared" si="3"/>
        <v>0</v>
      </c>
    </row>
    <row r="45" ht="15.6" customHeight="1" outlineLevel="2" spans="1:7">
      <c r="A45" s="303" t="s">
        <v>126</v>
      </c>
      <c r="B45" s="304" t="s">
        <v>127</v>
      </c>
      <c r="C45" s="68"/>
      <c r="D45" s="305">
        <v>0</v>
      </c>
      <c r="E45" s="305"/>
      <c r="F45" s="306">
        <f t="shared" si="2"/>
        <v>0</v>
      </c>
      <c r="G45" s="306">
        <f t="shared" si="3"/>
        <v>0</v>
      </c>
    </row>
    <row r="46" ht="15.6" customHeight="1" outlineLevel="2" spans="1:7">
      <c r="A46" s="303" t="s">
        <v>128</v>
      </c>
      <c r="B46" s="304" t="s">
        <v>129</v>
      </c>
      <c r="C46" s="68"/>
      <c r="D46" s="305">
        <v>0</v>
      </c>
      <c r="E46" s="305"/>
      <c r="F46" s="306">
        <f t="shared" si="2"/>
        <v>0</v>
      </c>
      <c r="G46" s="306">
        <f t="shared" si="3"/>
        <v>0</v>
      </c>
    </row>
    <row r="47" ht="15.6" customHeight="1" outlineLevel="2" spans="1:7">
      <c r="A47" s="303" t="s">
        <v>130</v>
      </c>
      <c r="B47" s="304" t="s">
        <v>82</v>
      </c>
      <c r="C47" s="68"/>
      <c r="D47" s="305">
        <v>0</v>
      </c>
      <c r="E47" s="305"/>
      <c r="F47" s="306">
        <f t="shared" si="2"/>
        <v>0</v>
      </c>
      <c r="G47" s="306">
        <f t="shared" si="3"/>
        <v>0</v>
      </c>
    </row>
    <row r="48" ht="15.6" customHeight="1" outlineLevel="2" spans="1:7">
      <c r="A48" s="303" t="s">
        <v>131</v>
      </c>
      <c r="B48" s="304" t="s">
        <v>132</v>
      </c>
      <c r="C48" s="68"/>
      <c r="D48" s="305">
        <v>0</v>
      </c>
      <c r="E48" s="305"/>
      <c r="F48" s="306">
        <f t="shared" si="2"/>
        <v>0</v>
      </c>
      <c r="G48" s="306">
        <f t="shared" si="3"/>
        <v>0</v>
      </c>
    </row>
    <row r="49" outlineLevel="1" spans="1:7">
      <c r="A49" s="299" t="s">
        <v>133</v>
      </c>
      <c r="B49" s="300" t="s">
        <v>134</v>
      </c>
      <c r="C49" s="301">
        <f>SUM(C50:C59)</f>
        <v>230</v>
      </c>
      <c r="D49" s="301">
        <f>SUM(D50:D59)</f>
        <v>191</v>
      </c>
      <c r="E49" s="301">
        <f>SUM(E50:E59)</f>
        <v>200</v>
      </c>
      <c r="F49" s="302">
        <f t="shared" si="2"/>
        <v>0.869565217391304</v>
      </c>
      <c r="G49" s="302">
        <f t="shared" si="3"/>
        <v>1.04712041884817</v>
      </c>
    </row>
    <row r="50" ht="15.6" customHeight="1" outlineLevel="2" spans="1:7">
      <c r="A50" s="303" t="s">
        <v>135</v>
      </c>
      <c r="B50" s="304" t="s">
        <v>64</v>
      </c>
      <c r="C50" s="305">
        <v>119</v>
      </c>
      <c r="D50" s="305">
        <v>124</v>
      </c>
      <c r="E50" s="305">
        <v>120</v>
      </c>
      <c r="F50" s="306">
        <f t="shared" si="2"/>
        <v>1.00840336134454</v>
      </c>
      <c r="G50" s="306">
        <f t="shared" si="3"/>
        <v>0.967741935483871</v>
      </c>
    </row>
    <row r="51" ht="15.6" customHeight="1" outlineLevel="2" spans="1:7">
      <c r="A51" s="303" t="s">
        <v>136</v>
      </c>
      <c r="B51" s="304" t="s">
        <v>66</v>
      </c>
      <c r="C51" s="305">
        <v>111</v>
      </c>
      <c r="D51" s="305">
        <v>58</v>
      </c>
      <c r="E51" s="305">
        <v>70</v>
      </c>
      <c r="F51" s="306">
        <f t="shared" si="2"/>
        <v>0.630630630630631</v>
      </c>
      <c r="G51" s="306">
        <f t="shared" si="3"/>
        <v>1.20689655172414</v>
      </c>
    </row>
    <row r="52" ht="15.6" customHeight="1" outlineLevel="2" spans="1:7">
      <c r="A52" s="303" t="s">
        <v>137</v>
      </c>
      <c r="B52" s="304" t="s">
        <v>68</v>
      </c>
      <c r="C52" s="307">
        <v>0</v>
      </c>
      <c r="D52" s="305">
        <v>0</v>
      </c>
      <c r="E52" s="305"/>
      <c r="F52" s="306">
        <f t="shared" si="2"/>
        <v>0</v>
      </c>
      <c r="G52" s="306">
        <f t="shared" si="3"/>
        <v>0</v>
      </c>
    </row>
    <row r="53" ht="15.6" customHeight="1" outlineLevel="2" spans="1:7">
      <c r="A53" s="303" t="s">
        <v>138</v>
      </c>
      <c r="B53" s="304" t="s">
        <v>139</v>
      </c>
      <c r="C53" s="307">
        <v>0</v>
      </c>
      <c r="D53" s="305">
        <v>0</v>
      </c>
      <c r="E53" s="305"/>
      <c r="F53" s="306">
        <f t="shared" si="2"/>
        <v>0</v>
      </c>
      <c r="G53" s="306">
        <f t="shared" si="3"/>
        <v>0</v>
      </c>
    </row>
    <row r="54" ht="15.6" customHeight="1" outlineLevel="2" spans="1:7">
      <c r="A54" s="303" t="s">
        <v>140</v>
      </c>
      <c r="B54" s="304" t="s">
        <v>141</v>
      </c>
      <c r="C54" s="307">
        <v>0</v>
      </c>
      <c r="D54" s="305">
        <v>9</v>
      </c>
      <c r="E54" s="305">
        <v>10</v>
      </c>
      <c r="F54" s="306">
        <f t="shared" si="2"/>
        <v>0</v>
      </c>
      <c r="G54" s="306">
        <f t="shared" si="3"/>
        <v>1.11111111111111</v>
      </c>
    </row>
    <row r="55" ht="15.6" customHeight="1" outlineLevel="2" spans="1:7">
      <c r="A55" s="303" t="s">
        <v>142</v>
      </c>
      <c r="B55" s="304" t="s">
        <v>143</v>
      </c>
      <c r="C55" s="307">
        <v>0</v>
      </c>
      <c r="D55" s="305">
        <v>0</v>
      </c>
      <c r="E55" s="305"/>
      <c r="F55" s="306">
        <f t="shared" si="2"/>
        <v>0</v>
      </c>
      <c r="G55" s="306">
        <f t="shared" si="3"/>
        <v>0</v>
      </c>
    </row>
    <row r="56" ht="15.6" customHeight="1" outlineLevel="2" spans="1:7">
      <c r="A56" s="303" t="s">
        <v>144</v>
      </c>
      <c r="B56" s="304" t="s">
        <v>145</v>
      </c>
      <c r="C56" s="307">
        <v>0</v>
      </c>
      <c r="D56" s="305">
        <v>0</v>
      </c>
      <c r="E56" s="305"/>
      <c r="F56" s="306">
        <f t="shared" si="2"/>
        <v>0</v>
      </c>
      <c r="G56" s="306">
        <f t="shared" si="3"/>
        <v>0</v>
      </c>
    </row>
    <row r="57" ht="15.6" customHeight="1" outlineLevel="2" spans="1:7">
      <c r="A57" s="303" t="s">
        <v>146</v>
      </c>
      <c r="B57" s="304" t="s">
        <v>147</v>
      </c>
      <c r="C57" s="305"/>
      <c r="D57" s="305">
        <v>0</v>
      </c>
      <c r="E57" s="305"/>
      <c r="F57" s="306">
        <f t="shared" si="2"/>
        <v>0</v>
      </c>
      <c r="G57" s="306">
        <f t="shared" si="3"/>
        <v>0</v>
      </c>
    </row>
    <row r="58" ht="15.6" customHeight="1" outlineLevel="2" spans="1:7">
      <c r="A58" s="303" t="s">
        <v>148</v>
      </c>
      <c r="B58" s="304" t="s">
        <v>82</v>
      </c>
      <c r="C58" s="307">
        <v>0</v>
      </c>
      <c r="D58" s="305">
        <v>0</v>
      </c>
      <c r="E58" s="305"/>
      <c r="F58" s="306">
        <f t="shared" si="2"/>
        <v>0</v>
      </c>
      <c r="G58" s="306">
        <f t="shared" si="3"/>
        <v>0</v>
      </c>
    </row>
    <row r="59" ht="15.6" customHeight="1" outlineLevel="2" spans="1:7">
      <c r="A59" s="303" t="s">
        <v>149</v>
      </c>
      <c r="B59" s="304" t="s">
        <v>150</v>
      </c>
      <c r="C59" s="307"/>
      <c r="D59" s="305">
        <v>0</v>
      </c>
      <c r="E59" s="305"/>
      <c r="F59" s="306">
        <f t="shared" si="2"/>
        <v>0</v>
      </c>
      <c r="G59" s="306">
        <f t="shared" si="3"/>
        <v>0</v>
      </c>
    </row>
    <row r="60" outlineLevel="1" spans="1:7">
      <c r="A60" s="299" t="s">
        <v>151</v>
      </c>
      <c r="B60" s="300" t="s">
        <v>152</v>
      </c>
      <c r="C60" s="301">
        <f>SUM(C61:C70)</f>
        <v>3622</v>
      </c>
      <c r="D60" s="301">
        <f>SUM(D61:D70)</f>
        <v>2293</v>
      </c>
      <c r="E60" s="301">
        <f>SUM(E61:E70)</f>
        <v>2380</v>
      </c>
      <c r="F60" s="302">
        <f t="shared" si="2"/>
        <v>0.657095527332965</v>
      </c>
      <c r="G60" s="302">
        <f t="shared" si="3"/>
        <v>1.03794156127344</v>
      </c>
    </row>
    <row r="61" ht="15.6" customHeight="1" outlineLevel="2" spans="1:7">
      <c r="A61" s="303" t="s">
        <v>153</v>
      </c>
      <c r="B61" s="304" t="s">
        <v>64</v>
      </c>
      <c r="C61" s="305">
        <v>1727</v>
      </c>
      <c r="D61" s="305">
        <v>1749</v>
      </c>
      <c r="E61" s="305">
        <v>1750</v>
      </c>
      <c r="F61" s="306">
        <f t="shared" si="2"/>
        <v>1.01331789229878</v>
      </c>
      <c r="G61" s="306">
        <f t="shared" si="3"/>
        <v>1.00057175528874</v>
      </c>
    </row>
    <row r="62" ht="15.6" customHeight="1" outlineLevel="2" spans="1:7">
      <c r="A62" s="303" t="s">
        <v>154</v>
      </c>
      <c r="B62" s="304" t="s">
        <v>66</v>
      </c>
      <c r="C62" s="305">
        <v>422</v>
      </c>
      <c r="D62" s="305">
        <v>307</v>
      </c>
      <c r="E62" s="305">
        <v>350</v>
      </c>
      <c r="F62" s="306">
        <f t="shared" si="2"/>
        <v>0.829383886255924</v>
      </c>
      <c r="G62" s="306">
        <f t="shared" si="3"/>
        <v>1.1400651465798</v>
      </c>
    </row>
    <row r="63" ht="15.6" customHeight="1" outlineLevel="2" spans="1:7">
      <c r="A63" s="303" t="s">
        <v>155</v>
      </c>
      <c r="B63" s="304" t="s">
        <v>68</v>
      </c>
      <c r="C63" s="305"/>
      <c r="D63" s="305">
        <v>0</v>
      </c>
      <c r="E63" s="305"/>
      <c r="F63" s="306">
        <f t="shared" si="2"/>
        <v>0</v>
      </c>
      <c r="G63" s="306">
        <f t="shared" si="3"/>
        <v>0</v>
      </c>
    </row>
    <row r="64" ht="15.6" customHeight="1" outlineLevel="2" spans="1:7">
      <c r="A64" s="303" t="s">
        <v>156</v>
      </c>
      <c r="B64" s="304" t="s">
        <v>157</v>
      </c>
      <c r="C64" s="305">
        <v>69</v>
      </c>
      <c r="D64" s="305">
        <v>3</v>
      </c>
      <c r="E64" s="305">
        <v>50</v>
      </c>
      <c r="F64" s="306">
        <f t="shared" si="2"/>
        <v>0.72463768115942</v>
      </c>
      <c r="G64" s="306">
        <f t="shared" si="3"/>
        <v>16.6666666666667</v>
      </c>
    </row>
    <row r="65" ht="15.6" customHeight="1" outlineLevel="2" spans="1:7">
      <c r="A65" s="303" t="s">
        <v>158</v>
      </c>
      <c r="B65" s="304" t="s">
        <v>159</v>
      </c>
      <c r="C65" s="305"/>
      <c r="D65" s="305">
        <v>6</v>
      </c>
      <c r="E65" s="305"/>
      <c r="F65" s="306">
        <f t="shared" si="2"/>
        <v>0</v>
      </c>
      <c r="G65" s="306">
        <f t="shared" si="3"/>
        <v>0</v>
      </c>
    </row>
    <row r="66" ht="15.6" customHeight="1" outlineLevel="2" spans="1:7">
      <c r="A66" s="303" t="s">
        <v>160</v>
      </c>
      <c r="B66" s="304" t="s">
        <v>161</v>
      </c>
      <c r="C66" s="305"/>
      <c r="D66" s="305">
        <v>0</v>
      </c>
      <c r="E66" s="305"/>
      <c r="F66" s="306">
        <f t="shared" si="2"/>
        <v>0</v>
      </c>
      <c r="G66" s="306">
        <f t="shared" si="3"/>
        <v>0</v>
      </c>
    </row>
    <row r="67" ht="15.6" customHeight="1" outlineLevel="2" spans="1:7">
      <c r="A67" s="303" t="s">
        <v>162</v>
      </c>
      <c r="B67" s="304" t="s">
        <v>163</v>
      </c>
      <c r="C67" s="305"/>
      <c r="D67" s="305">
        <v>0</v>
      </c>
      <c r="E67" s="305"/>
      <c r="F67" s="306">
        <f t="shared" si="2"/>
        <v>0</v>
      </c>
      <c r="G67" s="306">
        <f t="shared" si="3"/>
        <v>0</v>
      </c>
    </row>
    <row r="68" ht="15.6" customHeight="1" outlineLevel="2" spans="1:7">
      <c r="A68" s="303" t="s">
        <v>164</v>
      </c>
      <c r="B68" s="304" t="s">
        <v>165</v>
      </c>
      <c r="C68" s="305">
        <v>235</v>
      </c>
      <c r="D68" s="305">
        <v>228</v>
      </c>
      <c r="E68" s="305">
        <v>230</v>
      </c>
      <c r="F68" s="306">
        <f t="shared" si="2"/>
        <v>0.978723404255319</v>
      </c>
      <c r="G68" s="306">
        <f t="shared" si="3"/>
        <v>1.00877192982456</v>
      </c>
    </row>
    <row r="69" ht="15.6" customHeight="1" outlineLevel="2" spans="1:7">
      <c r="A69" s="303" t="s">
        <v>166</v>
      </c>
      <c r="B69" s="304" t="s">
        <v>82</v>
      </c>
      <c r="C69" s="305">
        <v>1169</v>
      </c>
      <c r="D69" s="305">
        <v>0</v>
      </c>
      <c r="E69" s="305"/>
      <c r="F69" s="306">
        <f t="shared" si="2"/>
        <v>0</v>
      </c>
      <c r="G69" s="306">
        <f t="shared" si="3"/>
        <v>0</v>
      </c>
    </row>
    <row r="70" ht="15.6" customHeight="1" outlineLevel="2" spans="1:7">
      <c r="A70" s="303" t="s">
        <v>167</v>
      </c>
      <c r="B70" s="304" t="s">
        <v>168</v>
      </c>
      <c r="C70" s="305"/>
      <c r="D70" s="305">
        <v>0</v>
      </c>
      <c r="E70" s="305"/>
      <c r="F70" s="306">
        <f t="shared" ref="F70:F133" si="4">IF(C70&gt;0,E70/C70,0)</f>
        <v>0</v>
      </c>
      <c r="G70" s="306">
        <f t="shared" ref="G70:G133" si="5">IF(D70&gt;0,E70/D70,0)</f>
        <v>0</v>
      </c>
    </row>
    <row r="71" outlineLevel="1" spans="1:7">
      <c r="A71" s="299" t="s">
        <v>169</v>
      </c>
      <c r="B71" s="300" t="s">
        <v>170</v>
      </c>
      <c r="C71" s="301">
        <f>SUM(C72:C78)</f>
        <v>2500</v>
      </c>
      <c r="D71" s="301">
        <f>SUM(D72:D78)</f>
        <v>1120</v>
      </c>
      <c r="E71" s="301">
        <f>SUM(E72:E78)</f>
        <v>1500</v>
      </c>
      <c r="F71" s="302">
        <f t="shared" si="4"/>
        <v>0.6</v>
      </c>
      <c r="G71" s="302">
        <f t="shared" si="5"/>
        <v>1.33928571428571</v>
      </c>
    </row>
    <row r="72" ht="15.6" customHeight="1" outlineLevel="2" spans="1:7">
      <c r="A72" s="303" t="s">
        <v>171</v>
      </c>
      <c r="B72" s="304" t="s">
        <v>64</v>
      </c>
      <c r="C72" s="305"/>
      <c r="D72" s="305">
        <v>0</v>
      </c>
      <c r="E72" s="305">
        <v>850</v>
      </c>
      <c r="F72" s="306">
        <f t="shared" si="4"/>
        <v>0</v>
      </c>
      <c r="G72" s="306">
        <f t="shared" si="5"/>
        <v>0</v>
      </c>
    </row>
    <row r="73" ht="15.6" customHeight="1" outlineLevel="2" spans="1:7">
      <c r="A73" s="303" t="s">
        <v>172</v>
      </c>
      <c r="B73" s="304" t="s">
        <v>66</v>
      </c>
      <c r="C73" s="305"/>
      <c r="D73" s="305">
        <v>20</v>
      </c>
      <c r="E73" s="305">
        <v>650</v>
      </c>
      <c r="F73" s="306">
        <f t="shared" si="4"/>
        <v>0</v>
      </c>
      <c r="G73" s="306">
        <f t="shared" si="5"/>
        <v>32.5</v>
      </c>
    </row>
    <row r="74" ht="15.6" customHeight="1" outlineLevel="2" spans="1:7">
      <c r="A74" s="303" t="s">
        <v>173</v>
      </c>
      <c r="B74" s="304" t="s">
        <v>68</v>
      </c>
      <c r="C74" s="305"/>
      <c r="D74" s="305">
        <v>0</v>
      </c>
      <c r="E74" s="305"/>
      <c r="F74" s="306">
        <f t="shared" si="4"/>
        <v>0</v>
      </c>
      <c r="G74" s="306">
        <f t="shared" si="5"/>
        <v>0</v>
      </c>
    </row>
    <row r="75" ht="15.6" customHeight="1" outlineLevel="2" spans="1:7">
      <c r="A75" s="303" t="s">
        <v>174</v>
      </c>
      <c r="B75" s="304" t="s">
        <v>163</v>
      </c>
      <c r="C75" s="305"/>
      <c r="D75" s="305">
        <v>0</v>
      </c>
      <c r="E75" s="305"/>
      <c r="F75" s="306">
        <f t="shared" si="4"/>
        <v>0</v>
      </c>
      <c r="G75" s="306">
        <f t="shared" si="5"/>
        <v>0</v>
      </c>
    </row>
    <row r="76" ht="15.6" customHeight="1" outlineLevel="2" spans="1:7">
      <c r="A76" s="303" t="s">
        <v>175</v>
      </c>
      <c r="B76" s="304" t="s">
        <v>176</v>
      </c>
      <c r="C76" s="305">
        <v>2500</v>
      </c>
      <c r="D76" s="305">
        <v>1100</v>
      </c>
      <c r="E76" s="305"/>
      <c r="F76" s="306">
        <f t="shared" si="4"/>
        <v>0</v>
      </c>
      <c r="G76" s="306">
        <f t="shared" si="5"/>
        <v>0</v>
      </c>
    </row>
    <row r="77" ht="15.6" customHeight="1" outlineLevel="2" spans="1:7">
      <c r="A77" s="303" t="s">
        <v>177</v>
      </c>
      <c r="B77" s="304" t="s">
        <v>82</v>
      </c>
      <c r="C77" s="305"/>
      <c r="D77" s="305">
        <v>0</v>
      </c>
      <c r="E77" s="305"/>
      <c r="F77" s="306">
        <f t="shared" si="4"/>
        <v>0</v>
      </c>
      <c r="G77" s="306">
        <f t="shared" si="5"/>
        <v>0</v>
      </c>
    </row>
    <row r="78" ht="15.6" customHeight="1" outlineLevel="2" spans="1:7">
      <c r="A78" s="303" t="s">
        <v>178</v>
      </c>
      <c r="B78" s="304" t="s">
        <v>179</v>
      </c>
      <c r="C78" s="305"/>
      <c r="D78" s="305">
        <v>0</v>
      </c>
      <c r="E78" s="305"/>
      <c r="F78" s="306">
        <f t="shared" si="4"/>
        <v>0</v>
      </c>
      <c r="G78" s="306">
        <f t="shared" si="5"/>
        <v>0</v>
      </c>
    </row>
    <row r="79" outlineLevel="1" spans="1:7">
      <c r="A79" s="299" t="s">
        <v>180</v>
      </c>
      <c r="B79" s="300" t="s">
        <v>181</v>
      </c>
      <c r="C79" s="301">
        <f>SUM(C80:C87)</f>
        <v>245</v>
      </c>
      <c r="D79" s="301">
        <f>SUM(D80:D87)</f>
        <v>228</v>
      </c>
      <c r="E79" s="301">
        <f>SUM(E80:E87)</f>
        <v>235</v>
      </c>
      <c r="F79" s="302">
        <f t="shared" si="4"/>
        <v>0.959183673469388</v>
      </c>
      <c r="G79" s="302">
        <f t="shared" si="5"/>
        <v>1.03070175438596</v>
      </c>
    </row>
    <row r="80" ht="15.6" customHeight="1" outlineLevel="2" spans="1:7">
      <c r="A80" s="303" t="s">
        <v>182</v>
      </c>
      <c r="B80" s="304" t="s">
        <v>64</v>
      </c>
      <c r="C80" s="305">
        <v>213</v>
      </c>
      <c r="D80" s="305">
        <v>208</v>
      </c>
      <c r="E80" s="305">
        <v>210</v>
      </c>
      <c r="F80" s="306">
        <f t="shared" si="4"/>
        <v>0.985915492957746</v>
      </c>
      <c r="G80" s="306">
        <f t="shared" si="5"/>
        <v>1.00961538461538</v>
      </c>
    </row>
    <row r="81" ht="15.6" customHeight="1" outlineLevel="2" spans="1:7">
      <c r="A81" s="303" t="s">
        <v>183</v>
      </c>
      <c r="B81" s="304" t="s">
        <v>66</v>
      </c>
      <c r="C81" s="305">
        <v>32</v>
      </c>
      <c r="D81" s="305">
        <v>20</v>
      </c>
      <c r="E81" s="305">
        <v>25</v>
      </c>
      <c r="F81" s="306">
        <f t="shared" si="4"/>
        <v>0.78125</v>
      </c>
      <c r="G81" s="306">
        <f t="shared" si="5"/>
        <v>1.25</v>
      </c>
    </row>
    <row r="82" ht="15.6" customHeight="1" outlineLevel="2" spans="1:7">
      <c r="A82" s="303" t="s">
        <v>184</v>
      </c>
      <c r="B82" s="304" t="s">
        <v>68</v>
      </c>
      <c r="C82" s="305"/>
      <c r="D82" s="305">
        <v>0</v>
      </c>
      <c r="E82" s="305"/>
      <c r="F82" s="306">
        <f t="shared" si="4"/>
        <v>0</v>
      </c>
      <c r="G82" s="306">
        <f t="shared" si="5"/>
        <v>0</v>
      </c>
    </row>
    <row r="83" ht="15.6" customHeight="1" outlineLevel="2" spans="1:7">
      <c r="A83" s="303" t="s">
        <v>185</v>
      </c>
      <c r="B83" s="304" t="s">
        <v>186</v>
      </c>
      <c r="C83" s="305"/>
      <c r="D83" s="305">
        <v>0</v>
      </c>
      <c r="E83" s="305"/>
      <c r="F83" s="306">
        <f t="shared" si="4"/>
        <v>0</v>
      </c>
      <c r="G83" s="306">
        <f t="shared" si="5"/>
        <v>0</v>
      </c>
    </row>
    <row r="84" ht="15.6" customHeight="1" outlineLevel="2" spans="1:7">
      <c r="A84" s="303" t="s">
        <v>187</v>
      </c>
      <c r="B84" s="304" t="s">
        <v>188</v>
      </c>
      <c r="C84" s="305"/>
      <c r="D84" s="305">
        <v>0</v>
      </c>
      <c r="E84" s="305"/>
      <c r="F84" s="306">
        <f t="shared" si="4"/>
        <v>0</v>
      </c>
      <c r="G84" s="306">
        <f t="shared" si="5"/>
        <v>0</v>
      </c>
    </row>
    <row r="85" ht="15.6" customHeight="1" outlineLevel="2" spans="1:7">
      <c r="A85" s="303" t="s">
        <v>189</v>
      </c>
      <c r="B85" s="304" t="s">
        <v>163</v>
      </c>
      <c r="C85" s="305"/>
      <c r="D85" s="305">
        <v>0</v>
      </c>
      <c r="E85" s="305"/>
      <c r="F85" s="306">
        <f t="shared" si="4"/>
        <v>0</v>
      </c>
      <c r="G85" s="306">
        <f t="shared" si="5"/>
        <v>0</v>
      </c>
    </row>
    <row r="86" ht="15.6" customHeight="1" outlineLevel="2" spans="1:7">
      <c r="A86" s="303" t="s">
        <v>190</v>
      </c>
      <c r="B86" s="304" t="s">
        <v>82</v>
      </c>
      <c r="C86" s="305"/>
      <c r="D86" s="305">
        <v>0</v>
      </c>
      <c r="E86" s="305"/>
      <c r="F86" s="306">
        <f t="shared" si="4"/>
        <v>0</v>
      </c>
      <c r="G86" s="306">
        <f t="shared" si="5"/>
        <v>0</v>
      </c>
    </row>
    <row r="87" ht="15.6" customHeight="1" outlineLevel="2" spans="1:7">
      <c r="A87" s="303" t="s">
        <v>191</v>
      </c>
      <c r="B87" s="304" t="s">
        <v>192</v>
      </c>
      <c r="C87" s="305"/>
      <c r="D87" s="305">
        <v>0</v>
      </c>
      <c r="E87" s="305"/>
      <c r="F87" s="306">
        <f t="shared" si="4"/>
        <v>0</v>
      </c>
      <c r="G87" s="306">
        <f t="shared" si="5"/>
        <v>0</v>
      </c>
    </row>
    <row r="88" outlineLevel="1" spans="1:7">
      <c r="A88" s="299" t="s">
        <v>193</v>
      </c>
      <c r="B88" s="300" t="s">
        <v>194</v>
      </c>
      <c r="C88" s="301">
        <f>SUM(C89:C100)</f>
        <v>0</v>
      </c>
      <c r="D88" s="301">
        <f>SUM(D89:D100)</f>
        <v>0</v>
      </c>
      <c r="E88" s="301">
        <f>SUM(E89:E100)</f>
        <v>0</v>
      </c>
      <c r="F88" s="302">
        <f t="shared" si="4"/>
        <v>0</v>
      </c>
      <c r="G88" s="302">
        <f t="shared" si="5"/>
        <v>0</v>
      </c>
    </row>
    <row r="89" ht="15.6" customHeight="1" outlineLevel="2" spans="1:7">
      <c r="A89" s="303" t="s">
        <v>195</v>
      </c>
      <c r="B89" s="304" t="s">
        <v>64</v>
      </c>
      <c r="C89" s="305"/>
      <c r="D89" s="305">
        <v>0</v>
      </c>
      <c r="E89" s="305"/>
      <c r="F89" s="306">
        <f t="shared" si="4"/>
        <v>0</v>
      </c>
      <c r="G89" s="306">
        <f t="shared" si="5"/>
        <v>0</v>
      </c>
    </row>
    <row r="90" ht="15.6" customHeight="1" outlineLevel="2" spans="1:7">
      <c r="A90" s="303" t="s">
        <v>196</v>
      </c>
      <c r="B90" s="304" t="s">
        <v>66</v>
      </c>
      <c r="C90" s="305"/>
      <c r="D90" s="305">
        <v>0</v>
      </c>
      <c r="E90" s="305"/>
      <c r="F90" s="306">
        <f t="shared" si="4"/>
        <v>0</v>
      </c>
      <c r="G90" s="306">
        <f t="shared" si="5"/>
        <v>0</v>
      </c>
    </row>
    <row r="91" ht="15.6" customHeight="1" outlineLevel="2" spans="1:7">
      <c r="A91" s="303" t="s">
        <v>197</v>
      </c>
      <c r="B91" s="304" t="s">
        <v>68</v>
      </c>
      <c r="C91" s="305"/>
      <c r="D91" s="305">
        <v>0</v>
      </c>
      <c r="E91" s="305"/>
      <c r="F91" s="306">
        <f t="shared" si="4"/>
        <v>0</v>
      </c>
      <c r="G91" s="306">
        <f t="shared" si="5"/>
        <v>0</v>
      </c>
    </row>
    <row r="92" ht="15.6" customHeight="1" outlineLevel="2" spans="1:7">
      <c r="A92" s="303" t="s">
        <v>198</v>
      </c>
      <c r="B92" s="304" t="s">
        <v>199</v>
      </c>
      <c r="C92" s="305"/>
      <c r="D92" s="305">
        <v>0</v>
      </c>
      <c r="E92" s="305"/>
      <c r="F92" s="306">
        <f t="shared" si="4"/>
        <v>0</v>
      </c>
      <c r="G92" s="306">
        <f t="shared" si="5"/>
        <v>0</v>
      </c>
    </row>
    <row r="93" ht="15.6" customHeight="1" outlineLevel="2" spans="1:7">
      <c r="A93" s="303" t="s">
        <v>200</v>
      </c>
      <c r="B93" s="304" t="s">
        <v>201</v>
      </c>
      <c r="C93" s="305"/>
      <c r="D93" s="305">
        <v>0</v>
      </c>
      <c r="E93" s="305"/>
      <c r="F93" s="306">
        <f t="shared" si="4"/>
        <v>0</v>
      </c>
      <c r="G93" s="306">
        <f t="shared" si="5"/>
        <v>0</v>
      </c>
    </row>
    <row r="94" ht="15.6" customHeight="1" outlineLevel="2" spans="1:7">
      <c r="A94" s="303" t="s">
        <v>202</v>
      </c>
      <c r="B94" s="304" t="s">
        <v>163</v>
      </c>
      <c r="C94" s="305"/>
      <c r="D94" s="305">
        <v>0</v>
      </c>
      <c r="E94" s="305"/>
      <c r="F94" s="306">
        <f t="shared" si="4"/>
        <v>0</v>
      </c>
      <c r="G94" s="306">
        <f t="shared" si="5"/>
        <v>0</v>
      </c>
    </row>
    <row r="95" ht="15.6" customHeight="1" outlineLevel="2" spans="1:7">
      <c r="A95" s="303" t="s">
        <v>203</v>
      </c>
      <c r="B95" s="304" t="s">
        <v>204</v>
      </c>
      <c r="C95" s="305"/>
      <c r="D95" s="305">
        <v>0</v>
      </c>
      <c r="E95" s="305"/>
      <c r="F95" s="306">
        <f t="shared" si="4"/>
        <v>0</v>
      </c>
      <c r="G95" s="306">
        <f t="shared" si="5"/>
        <v>0</v>
      </c>
    </row>
    <row r="96" ht="15.6" customHeight="1" outlineLevel="2" spans="1:7">
      <c r="A96" s="303" t="s">
        <v>205</v>
      </c>
      <c r="B96" s="304" t="s">
        <v>206</v>
      </c>
      <c r="C96" s="305"/>
      <c r="D96" s="305">
        <v>0</v>
      </c>
      <c r="E96" s="305"/>
      <c r="F96" s="306">
        <f t="shared" si="4"/>
        <v>0</v>
      </c>
      <c r="G96" s="306">
        <f t="shared" si="5"/>
        <v>0</v>
      </c>
    </row>
    <row r="97" ht="15.6" customHeight="1" outlineLevel="2" spans="1:7">
      <c r="A97" s="303" t="s">
        <v>207</v>
      </c>
      <c r="B97" s="304" t="s">
        <v>208</v>
      </c>
      <c r="C97" s="305"/>
      <c r="D97" s="305">
        <v>0</v>
      </c>
      <c r="E97" s="305"/>
      <c r="F97" s="306">
        <f t="shared" si="4"/>
        <v>0</v>
      </c>
      <c r="G97" s="306">
        <f t="shared" si="5"/>
        <v>0</v>
      </c>
    </row>
    <row r="98" ht="15.6" customHeight="1" outlineLevel="2" spans="1:7">
      <c r="A98" s="303" t="s">
        <v>209</v>
      </c>
      <c r="B98" s="304" t="s">
        <v>210</v>
      </c>
      <c r="C98" s="305"/>
      <c r="D98" s="305">
        <v>0</v>
      </c>
      <c r="E98" s="305"/>
      <c r="F98" s="306">
        <f t="shared" si="4"/>
        <v>0</v>
      </c>
      <c r="G98" s="306">
        <f t="shared" si="5"/>
        <v>0</v>
      </c>
    </row>
    <row r="99" ht="15.6" customHeight="1" outlineLevel="2" spans="1:7">
      <c r="A99" s="303" t="s">
        <v>211</v>
      </c>
      <c r="B99" s="304" t="s">
        <v>82</v>
      </c>
      <c r="C99" s="305"/>
      <c r="D99" s="305">
        <v>0</v>
      </c>
      <c r="E99" s="305"/>
      <c r="F99" s="306">
        <f t="shared" si="4"/>
        <v>0</v>
      </c>
      <c r="G99" s="306">
        <f t="shared" si="5"/>
        <v>0</v>
      </c>
    </row>
    <row r="100" ht="15.6" customHeight="1" outlineLevel="2" spans="1:7">
      <c r="A100" s="303" t="s">
        <v>212</v>
      </c>
      <c r="B100" s="304" t="s">
        <v>213</v>
      </c>
      <c r="C100" s="305"/>
      <c r="D100" s="305">
        <v>0</v>
      </c>
      <c r="E100" s="305"/>
      <c r="F100" s="306">
        <f t="shared" si="4"/>
        <v>0</v>
      </c>
      <c r="G100" s="306">
        <f t="shared" si="5"/>
        <v>0</v>
      </c>
    </row>
    <row r="101" outlineLevel="1" spans="1:7">
      <c r="A101" s="299" t="s">
        <v>214</v>
      </c>
      <c r="B101" s="300" t="s">
        <v>215</v>
      </c>
      <c r="C101" s="301">
        <f>SUM(C102:C109)</f>
        <v>1134</v>
      </c>
      <c r="D101" s="301">
        <f>SUM(D102:D109)</f>
        <v>992</v>
      </c>
      <c r="E101" s="301">
        <f>SUM(E102:E109)</f>
        <v>1060</v>
      </c>
      <c r="F101" s="302">
        <f t="shared" si="4"/>
        <v>0.934744268077601</v>
      </c>
      <c r="G101" s="302">
        <f t="shared" si="5"/>
        <v>1.06854838709677</v>
      </c>
    </row>
    <row r="102" ht="15.6" customHeight="1" outlineLevel="2" spans="1:7">
      <c r="A102" s="303" t="s">
        <v>216</v>
      </c>
      <c r="B102" s="304" t="s">
        <v>64</v>
      </c>
      <c r="C102" s="305">
        <v>923</v>
      </c>
      <c r="D102" s="305">
        <v>861</v>
      </c>
      <c r="E102" s="305">
        <v>900</v>
      </c>
      <c r="F102" s="306">
        <f t="shared" si="4"/>
        <v>0.975081256771398</v>
      </c>
      <c r="G102" s="306">
        <f t="shared" si="5"/>
        <v>1.04529616724739</v>
      </c>
    </row>
    <row r="103" ht="15.6" customHeight="1" outlineLevel="2" spans="1:7">
      <c r="A103" s="303" t="s">
        <v>217</v>
      </c>
      <c r="B103" s="304" t="s">
        <v>66</v>
      </c>
      <c r="C103" s="305">
        <v>211</v>
      </c>
      <c r="D103" s="305">
        <v>130</v>
      </c>
      <c r="E103" s="305">
        <v>160</v>
      </c>
      <c r="F103" s="306">
        <f t="shared" si="4"/>
        <v>0.758293838862559</v>
      </c>
      <c r="G103" s="306">
        <f t="shared" si="5"/>
        <v>1.23076923076923</v>
      </c>
    </row>
    <row r="104" ht="15.6" customHeight="1" outlineLevel="2" spans="1:7">
      <c r="A104" s="303" t="s">
        <v>218</v>
      </c>
      <c r="B104" s="304" t="s">
        <v>68</v>
      </c>
      <c r="C104" s="305"/>
      <c r="D104" s="305">
        <v>0</v>
      </c>
      <c r="E104" s="305"/>
      <c r="F104" s="306">
        <f t="shared" si="4"/>
        <v>0</v>
      </c>
      <c r="G104" s="306">
        <f t="shared" si="5"/>
        <v>0</v>
      </c>
    </row>
    <row r="105" ht="15.6" customHeight="1" outlineLevel="2" spans="1:7">
      <c r="A105" s="303" t="s">
        <v>219</v>
      </c>
      <c r="B105" s="304" t="s">
        <v>220</v>
      </c>
      <c r="C105" s="305"/>
      <c r="D105" s="305">
        <v>0</v>
      </c>
      <c r="E105" s="305"/>
      <c r="F105" s="306">
        <f t="shared" si="4"/>
        <v>0</v>
      </c>
      <c r="G105" s="306">
        <f t="shared" si="5"/>
        <v>0</v>
      </c>
    </row>
    <row r="106" ht="15.6" customHeight="1" outlineLevel="2" spans="1:7">
      <c r="A106" s="303" t="s">
        <v>221</v>
      </c>
      <c r="B106" s="304" t="s">
        <v>222</v>
      </c>
      <c r="C106" s="305"/>
      <c r="D106" s="305">
        <v>0</v>
      </c>
      <c r="E106" s="305"/>
      <c r="F106" s="306">
        <f t="shared" si="4"/>
        <v>0</v>
      </c>
      <c r="G106" s="306">
        <f t="shared" si="5"/>
        <v>0</v>
      </c>
    </row>
    <row r="107" ht="15.6" customHeight="1" outlineLevel="2" spans="1:7">
      <c r="A107" s="303" t="s">
        <v>223</v>
      </c>
      <c r="B107" s="304" t="s">
        <v>224</v>
      </c>
      <c r="C107" s="305"/>
      <c r="D107" s="305">
        <v>0</v>
      </c>
      <c r="E107" s="305"/>
      <c r="F107" s="306">
        <f t="shared" si="4"/>
        <v>0</v>
      </c>
      <c r="G107" s="306">
        <f t="shared" si="5"/>
        <v>0</v>
      </c>
    </row>
    <row r="108" ht="15.6" customHeight="1" outlineLevel="2" spans="1:7">
      <c r="A108" s="303" t="s">
        <v>225</v>
      </c>
      <c r="B108" s="304" t="s">
        <v>82</v>
      </c>
      <c r="C108" s="305"/>
      <c r="D108" s="305">
        <v>0</v>
      </c>
      <c r="E108" s="305"/>
      <c r="F108" s="306">
        <f t="shared" si="4"/>
        <v>0</v>
      </c>
      <c r="G108" s="306">
        <f t="shared" si="5"/>
        <v>0</v>
      </c>
    </row>
    <row r="109" ht="15.6" customHeight="1" outlineLevel="2" spans="1:7">
      <c r="A109" s="303" t="s">
        <v>226</v>
      </c>
      <c r="B109" s="304" t="s">
        <v>227</v>
      </c>
      <c r="C109" s="305"/>
      <c r="D109" s="305">
        <v>1</v>
      </c>
      <c r="E109" s="305"/>
      <c r="F109" s="306">
        <f t="shared" si="4"/>
        <v>0</v>
      </c>
      <c r="G109" s="306">
        <f t="shared" si="5"/>
        <v>0</v>
      </c>
    </row>
    <row r="110" outlineLevel="1" spans="1:7">
      <c r="A110" s="299" t="s">
        <v>228</v>
      </c>
      <c r="B110" s="300" t="s">
        <v>229</v>
      </c>
      <c r="C110" s="301">
        <f>SUM(C111:C120)</f>
        <v>242</v>
      </c>
      <c r="D110" s="301">
        <f>SUM(D111:D120)</f>
        <v>247</v>
      </c>
      <c r="E110" s="301">
        <f>SUM(E111:E120)</f>
        <v>250</v>
      </c>
      <c r="F110" s="302">
        <f t="shared" si="4"/>
        <v>1.03305785123967</v>
      </c>
      <c r="G110" s="302">
        <f t="shared" si="5"/>
        <v>1.01214574898785</v>
      </c>
    </row>
    <row r="111" ht="15.6" customHeight="1" outlineLevel="2" spans="1:7">
      <c r="A111" s="303" t="s">
        <v>230</v>
      </c>
      <c r="B111" s="304" t="s">
        <v>64</v>
      </c>
      <c r="C111" s="305"/>
      <c r="D111" s="305">
        <v>63</v>
      </c>
      <c r="E111" s="305"/>
      <c r="F111" s="306">
        <f t="shared" si="4"/>
        <v>0</v>
      </c>
      <c r="G111" s="306">
        <f t="shared" si="5"/>
        <v>0</v>
      </c>
    </row>
    <row r="112" ht="15.6" customHeight="1" outlineLevel="2" spans="1:7">
      <c r="A112" s="303" t="s">
        <v>231</v>
      </c>
      <c r="B112" s="304" t="s">
        <v>66</v>
      </c>
      <c r="C112" s="305">
        <v>142</v>
      </c>
      <c r="D112" s="305">
        <v>167</v>
      </c>
      <c r="E112" s="305">
        <v>170</v>
      </c>
      <c r="F112" s="306">
        <f t="shared" si="4"/>
        <v>1.19718309859155</v>
      </c>
      <c r="G112" s="306">
        <f t="shared" si="5"/>
        <v>1.01796407185629</v>
      </c>
    </row>
    <row r="113" ht="15.6" customHeight="1" outlineLevel="2" spans="1:7">
      <c r="A113" s="303" t="s">
        <v>232</v>
      </c>
      <c r="B113" s="304" t="s">
        <v>68</v>
      </c>
      <c r="C113" s="305"/>
      <c r="D113" s="305">
        <v>0</v>
      </c>
      <c r="E113" s="305"/>
      <c r="F113" s="306">
        <f t="shared" si="4"/>
        <v>0</v>
      </c>
      <c r="G113" s="306">
        <f t="shared" si="5"/>
        <v>0</v>
      </c>
    </row>
    <row r="114" ht="15.6" customHeight="1" outlineLevel="2" spans="1:7">
      <c r="A114" s="303" t="s">
        <v>233</v>
      </c>
      <c r="B114" s="304" t="s">
        <v>234</v>
      </c>
      <c r="C114" s="305"/>
      <c r="D114" s="305">
        <v>0</v>
      </c>
      <c r="E114" s="305"/>
      <c r="F114" s="306">
        <f t="shared" si="4"/>
        <v>0</v>
      </c>
      <c r="G114" s="306">
        <f t="shared" si="5"/>
        <v>0</v>
      </c>
    </row>
    <row r="115" ht="15.6" customHeight="1" outlineLevel="2" spans="1:7">
      <c r="A115" s="303" t="s">
        <v>235</v>
      </c>
      <c r="B115" s="304" t="s">
        <v>236</v>
      </c>
      <c r="C115" s="305"/>
      <c r="D115" s="305">
        <v>0</v>
      </c>
      <c r="E115" s="305"/>
      <c r="F115" s="306">
        <f t="shared" si="4"/>
        <v>0</v>
      </c>
      <c r="G115" s="306">
        <f t="shared" si="5"/>
        <v>0</v>
      </c>
    </row>
    <row r="116" ht="15.6" customHeight="1" outlineLevel="2" spans="1:7">
      <c r="A116" s="303" t="s">
        <v>237</v>
      </c>
      <c r="B116" s="304" t="s">
        <v>238</v>
      </c>
      <c r="C116" s="305"/>
      <c r="D116" s="305">
        <v>0</v>
      </c>
      <c r="E116" s="305"/>
      <c r="F116" s="306">
        <f t="shared" si="4"/>
        <v>0</v>
      </c>
      <c r="G116" s="306">
        <f t="shared" si="5"/>
        <v>0</v>
      </c>
    </row>
    <row r="117" ht="15.6" customHeight="1" outlineLevel="2" spans="1:7">
      <c r="A117" s="303" t="s">
        <v>239</v>
      </c>
      <c r="B117" s="304" t="s">
        <v>240</v>
      </c>
      <c r="C117" s="305"/>
      <c r="D117" s="305">
        <v>0</v>
      </c>
      <c r="E117" s="305"/>
      <c r="F117" s="306">
        <f t="shared" si="4"/>
        <v>0</v>
      </c>
      <c r="G117" s="306">
        <f t="shared" si="5"/>
        <v>0</v>
      </c>
    </row>
    <row r="118" ht="15.6" customHeight="1" outlineLevel="2" spans="1:7">
      <c r="A118" s="303" t="s">
        <v>241</v>
      </c>
      <c r="B118" s="304" t="s">
        <v>242</v>
      </c>
      <c r="C118" s="305">
        <v>100</v>
      </c>
      <c r="D118" s="305">
        <v>17</v>
      </c>
      <c r="E118" s="305">
        <v>80</v>
      </c>
      <c r="F118" s="306">
        <f t="shared" si="4"/>
        <v>0.8</v>
      </c>
      <c r="G118" s="306">
        <f t="shared" si="5"/>
        <v>4.70588235294118</v>
      </c>
    </row>
    <row r="119" ht="15.6" customHeight="1" outlineLevel="2" spans="1:7">
      <c r="A119" s="303" t="s">
        <v>243</v>
      </c>
      <c r="B119" s="304" t="s">
        <v>82</v>
      </c>
      <c r="C119" s="305"/>
      <c r="D119" s="305">
        <v>0</v>
      </c>
      <c r="E119" s="305"/>
      <c r="F119" s="306">
        <f t="shared" si="4"/>
        <v>0</v>
      </c>
      <c r="G119" s="306">
        <f t="shared" si="5"/>
        <v>0</v>
      </c>
    </row>
    <row r="120" ht="15.6" customHeight="1" outlineLevel="2" spans="1:7">
      <c r="A120" s="303" t="s">
        <v>244</v>
      </c>
      <c r="B120" s="304" t="s">
        <v>245</v>
      </c>
      <c r="C120" s="305"/>
      <c r="D120" s="305">
        <v>0</v>
      </c>
      <c r="E120" s="305"/>
      <c r="F120" s="306">
        <f t="shared" si="4"/>
        <v>0</v>
      </c>
      <c r="G120" s="306">
        <f t="shared" si="5"/>
        <v>0</v>
      </c>
    </row>
    <row r="121" outlineLevel="1" spans="1:7">
      <c r="A121" s="299" t="s">
        <v>246</v>
      </c>
      <c r="B121" s="300" t="s">
        <v>247</v>
      </c>
      <c r="C121" s="301">
        <f>SUM(C122:C132)</f>
        <v>0</v>
      </c>
      <c r="D121" s="301">
        <f>SUM(D122:D132)</f>
        <v>5</v>
      </c>
      <c r="E121" s="301">
        <f>SUM(E122:E132)</f>
        <v>0</v>
      </c>
      <c r="F121" s="302">
        <f t="shared" si="4"/>
        <v>0</v>
      </c>
      <c r="G121" s="302">
        <f t="shared" si="5"/>
        <v>0</v>
      </c>
    </row>
    <row r="122" ht="15.6" customHeight="1" outlineLevel="2" spans="1:7">
      <c r="A122" s="303" t="s">
        <v>248</v>
      </c>
      <c r="B122" s="304" t="s">
        <v>64</v>
      </c>
      <c r="C122" s="305"/>
      <c r="D122" s="305">
        <v>5</v>
      </c>
      <c r="E122" s="305"/>
      <c r="F122" s="306">
        <f t="shared" si="4"/>
        <v>0</v>
      </c>
      <c r="G122" s="306">
        <f t="shared" si="5"/>
        <v>0</v>
      </c>
    </row>
    <row r="123" ht="15.6" customHeight="1" outlineLevel="2" spans="1:7">
      <c r="A123" s="303" t="s">
        <v>249</v>
      </c>
      <c r="B123" s="304" t="s">
        <v>66</v>
      </c>
      <c r="C123" s="305"/>
      <c r="D123" s="305">
        <v>0</v>
      </c>
      <c r="E123" s="305"/>
      <c r="F123" s="306">
        <f t="shared" si="4"/>
        <v>0</v>
      </c>
      <c r="G123" s="306">
        <f t="shared" si="5"/>
        <v>0</v>
      </c>
    </row>
    <row r="124" ht="15.6" customHeight="1" outlineLevel="2" spans="1:7">
      <c r="A124" s="303" t="s">
        <v>250</v>
      </c>
      <c r="B124" s="304" t="s">
        <v>68</v>
      </c>
      <c r="C124" s="305"/>
      <c r="D124" s="305">
        <v>0</v>
      </c>
      <c r="E124" s="305"/>
      <c r="F124" s="306">
        <f t="shared" si="4"/>
        <v>0</v>
      </c>
      <c r="G124" s="306">
        <f t="shared" si="5"/>
        <v>0</v>
      </c>
    </row>
    <row r="125" ht="15.6" customHeight="1" outlineLevel="2" spans="1:7">
      <c r="A125" s="303" t="s">
        <v>251</v>
      </c>
      <c r="B125" s="304" t="s">
        <v>252</v>
      </c>
      <c r="C125" s="305"/>
      <c r="D125" s="305">
        <v>0</v>
      </c>
      <c r="E125" s="305"/>
      <c r="F125" s="306">
        <f t="shared" si="4"/>
        <v>0</v>
      </c>
      <c r="G125" s="306">
        <f t="shared" si="5"/>
        <v>0</v>
      </c>
    </row>
    <row r="126" ht="15.6" customHeight="1" outlineLevel="2" spans="1:7">
      <c r="A126" s="303" t="s">
        <v>253</v>
      </c>
      <c r="B126" s="304" t="s">
        <v>254</v>
      </c>
      <c r="C126" s="305"/>
      <c r="D126" s="305">
        <v>0</v>
      </c>
      <c r="E126" s="305"/>
      <c r="F126" s="306">
        <f t="shared" si="4"/>
        <v>0</v>
      </c>
      <c r="G126" s="306">
        <f t="shared" si="5"/>
        <v>0</v>
      </c>
    </row>
    <row r="127" ht="15.6" customHeight="1" outlineLevel="2" spans="1:7">
      <c r="A127" s="303" t="s">
        <v>255</v>
      </c>
      <c r="B127" s="304" t="s">
        <v>256</v>
      </c>
      <c r="C127" s="305"/>
      <c r="D127" s="305">
        <v>0</v>
      </c>
      <c r="E127" s="305"/>
      <c r="F127" s="306">
        <f t="shared" si="4"/>
        <v>0</v>
      </c>
      <c r="G127" s="306">
        <f t="shared" si="5"/>
        <v>0</v>
      </c>
    </row>
    <row r="128" ht="15.6" customHeight="1" outlineLevel="2" spans="1:7">
      <c r="A128" s="303" t="s">
        <v>257</v>
      </c>
      <c r="B128" s="304" t="s">
        <v>258</v>
      </c>
      <c r="C128" s="305"/>
      <c r="D128" s="305">
        <v>0</v>
      </c>
      <c r="E128" s="305"/>
      <c r="F128" s="306">
        <f t="shared" si="4"/>
        <v>0</v>
      </c>
      <c r="G128" s="306">
        <f t="shared" si="5"/>
        <v>0</v>
      </c>
    </row>
    <row r="129" ht="15.6" customHeight="1" outlineLevel="2" spans="1:7">
      <c r="A129" s="303" t="s">
        <v>259</v>
      </c>
      <c r="B129" s="304" t="s">
        <v>260</v>
      </c>
      <c r="C129" s="305"/>
      <c r="D129" s="305">
        <v>0</v>
      </c>
      <c r="E129" s="305"/>
      <c r="F129" s="306">
        <f t="shared" si="4"/>
        <v>0</v>
      </c>
      <c r="G129" s="306">
        <f t="shared" si="5"/>
        <v>0</v>
      </c>
    </row>
    <row r="130" ht="15.6" customHeight="1" outlineLevel="2" spans="1:7">
      <c r="A130" s="303" t="s">
        <v>261</v>
      </c>
      <c r="B130" s="304" t="s">
        <v>262</v>
      </c>
      <c r="C130" s="305"/>
      <c r="D130" s="305">
        <v>0</v>
      </c>
      <c r="E130" s="305"/>
      <c r="F130" s="306">
        <f t="shared" si="4"/>
        <v>0</v>
      </c>
      <c r="G130" s="306">
        <f t="shared" si="5"/>
        <v>0</v>
      </c>
    </row>
    <row r="131" ht="15.6" customHeight="1" outlineLevel="2" spans="1:7">
      <c r="A131" s="303" t="s">
        <v>263</v>
      </c>
      <c r="B131" s="304" t="s">
        <v>82</v>
      </c>
      <c r="C131" s="305"/>
      <c r="D131" s="305">
        <v>0</v>
      </c>
      <c r="E131" s="305"/>
      <c r="F131" s="306">
        <f t="shared" si="4"/>
        <v>0</v>
      </c>
      <c r="G131" s="306">
        <f t="shared" si="5"/>
        <v>0</v>
      </c>
    </row>
    <row r="132" ht="15.6" customHeight="1" outlineLevel="2" spans="1:7">
      <c r="A132" s="303" t="s">
        <v>264</v>
      </c>
      <c r="B132" s="304" t="s">
        <v>265</v>
      </c>
      <c r="C132" s="305"/>
      <c r="D132" s="305">
        <v>0</v>
      </c>
      <c r="E132" s="305"/>
      <c r="F132" s="306">
        <f t="shared" si="4"/>
        <v>0</v>
      </c>
      <c r="G132" s="306">
        <f t="shared" si="5"/>
        <v>0</v>
      </c>
    </row>
    <row r="133" outlineLevel="1" spans="1:7">
      <c r="A133" s="299" t="s">
        <v>266</v>
      </c>
      <c r="B133" s="300" t="s">
        <v>267</v>
      </c>
      <c r="C133" s="301">
        <f>SUM(C134:C139)</f>
        <v>10</v>
      </c>
      <c r="D133" s="301">
        <f>SUM(D134:D139)</f>
        <v>0</v>
      </c>
      <c r="E133" s="301">
        <f>SUM(E134:E139)</f>
        <v>10</v>
      </c>
      <c r="F133" s="302">
        <f t="shared" si="4"/>
        <v>1</v>
      </c>
      <c r="G133" s="302">
        <f t="shared" si="5"/>
        <v>0</v>
      </c>
    </row>
    <row r="134" ht="15.6" customHeight="1" outlineLevel="2" spans="1:7">
      <c r="A134" s="303" t="s">
        <v>268</v>
      </c>
      <c r="B134" s="304" t="s">
        <v>64</v>
      </c>
      <c r="C134" s="305"/>
      <c r="D134" s="305">
        <v>0</v>
      </c>
      <c r="E134" s="305"/>
      <c r="F134" s="306">
        <f t="shared" ref="F134:F197" si="6">IF(C134&gt;0,E134/C134,0)</f>
        <v>0</v>
      </c>
      <c r="G134" s="306">
        <f t="shared" ref="G134:G197" si="7">IF(D134&gt;0,E134/D134,0)</f>
        <v>0</v>
      </c>
    </row>
    <row r="135" ht="15.6" customHeight="1" outlineLevel="2" spans="1:7">
      <c r="A135" s="303" t="s">
        <v>269</v>
      </c>
      <c r="B135" s="304" t="s">
        <v>66</v>
      </c>
      <c r="C135" s="305"/>
      <c r="D135" s="305">
        <v>0</v>
      </c>
      <c r="E135" s="305"/>
      <c r="F135" s="306">
        <f t="shared" si="6"/>
        <v>0</v>
      </c>
      <c r="G135" s="306">
        <f t="shared" si="7"/>
        <v>0</v>
      </c>
    </row>
    <row r="136" ht="15.6" customHeight="1" outlineLevel="2" spans="1:7">
      <c r="A136" s="303" t="s">
        <v>270</v>
      </c>
      <c r="B136" s="304" t="s">
        <v>68</v>
      </c>
      <c r="C136" s="305"/>
      <c r="D136" s="305">
        <v>0</v>
      </c>
      <c r="E136" s="305"/>
      <c r="F136" s="306">
        <f t="shared" si="6"/>
        <v>0</v>
      </c>
      <c r="G136" s="306">
        <f t="shared" si="7"/>
        <v>0</v>
      </c>
    </row>
    <row r="137" ht="15.6" customHeight="1" outlineLevel="2" spans="1:7">
      <c r="A137" s="303" t="s">
        <v>271</v>
      </c>
      <c r="B137" s="304" t="s">
        <v>272</v>
      </c>
      <c r="C137" s="305">
        <v>10</v>
      </c>
      <c r="D137" s="305">
        <v>0</v>
      </c>
      <c r="E137" s="305">
        <v>10</v>
      </c>
      <c r="F137" s="306">
        <f t="shared" si="6"/>
        <v>1</v>
      </c>
      <c r="G137" s="306">
        <f t="shared" si="7"/>
        <v>0</v>
      </c>
    </row>
    <row r="138" ht="15.6" customHeight="1" outlineLevel="2" spans="1:7">
      <c r="A138" s="303" t="s">
        <v>273</v>
      </c>
      <c r="B138" s="304" t="s">
        <v>82</v>
      </c>
      <c r="C138" s="305"/>
      <c r="D138" s="305">
        <v>0</v>
      </c>
      <c r="E138" s="305"/>
      <c r="F138" s="306">
        <f t="shared" si="6"/>
        <v>0</v>
      </c>
      <c r="G138" s="306">
        <f t="shared" si="7"/>
        <v>0</v>
      </c>
    </row>
    <row r="139" ht="15.6" customHeight="1" outlineLevel="2" spans="1:7">
      <c r="A139" s="303" t="s">
        <v>274</v>
      </c>
      <c r="B139" s="304" t="s">
        <v>275</v>
      </c>
      <c r="C139" s="305"/>
      <c r="D139" s="305">
        <v>0</v>
      </c>
      <c r="E139" s="305"/>
      <c r="F139" s="306">
        <f t="shared" si="6"/>
        <v>0</v>
      </c>
      <c r="G139" s="306">
        <f t="shared" si="7"/>
        <v>0</v>
      </c>
    </row>
    <row r="140" outlineLevel="1" spans="1:7">
      <c r="A140" s="299" t="s">
        <v>276</v>
      </c>
      <c r="B140" s="300" t="s">
        <v>277</v>
      </c>
      <c r="C140" s="301">
        <f>SUM(C141:C147)</f>
        <v>0</v>
      </c>
      <c r="D140" s="301">
        <f>SUM(D141:D147)</f>
        <v>0</v>
      </c>
      <c r="E140" s="301">
        <f>SUM(E141:E147)</f>
        <v>0</v>
      </c>
      <c r="F140" s="302">
        <f t="shared" si="6"/>
        <v>0</v>
      </c>
      <c r="G140" s="302">
        <f t="shared" si="7"/>
        <v>0</v>
      </c>
    </row>
    <row r="141" ht="15.6" customHeight="1" outlineLevel="2" spans="1:7">
      <c r="A141" s="303" t="s">
        <v>278</v>
      </c>
      <c r="B141" s="304" t="s">
        <v>64</v>
      </c>
      <c r="C141" s="305"/>
      <c r="D141" s="305">
        <v>0</v>
      </c>
      <c r="E141" s="305"/>
      <c r="F141" s="306">
        <f t="shared" si="6"/>
        <v>0</v>
      </c>
      <c r="G141" s="306">
        <f t="shared" si="7"/>
        <v>0</v>
      </c>
    </row>
    <row r="142" ht="15.6" customHeight="1" outlineLevel="2" spans="1:7">
      <c r="A142" s="303" t="s">
        <v>279</v>
      </c>
      <c r="B142" s="304" t="s">
        <v>66</v>
      </c>
      <c r="C142" s="305"/>
      <c r="D142" s="305">
        <v>0</v>
      </c>
      <c r="E142" s="305"/>
      <c r="F142" s="306">
        <f t="shared" si="6"/>
        <v>0</v>
      </c>
      <c r="G142" s="306">
        <f t="shared" si="7"/>
        <v>0</v>
      </c>
    </row>
    <row r="143" ht="15.6" customHeight="1" outlineLevel="2" spans="1:7">
      <c r="A143" s="303" t="s">
        <v>280</v>
      </c>
      <c r="B143" s="304" t="s">
        <v>68</v>
      </c>
      <c r="C143" s="305"/>
      <c r="D143" s="305">
        <v>0</v>
      </c>
      <c r="E143" s="305"/>
      <c r="F143" s="306">
        <f t="shared" si="6"/>
        <v>0</v>
      </c>
      <c r="G143" s="306">
        <f t="shared" si="7"/>
        <v>0</v>
      </c>
    </row>
    <row r="144" ht="15.6" customHeight="1" outlineLevel="2" spans="1:7">
      <c r="A144" s="303" t="s">
        <v>281</v>
      </c>
      <c r="B144" s="304" t="s">
        <v>282</v>
      </c>
      <c r="C144" s="305"/>
      <c r="D144" s="305">
        <v>0</v>
      </c>
      <c r="E144" s="305"/>
      <c r="F144" s="306">
        <f t="shared" si="6"/>
        <v>0</v>
      </c>
      <c r="G144" s="306">
        <f t="shared" si="7"/>
        <v>0</v>
      </c>
    </row>
    <row r="145" ht="15.6" customHeight="1" outlineLevel="2" spans="1:7">
      <c r="A145" s="303" t="s">
        <v>283</v>
      </c>
      <c r="B145" s="304" t="s">
        <v>284</v>
      </c>
      <c r="C145" s="305"/>
      <c r="D145" s="305">
        <v>0</v>
      </c>
      <c r="E145" s="305"/>
      <c r="F145" s="306">
        <f t="shared" si="6"/>
        <v>0</v>
      </c>
      <c r="G145" s="306">
        <f t="shared" si="7"/>
        <v>0</v>
      </c>
    </row>
    <row r="146" ht="15.6" customHeight="1" outlineLevel="2" spans="1:7">
      <c r="A146" s="303" t="s">
        <v>285</v>
      </c>
      <c r="B146" s="304" t="s">
        <v>82</v>
      </c>
      <c r="C146" s="305"/>
      <c r="D146" s="305">
        <v>0</v>
      </c>
      <c r="E146" s="305"/>
      <c r="F146" s="306">
        <f t="shared" si="6"/>
        <v>0</v>
      </c>
      <c r="G146" s="306">
        <f t="shared" si="7"/>
        <v>0</v>
      </c>
    </row>
    <row r="147" ht="15.6" customHeight="1" outlineLevel="2" spans="1:7">
      <c r="A147" s="303" t="s">
        <v>286</v>
      </c>
      <c r="B147" s="304" t="s">
        <v>287</v>
      </c>
      <c r="C147" s="305"/>
      <c r="D147" s="305">
        <v>0</v>
      </c>
      <c r="E147" s="305"/>
      <c r="F147" s="306">
        <f t="shared" si="6"/>
        <v>0</v>
      </c>
      <c r="G147" s="306">
        <f t="shared" si="7"/>
        <v>0</v>
      </c>
    </row>
    <row r="148" outlineLevel="1" spans="1:7">
      <c r="A148" s="299" t="s">
        <v>288</v>
      </c>
      <c r="B148" s="300" t="s">
        <v>289</v>
      </c>
      <c r="C148" s="301">
        <f>SUM(C149:C153)</f>
        <v>0</v>
      </c>
      <c r="D148" s="301">
        <f>SUM(D149:D153)</f>
        <v>0</v>
      </c>
      <c r="E148" s="301">
        <f>SUM(E149:E153)</f>
        <v>0</v>
      </c>
      <c r="F148" s="302">
        <f t="shared" si="6"/>
        <v>0</v>
      </c>
      <c r="G148" s="302">
        <f t="shared" si="7"/>
        <v>0</v>
      </c>
    </row>
    <row r="149" ht="15.6" customHeight="1" outlineLevel="2" spans="1:7">
      <c r="A149" s="303" t="s">
        <v>290</v>
      </c>
      <c r="B149" s="304" t="s">
        <v>64</v>
      </c>
      <c r="C149" s="305"/>
      <c r="D149" s="305">
        <v>0</v>
      </c>
      <c r="E149" s="305"/>
      <c r="F149" s="306">
        <f t="shared" si="6"/>
        <v>0</v>
      </c>
      <c r="G149" s="306">
        <f t="shared" si="7"/>
        <v>0</v>
      </c>
    </row>
    <row r="150" ht="15.6" customHeight="1" outlineLevel="2" spans="1:7">
      <c r="A150" s="303" t="s">
        <v>291</v>
      </c>
      <c r="B150" s="304" t="s">
        <v>66</v>
      </c>
      <c r="C150" s="305"/>
      <c r="D150" s="305">
        <v>0</v>
      </c>
      <c r="E150" s="305"/>
      <c r="F150" s="306">
        <f t="shared" si="6"/>
        <v>0</v>
      </c>
      <c r="G150" s="306">
        <f t="shared" si="7"/>
        <v>0</v>
      </c>
    </row>
    <row r="151" ht="15.6" customHeight="1" outlineLevel="2" spans="1:7">
      <c r="A151" s="303" t="s">
        <v>292</v>
      </c>
      <c r="B151" s="304" t="s">
        <v>68</v>
      </c>
      <c r="C151" s="305"/>
      <c r="D151" s="305">
        <v>0</v>
      </c>
      <c r="E151" s="305"/>
      <c r="F151" s="306">
        <f t="shared" si="6"/>
        <v>0</v>
      </c>
      <c r="G151" s="306">
        <f t="shared" si="7"/>
        <v>0</v>
      </c>
    </row>
    <row r="152" ht="15.6" customHeight="1" outlineLevel="2" spans="1:7">
      <c r="A152" s="303" t="s">
        <v>293</v>
      </c>
      <c r="B152" s="304" t="s">
        <v>294</v>
      </c>
      <c r="C152" s="305"/>
      <c r="D152" s="305">
        <v>0</v>
      </c>
      <c r="E152" s="305"/>
      <c r="F152" s="306">
        <f t="shared" si="6"/>
        <v>0</v>
      </c>
      <c r="G152" s="306">
        <f t="shared" si="7"/>
        <v>0</v>
      </c>
    </row>
    <row r="153" ht="15.6" customHeight="1" outlineLevel="2" spans="1:7">
      <c r="A153" s="303" t="s">
        <v>295</v>
      </c>
      <c r="B153" s="304" t="s">
        <v>296</v>
      </c>
      <c r="C153" s="305"/>
      <c r="D153" s="305">
        <v>0</v>
      </c>
      <c r="E153" s="305"/>
      <c r="F153" s="306">
        <f t="shared" si="6"/>
        <v>0</v>
      </c>
      <c r="G153" s="306">
        <f t="shared" si="7"/>
        <v>0</v>
      </c>
    </row>
    <row r="154" outlineLevel="1" spans="1:7">
      <c r="A154" s="299" t="s">
        <v>297</v>
      </c>
      <c r="B154" s="300" t="s">
        <v>298</v>
      </c>
      <c r="C154" s="301">
        <f>SUM(C155:C160)</f>
        <v>96</v>
      </c>
      <c r="D154" s="301">
        <f>SUM(D155:D160)</f>
        <v>122</v>
      </c>
      <c r="E154" s="301">
        <f>SUM(E155:E160)</f>
        <v>125</v>
      </c>
      <c r="F154" s="302">
        <f t="shared" si="6"/>
        <v>1.30208333333333</v>
      </c>
      <c r="G154" s="302">
        <f t="shared" si="7"/>
        <v>1.02459016393443</v>
      </c>
    </row>
    <row r="155" ht="15.6" customHeight="1" outlineLevel="2" spans="1:7">
      <c r="A155" s="303" t="s">
        <v>299</v>
      </c>
      <c r="B155" s="304" t="s">
        <v>64</v>
      </c>
      <c r="C155" s="305">
        <v>75</v>
      </c>
      <c r="D155" s="305">
        <v>62</v>
      </c>
      <c r="E155" s="305">
        <v>65</v>
      </c>
      <c r="F155" s="306">
        <f t="shared" si="6"/>
        <v>0.866666666666667</v>
      </c>
      <c r="G155" s="306">
        <f t="shared" si="7"/>
        <v>1.04838709677419</v>
      </c>
    </row>
    <row r="156" ht="15.6" customHeight="1" outlineLevel="2" spans="1:7">
      <c r="A156" s="303" t="s">
        <v>300</v>
      </c>
      <c r="B156" s="304" t="s">
        <v>66</v>
      </c>
      <c r="C156" s="305">
        <v>21</v>
      </c>
      <c r="D156" s="305">
        <v>60</v>
      </c>
      <c r="E156" s="305">
        <v>60</v>
      </c>
      <c r="F156" s="306">
        <f t="shared" si="6"/>
        <v>2.85714285714286</v>
      </c>
      <c r="G156" s="306">
        <f t="shared" si="7"/>
        <v>1</v>
      </c>
    </row>
    <row r="157" ht="15.6" customHeight="1" outlineLevel="2" spans="1:7">
      <c r="A157" s="303" t="s">
        <v>301</v>
      </c>
      <c r="B157" s="304" t="s">
        <v>68</v>
      </c>
      <c r="C157" s="305"/>
      <c r="D157" s="305">
        <v>0</v>
      </c>
      <c r="E157" s="305"/>
      <c r="F157" s="306">
        <f t="shared" si="6"/>
        <v>0</v>
      </c>
      <c r="G157" s="306">
        <f t="shared" si="7"/>
        <v>0</v>
      </c>
    </row>
    <row r="158" ht="15.6" customHeight="1" outlineLevel="2" spans="1:7">
      <c r="A158" s="303" t="s">
        <v>302</v>
      </c>
      <c r="B158" s="304" t="s">
        <v>95</v>
      </c>
      <c r="C158" s="305"/>
      <c r="D158" s="305">
        <v>0</v>
      </c>
      <c r="E158" s="305"/>
      <c r="F158" s="306">
        <f t="shared" si="6"/>
        <v>0</v>
      </c>
      <c r="G158" s="306">
        <f t="shared" si="7"/>
        <v>0</v>
      </c>
    </row>
    <row r="159" ht="15.6" customHeight="1" outlineLevel="2" spans="1:7">
      <c r="A159" s="303" t="s">
        <v>303</v>
      </c>
      <c r="B159" s="304" t="s">
        <v>82</v>
      </c>
      <c r="C159" s="305"/>
      <c r="D159" s="305">
        <v>0</v>
      </c>
      <c r="E159" s="305"/>
      <c r="F159" s="306">
        <f t="shared" si="6"/>
        <v>0</v>
      </c>
      <c r="G159" s="306">
        <f t="shared" si="7"/>
        <v>0</v>
      </c>
    </row>
    <row r="160" ht="15.6" customHeight="1" outlineLevel="2" spans="1:7">
      <c r="A160" s="303" t="s">
        <v>304</v>
      </c>
      <c r="B160" s="304" t="s">
        <v>305</v>
      </c>
      <c r="C160" s="305"/>
      <c r="D160" s="305">
        <v>0</v>
      </c>
      <c r="E160" s="305"/>
      <c r="F160" s="306">
        <f t="shared" si="6"/>
        <v>0</v>
      </c>
      <c r="G160" s="306">
        <f t="shared" si="7"/>
        <v>0</v>
      </c>
    </row>
    <row r="161" outlineLevel="1" spans="1:7">
      <c r="A161" s="299" t="s">
        <v>306</v>
      </c>
      <c r="B161" s="300" t="s">
        <v>307</v>
      </c>
      <c r="C161" s="301">
        <f>SUM(C162:C167)</f>
        <v>285</v>
      </c>
      <c r="D161" s="301">
        <f>SUM(D162:D167)</f>
        <v>268</v>
      </c>
      <c r="E161" s="301">
        <f>SUM(E162:E167)</f>
        <v>275</v>
      </c>
      <c r="F161" s="302">
        <f t="shared" si="6"/>
        <v>0.964912280701754</v>
      </c>
      <c r="G161" s="302">
        <f t="shared" si="7"/>
        <v>1.02611940298507</v>
      </c>
    </row>
    <row r="162" ht="15.6" customHeight="1" outlineLevel="2" spans="1:7">
      <c r="A162" s="303" t="s">
        <v>308</v>
      </c>
      <c r="B162" s="304" t="s">
        <v>64</v>
      </c>
      <c r="C162" s="305">
        <v>210</v>
      </c>
      <c r="D162" s="305">
        <v>165</v>
      </c>
      <c r="E162" s="305">
        <v>170</v>
      </c>
      <c r="F162" s="306">
        <f t="shared" si="6"/>
        <v>0.80952380952381</v>
      </c>
      <c r="G162" s="306">
        <f t="shared" si="7"/>
        <v>1.03030303030303</v>
      </c>
    </row>
    <row r="163" ht="15.6" customHeight="1" outlineLevel="2" spans="1:7">
      <c r="A163" s="303" t="s">
        <v>309</v>
      </c>
      <c r="B163" s="304" t="s">
        <v>66</v>
      </c>
      <c r="C163" s="305">
        <v>75</v>
      </c>
      <c r="D163" s="305">
        <v>103</v>
      </c>
      <c r="E163" s="305">
        <v>105</v>
      </c>
      <c r="F163" s="306">
        <f t="shared" si="6"/>
        <v>1.4</v>
      </c>
      <c r="G163" s="306">
        <f t="shared" si="7"/>
        <v>1.01941747572816</v>
      </c>
    </row>
    <row r="164" ht="15.6" customHeight="1" outlineLevel="2" spans="1:7">
      <c r="A164" s="303" t="s">
        <v>310</v>
      </c>
      <c r="B164" s="304" t="s">
        <v>68</v>
      </c>
      <c r="C164" s="305"/>
      <c r="D164" s="305">
        <v>0</v>
      </c>
      <c r="E164" s="305"/>
      <c r="F164" s="306">
        <f t="shared" si="6"/>
        <v>0</v>
      </c>
      <c r="G164" s="306">
        <f t="shared" si="7"/>
        <v>0</v>
      </c>
    </row>
    <row r="165" ht="15.6" customHeight="1" outlineLevel="2" spans="1:7">
      <c r="A165" s="303" t="s">
        <v>311</v>
      </c>
      <c r="B165" s="304" t="s">
        <v>312</v>
      </c>
      <c r="C165" s="305"/>
      <c r="D165" s="305">
        <v>0</v>
      </c>
      <c r="E165" s="305"/>
      <c r="F165" s="306">
        <f t="shared" si="6"/>
        <v>0</v>
      </c>
      <c r="G165" s="306">
        <f t="shared" si="7"/>
        <v>0</v>
      </c>
    </row>
    <row r="166" ht="15.6" customHeight="1" outlineLevel="2" spans="1:7">
      <c r="A166" s="303" t="s">
        <v>313</v>
      </c>
      <c r="B166" s="304" t="s">
        <v>82</v>
      </c>
      <c r="C166" s="305"/>
      <c r="D166" s="305">
        <v>0</v>
      </c>
      <c r="E166" s="305"/>
      <c r="F166" s="306">
        <f t="shared" si="6"/>
        <v>0</v>
      </c>
      <c r="G166" s="306">
        <f t="shared" si="7"/>
        <v>0</v>
      </c>
    </row>
    <row r="167" ht="15.6" customHeight="1" outlineLevel="2" spans="1:7">
      <c r="A167" s="303" t="s">
        <v>314</v>
      </c>
      <c r="B167" s="304" t="s">
        <v>315</v>
      </c>
      <c r="C167" s="305"/>
      <c r="D167" s="305">
        <v>0</v>
      </c>
      <c r="E167" s="305"/>
      <c r="F167" s="306">
        <f t="shared" si="6"/>
        <v>0</v>
      </c>
      <c r="G167" s="306">
        <f t="shared" si="7"/>
        <v>0</v>
      </c>
    </row>
    <row r="168" outlineLevel="1" spans="1:7">
      <c r="A168" s="299" t="s">
        <v>316</v>
      </c>
      <c r="B168" s="300" t="s">
        <v>317</v>
      </c>
      <c r="C168" s="301">
        <f>SUM(C169:C174)</f>
        <v>2219</v>
      </c>
      <c r="D168" s="301">
        <f>SUM(D169:D174)</f>
        <v>840</v>
      </c>
      <c r="E168" s="301">
        <f>SUM(E169:E174)</f>
        <v>855</v>
      </c>
      <c r="F168" s="302">
        <f t="shared" si="6"/>
        <v>0.385308697611537</v>
      </c>
      <c r="G168" s="302">
        <f t="shared" si="7"/>
        <v>1.01785714285714</v>
      </c>
    </row>
    <row r="169" ht="15.6" customHeight="1" outlineLevel="2" spans="1:7">
      <c r="A169" s="303" t="s">
        <v>318</v>
      </c>
      <c r="B169" s="304" t="s">
        <v>64</v>
      </c>
      <c r="C169" s="305">
        <v>690</v>
      </c>
      <c r="D169" s="305">
        <v>606</v>
      </c>
      <c r="E169" s="305">
        <v>610</v>
      </c>
      <c r="F169" s="306">
        <f t="shared" si="6"/>
        <v>0.884057971014493</v>
      </c>
      <c r="G169" s="306">
        <f t="shared" si="7"/>
        <v>1.00660066006601</v>
      </c>
    </row>
    <row r="170" ht="15.6" customHeight="1" outlineLevel="2" spans="1:7">
      <c r="A170" s="303" t="s">
        <v>319</v>
      </c>
      <c r="B170" s="304" t="s">
        <v>66</v>
      </c>
      <c r="C170" s="305">
        <v>1529</v>
      </c>
      <c r="D170" s="305">
        <v>234</v>
      </c>
      <c r="E170" s="305">
        <v>245</v>
      </c>
      <c r="F170" s="306">
        <f t="shared" si="6"/>
        <v>0.160235448005232</v>
      </c>
      <c r="G170" s="306">
        <f t="shared" si="7"/>
        <v>1.04700854700855</v>
      </c>
    </row>
    <row r="171" ht="15.6" customHeight="1" outlineLevel="2" spans="1:7">
      <c r="A171" s="303" t="s">
        <v>320</v>
      </c>
      <c r="B171" s="304" t="s">
        <v>68</v>
      </c>
      <c r="C171" s="305"/>
      <c r="D171" s="305">
        <v>0</v>
      </c>
      <c r="E171" s="305"/>
      <c r="F171" s="306">
        <f t="shared" si="6"/>
        <v>0</v>
      </c>
      <c r="G171" s="306">
        <f t="shared" si="7"/>
        <v>0</v>
      </c>
    </row>
    <row r="172" ht="15.6" customHeight="1" outlineLevel="2" spans="1:7">
      <c r="A172" s="303" t="s">
        <v>321</v>
      </c>
      <c r="B172" s="304" t="s">
        <v>322</v>
      </c>
      <c r="C172" s="305"/>
      <c r="D172" s="305">
        <v>0</v>
      </c>
      <c r="E172" s="305"/>
      <c r="F172" s="306">
        <f t="shared" si="6"/>
        <v>0</v>
      </c>
      <c r="G172" s="306">
        <f t="shared" si="7"/>
        <v>0</v>
      </c>
    </row>
    <row r="173" ht="15.6" customHeight="1" outlineLevel="2" spans="1:7">
      <c r="A173" s="303" t="s">
        <v>323</v>
      </c>
      <c r="B173" s="304" t="s">
        <v>82</v>
      </c>
      <c r="C173" s="305"/>
      <c r="D173" s="305">
        <v>0</v>
      </c>
      <c r="E173" s="305"/>
      <c r="F173" s="306">
        <f t="shared" si="6"/>
        <v>0</v>
      </c>
      <c r="G173" s="306">
        <f t="shared" si="7"/>
        <v>0</v>
      </c>
    </row>
    <row r="174" ht="15.6" customHeight="1" outlineLevel="2" spans="1:7">
      <c r="A174" s="303" t="s">
        <v>324</v>
      </c>
      <c r="B174" s="304" t="s">
        <v>325</v>
      </c>
      <c r="C174" s="305"/>
      <c r="D174" s="305">
        <v>0</v>
      </c>
      <c r="E174" s="305"/>
      <c r="F174" s="306">
        <f t="shared" si="6"/>
        <v>0</v>
      </c>
      <c r="G174" s="306">
        <f t="shared" si="7"/>
        <v>0</v>
      </c>
    </row>
    <row r="175" outlineLevel="1" spans="1:7">
      <c r="A175" s="299" t="s">
        <v>326</v>
      </c>
      <c r="B175" s="300" t="s">
        <v>327</v>
      </c>
      <c r="C175" s="301">
        <f>SUM(C176:C181)</f>
        <v>870</v>
      </c>
      <c r="D175" s="301">
        <f>SUM(D176:D181)</f>
        <v>732</v>
      </c>
      <c r="E175" s="301">
        <f>SUM(E176:E181)</f>
        <v>750</v>
      </c>
      <c r="F175" s="302">
        <f t="shared" si="6"/>
        <v>0.862068965517241</v>
      </c>
      <c r="G175" s="302">
        <f t="shared" si="7"/>
        <v>1.02459016393443</v>
      </c>
    </row>
    <row r="176" ht="15.6" customHeight="1" outlineLevel="2" spans="1:7">
      <c r="A176" s="303" t="s">
        <v>328</v>
      </c>
      <c r="B176" s="304" t="s">
        <v>64</v>
      </c>
      <c r="C176" s="305">
        <v>251</v>
      </c>
      <c r="D176" s="305">
        <v>208</v>
      </c>
      <c r="E176" s="305">
        <v>220</v>
      </c>
      <c r="F176" s="306">
        <f t="shared" si="6"/>
        <v>0.876494023904382</v>
      </c>
      <c r="G176" s="306">
        <f t="shared" si="7"/>
        <v>1.05769230769231</v>
      </c>
    </row>
    <row r="177" ht="15.6" customHeight="1" outlineLevel="2" spans="1:7">
      <c r="A177" s="303" t="s">
        <v>329</v>
      </c>
      <c r="B177" s="304" t="s">
        <v>66</v>
      </c>
      <c r="C177" s="305">
        <v>619</v>
      </c>
      <c r="D177" s="305">
        <v>524</v>
      </c>
      <c r="E177" s="305">
        <v>530</v>
      </c>
      <c r="F177" s="306">
        <f t="shared" si="6"/>
        <v>0.856219709208401</v>
      </c>
      <c r="G177" s="306">
        <f t="shared" si="7"/>
        <v>1.01145038167939</v>
      </c>
    </row>
    <row r="178" ht="15.6" customHeight="1" outlineLevel="2" spans="1:7">
      <c r="A178" s="303" t="s">
        <v>330</v>
      </c>
      <c r="B178" s="304" t="s">
        <v>68</v>
      </c>
      <c r="C178" s="305"/>
      <c r="D178" s="305">
        <v>0</v>
      </c>
      <c r="E178" s="305"/>
      <c r="F178" s="306">
        <f t="shared" si="6"/>
        <v>0</v>
      </c>
      <c r="G178" s="306">
        <f t="shared" si="7"/>
        <v>0</v>
      </c>
    </row>
    <row r="179" ht="15.6" customHeight="1" outlineLevel="2" spans="1:7">
      <c r="A179" s="303" t="s">
        <v>331</v>
      </c>
      <c r="B179" s="304" t="s">
        <v>332</v>
      </c>
      <c r="C179" s="305"/>
      <c r="D179" s="305">
        <v>0</v>
      </c>
      <c r="E179" s="305"/>
      <c r="F179" s="306">
        <f t="shared" si="6"/>
        <v>0</v>
      </c>
      <c r="G179" s="306">
        <f t="shared" si="7"/>
        <v>0</v>
      </c>
    </row>
    <row r="180" ht="15.6" customHeight="1" outlineLevel="2" spans="1:7">
      <c r="A180" s="303" t="s">
        <v>333</v>
      </c>
      <c r="B180" s="304" t="s">
        <v>82</v>
      </c>
      <c r="C180" s="305"/>
      <c r="D180" s="305">
        <v>0</v>
      </c>
      <c r="E180" s="305"/>
      <c r="F180" s="306">
        <f t="shared" si="6"/>
        <v>0</v>
      </c>
      <c r="G180" s="306">
        <f t="shared" si="7"/>
        <v>0</v>
      </c>
    </row>
    <row r="181" ht="15.6" customHeight="1" outlineLevel="2" spans="1:7">
      <c r="A181" s="303" t="s">
        <v>334</v>
      </c>
      <c r="B181" s="304" t="s">
        <v>335</v>
      </c>
      <c r="C181" s="305"/>
      <c r="D181" s="305">
        <v>0</v>
      </c>
      <c r="E181" s="305"/>
      <c r="F181" s="306">
        <f t="shared" si="6"/>
        <v>0</v>
      </c>
      <c r="G181" s="306">
        <f t="shared" si="7"/>
        <v>0</v>
      </c>
    </row>
    <row r="182" outlineLevel="1" spans="1:7">
      <c r="A182" s="299" t="s">
        <v>336</v>
      </c>
      <c r="B182" s="300" t="s">
        <v>337</v>
      </c>
      <c r="C182" s="301">
        <f>SUM(C183:C188)</f>
        <v>711</v>
      </c>
      <c r="D182" s="301">
        <f>SUM(D183:D188)</f>
        <v>698</v>
      </c>
      <c r="E182" s="301">
        <f>SUM(E183:E188)</f>
        <v>700</v>
      </c>
      <c r="F182" s="302">
        <f t="shared" si="6"/>
        <v>0.984528832630098</v>
      </c>
      <c r="G182" s="302">
        <f t="shared" si="7"/>
        <v>1.00286532951289</v>
      </c>
    </row>
    <row r="183" ht="15.6" customHeight="1" outlineLevel="2" spans="1:7">
      <c r="A183" s="303" t="s">
        <v>338</v>
      </c>
      <c r="B183" s="304" t="s">
        <v>64</v>
      </c>
      <c r="C183" s="305">
        <v>260</v>
      </c>
      <c r="D183" s="305">
        <v>698</v>
      </c>
      <c r="E183" s="305">
        <v>600</v>
      </c>
      <c r="F183" s="306">
        <f t="shared" si="6"/>
        <v>2.30769230769231</v>
      </c>
      <c r="G183" s="306">
        <f t="shared" si="7"/>
        <v>0.859598853868195</v>
      </c>
    </row>
    <row r="184" ht="15.6" customHeight="1" outlineLevel="2" spans="1:7">
      <c r="A184" s="303" t="s">
        <v>339</v>
      </c>
      <c r="B184" s="304" t="s">
        <v>66</v>
      </c>
      <c r="C184" s="305">
        <v>451</v>
      </c>
      <c r="D184" s="305">
        <v>0</v>
      </c>
      <c r="E184" s="305">
        <v>100</v>
      </c>
      <c r="F184" s="306">
        <f t="shared" si="6"/>
        <v>0.221729490022173</v>
      </c>
      <c r="G184" s="306">
        <f t="shared" si="7"/>
        <v>0</v>
      </c>
    </row>
    <row r="185" ht="15.6" customHeight="1" outlineLevel="2" spans="1:7">
      <c r="A185" s="303" t="s">
        <v>340</v>
      </c>
      <c r="B185" s="304" t="s">
        <v>68</v>
      </c>
      <c r="C185" s="305"/>
      <c r="D185" s="305">
        <v>0</v>
      </c>
      <c r="E185" s="305"/>
      <c r="F185" s="306">
        <f t="shared" si="6"/>
        <v>0</v>
      </c>
      <c r="G185" s="306">
        <f t="shared" si="7"/>
        <v>0</v>
      </c>
    </row>
    <row r="186" ht="15.6" customHeight="1" outlineLevel="2" spans="1:7">
      <c r="A186" s="303" t="s">
        <v>341</v>
      </c>
      <c r="B186" s="304" t="s">
        <v>342</v>
      </c>
      <c r="C186" s="305"/>
      <c r="D186" s="305">
        <v>0</v>
      </c>
      <c r="E186" s="305"/>
      <c r="F186" s="306">
        <f t="shared" si="6"/>
        <v>0</v>
      </c>
      <c r="G186" s="306">
        <f t="shared" si="7"/>
        <v>0</v>
      </c>
    </row>
    <row r="187" ht="15.6" customHeight="1" outlineLevel="2" spans="1:7">
      <c r="A187" s="303" t="s">
        <v>343</v>
      </c>
      <c r="B187" s="304" t="s">
        <v>82</v>
      </c>
      <c r="C187" s="305"/>
      <c r="D187" s="305">
        <v>0</v>
      </c>
      <c r="E187" s="305"/>
      <c r="F187" s="306">
        <f t="shared" si="6"/>
        <v>0</v>
      </c>
      <c r="G187" s="306">
        <f t="shared" si="7"/>
        <v>0</v>
      </c>
    </row>
    <row r="188" ht="15.6" customHeight="1" outlineLevel="2" spans="1:7">
      <c r="A188" s="303" t="s">
        <v>344</v>
      </c>
      <c r="B188" s="304" t="s">
        <v>345</v>
      </c>
      <c r="C188" s="305"/>
      <c r="D188" s="305">
        <v>0</v>
      </c>
      <c r="E188" s="305"/>
      <c r="F188" s="306">
        <f t="shared" si="6"/>
        <v>0</v>
      </c>
      <c r="G188" s="306">
        <f t="shared" si="7"/>
        <v>0</v>
      </c>
    </row>
    <row r="189" outlineLevel="1" spans="1:7">
      <c r="A189" s="299" t="s">
        <v>346</v>
      </c>
      <c r="B189" s="300" t="s">
        <v>347</v>
      </c>
      <c r="C189" s="301">
        <f>SUM(C190:C196)</f>
        <v>210</v>
      </c>
      <c r="D189" s="301">
        <f>SUM(D190:D196)</f>
        <v>180</v>
      </c>
      <c r="E189" s="301">
        <f>SUM(E190:E196)</f>
        <v>185</v>
      </c>
      <c r="F189" s="302">
        <f t="shared" si="6"/>
        <v>0.880952380952381</v>
      </c>
      <c r="G189" s="302">
        <f t="shared" si="7"/>
        <v>1.02777777777778</v>
      </c>
    </row>
    <row r="190" ht="15.6" customHeight="1" outlineLevel="2" spans="1:7">
      <c r="A190" s="303" t="s">
        <v>348</v>
      </c>
      <c r="B190" s="304" t="s">
        <v>64</v>
      </c>
      <c r="C190" s="305">
        <v>210</v>
      </c>
      <c r="D190" s="305">
        <v>151</v>
      </c>
      <c r="E190" s="305">
        <v>155</v>
      </c>
      <c r="F190" s="306">
        <f t="shared" si="6"/>
        <v>0.738095238095238</v>
      </c>
      <c r="G190" s="306">
        <f t="shared" si="7"/>
        <v>1.02649006622517</v>
      </c>
    </row>
    <row r="191" ht="15.6" customHeight="1" outlineLevel="2" spans="1:7">
      <c r="A191" s="303" t="s">
        <v>349</v>
      </c>
      <c r="B191" s="304" t="s">
        <v>66</v>
      </c>
      <c r="C191" s="305"/>
      <c r="D191" s="305">
        <v>29</v>
      </c>
      <c r="E191" s="305">
        <v>30</v>
      </c>
      <c r="F191" s="306">
        <f t="shared" si="6"/>
        <v>0</v>
      </c>
      <c r="G191" s="306">
        <f t="shared" si="7"/>
        <v>1.03448275862069</v>
      </c>
    </row>
    <row r="192" ht="15.6" customHeight="1" outlineLevel="2" spans="1:7">
      <c r="A192" s="303" t="s">
        <v>350</v>
      </c>
      <c r="B192" s="304" t="s">
        <v>68</v>
      </c>
      <c r="C192" s="305"/>
      <c r="D192" s="305">
        <v>0</v>
      </c>
      <c r="E192" s="305"/>
      <c r="F192" s="306">
        <f t="shared" si="6"/>
        <v>0</v>
      </c>
      <c r="G192" s="306">
        <f t="shared" si="7"/>
        <v>0</v>
      </c>
    </row>
    <row r="193" ht="15.6" customHeight="1" outlineLevel="2" spans="1:7">
      <c r="A193" s="303" t="s">
        <v>351</v>
      </c>
      <c r="B193" s="304" t="s">
        <v>352</v>
      </c>
      <c r="C193" s="305"/>
      <c r="D193" s="305">
        <v>0</v>
      </c>
      <c r="E193" s="305"/>
      <c r="F193" s="306">
        <f t="shared" si="6"/>
        <v>0</v>
      </c>
      <c r="G193" s="306">
        <f t="shared" si="7"/>
        <v>0</v>
      </c>
    </row>
    <row r="194" ht="15.6" customHeight="1" outlineLevel="2" spans="1:7">
      <c r="A194" s="303" t="s">
        <v>353</v>
      </c>
      <c r="B194" s="304" t="s">
        <v>354</v>
      </c>
      <c r="C194" s="305"/>
      <c r="D194" s="305">
        <v>0</v>
      </c>
      <c r="E194" s="305"/>
      <c r="F194" s="306">
        <f t="shared" si="6"/>
        <v>0</v>
      </c>
      <c r="G194" s="306">
        <f t="shared" si="7"/>
        <v>0</v>
      </c>
    </row>
    <row r="195" ht="15.6" customHeight="1" outlineLevel="2" spans="1:7">
      <c r="A195" s="303" t="s">
        <v>355</v>
      </c>
      <c r="B195" s="304" t="s">
        <v>82</v>
      </c>
      <c r="C195" s="305"/>
      <c r="D195" s="305">
        <v>0</v>
      </c>
      <c r="E195" s="305"/>
      <c r="F195" s="306">
        <f t="shared" si="6"/>
        <v>0</v>
      </c>
      <c r="G195" s="306">
        <f t="shared" si="7"/>
        <v>0</v>
      </c>
    </row>
    <row r="196" ht="15.6" customHeight="1" outlineLevel="2" spans="1:7">
      <c r="A196" s="303" t="s">
        <v>356</v>
      </c>
      <c r="B196" s="304" t="s">
        <v>357</v>
      </c>
      <c r="C196" s="305"/>
      <c r="D196" s="305">
        <v>0</v>
      </c>
      <c r="E196" s="305"/>
      <c r="F196" s="306">
        <f t="shared" si="6"/>
        <v>0</v>
      </c>
      <c r="G196" s="306">
        <f t="shared" si="7"/>
        <v>0</v>
      </c>
    </row>
    <row r="197" outlineLevel="1" spans="1:7">
      <c r="A197" s="299" t="s">
        <v>358</v>
      </c>
      <c r="B197" s="300" t="s">
        <v>359</v>
      </c>
      <c r="C197" s="301">
        <f>SUM(C198:C202)</f>
        <v>0</v>
      </c>
      <c r="D197" s="301">
        <f>SUM(D198:D202)</f>
        <v>0</v>
      </c>
      <c r="E197" s="301">
        <f>SUM(E198:E202)</f>
        <v>0</v>
      </c>
      <c r="F197" s="302">
        <f t="shared" si="6"/>
        <v>0</v>
      </c>
      <c r="G197" s="302">
        <f t="shared" si="7"/>
        <v>0</v>
      </c>
    </row>
    <row r="198" ht="15.6" customHeight="1" outlineLevel="2" spans="1:7">
      <c r="A198" s="303" t="s">
        <v>360</v>
      </c>
      <c r="B198" s="304" t="s">
        <v>64</v>
      </c>
      <c r="C198" s="305"/>
      <c r="D198" s="305">
        <v>0</v>
      </c>
      <c r="E198" s="305"/>
      <c r="F198" s="306">
        <f t="shared" ref="F198:F261" si="8">IF(C198&gt;0,E198/C198,0)</f>
        <v>0</v>
      </c>
      <c r="G198" s="306">
        <f t="shared" ref="G198:G261" si="9">IF(D198&gt;0,E198/D198,0)</f>
        <v>0</v>
      </c>
    </row>
    <row r="199" ht="15.6" customHeight="1" outlineLevel="2" spans="1:7">
      <c r="A199" s="303" t="s">
        <v>361</v>
      </c>
      <c r="B199" s="304" t="s">
        <v>66</v>
      </c>
      <c r="C199" s="305"/>
      <c r="D199" s="305">
        <v>0</v>
      </c>
      <c r="E199" s="305"/>
      <c r="F199" s="306">
        <f t="shared" si="8"/>
        <v>0</v>
      </c>
      <c r="G199" s="306">
        <f t="shared" si="9"/>
        <v>0</v>
      </c>
    </row>
    <row r="200" ht="15.6" customHeight="1" outlineLevel="2" spans="1:7">
      <c r="A200" s="303" t="s">
        <v>362</v>
      </c>
      <c r="B200" s="304" t="s">
        <v>68</v>
      </c>
      <c r="C200" s="305"/>
      <c r="D200" s="305">
        <v>0</v>
      </c>
      <c r="E200" s="305"/>
      <c r="F200" s="306">
        <f t="shared" si="8"/>
        <v>0</v>
      </c>
      <c r="G200" s="306">
        <f t="shared" si="9"/>
        <v>0</v>
      </c>
    </row>
    <row r="201" ht="15.6" customHeight="1" outlineLevel="2" spans="1:7">
      <c r="A201" s="303" t="s">
        <v>363</v>
      </c>
      <c r="B201" s="304" t="s">
        <v>82</v>
      </c>
      <c r="C201" s="305"/>
      <c r="D201" s="305">
        <v>0</v>
      </c>
      <c r="E201" s="305"/>
      <c r="F201" s="306">
        <f t="shared" si="8"/>
        <v>0</v>
      </c>
      <c r="G201" s="306">
        <f t="shared" si="9"/>
        <v>0</v>
      </c>
    </row>
    <row r="202" ht="15.6" customHeight="1" outlineLevel="2" spans="1:7">
      <c r="A202" s="303" t="s">
        <v>364</v>
      </c>
      <c r="B202" s="304" t="s">
        <v>365</v>
      </c>
      <c r="C202" s="305"/>
      <c r="D202" s="305">
        <v>0</v>
      </c>
      <c r="E202" s="305"/>
      <c r="F202" s="306">
        <f t="shared" si="8"/>
        <v>0</v>
      </c>
      <c r="G202" s="306">
        <f t="shared" si="9"/>
        <v>0</v>
      </c>
    </row>
    <row r="203" outlineLevel="1" spans="1:7">
      <c r="A203" s="299" t="s">
        <v>366</v>
      </c>
      <c r="B203" s="300" t="s">
        <v>367</v>
      </c>
      <c r="C203" s="301">
        <f>SUM(C204:C208)</f>
        <v>30</v>
      </c>
      <c r="D203" s="301">
        <f>SUM(D204:D208)</f>
        <v>90</v>
      </c>
      <c r="E203" s="301">
        <f>SUM(E204:E208)</f>
        <v>90</v>
      </c>
      <c r="F203" s="302">
        <f t="shared" si="8"/>
        <v>3</v>
      </c>
      <c r="G203" s="302">
        <f t="shared" si="9"/>
        <v>1</v>
      </c>
    </row>
    <row r="204" ht="15.6" customHeight="1" outlineLevel="2" spans="1:7">
      <c r="A204" s="303" t="s">
        <v>368</v>
      </c>
      <c r="B204" s="304" t="s">
        <v>64</v>
      </c>
      <c r="C204" s="305"/>
      <c r="D204" s="305">
        <v>0</v>
      </c>
      <c r="E204" s="305"/>
      <c r="F204" s="306">
        <f t="shared" si="8"/>
        <v>0</v>
      </c>
      <c r="G204" s="306">
        <f t="shared" si="9"/>
        <v>0</v>
      </c>
    </row>
    <row r="205" ht="15.6" customHeight="1" outlineLevel="2" spans="1:7">
      <c r="A205" s="303" t="s">
        <v>369</v>
      </c>
      <c r="B205" s="304" t="s">
        <v>66</v>
      </c>
      <c r="C205" s="305">
        <v>30</v>
      </c>
      <c r="D205" s="305">
        <v>90</v>
      </c>
      <c r="E205" s="305">
        <v>90</v>
      </c>
      <c r="F205" s="306">
        <f t="shared" si="8"/>
        <v>3</v>
      </c>
      <c r="G205" s="306">
        <f t="shared" si="9"/>
        <v>1</v>
      </c>
    </row>
    <row r="206" ht="15.6" customHeight="1" outlineLevel="2" spans="1:7">
      <c r="A206" s="303" t="s">
        <v>370</v>
      </c>
      <c r="B206" s="304" t="s">
        <v>68</v>
      </c>
      <c r="C206" s="305"/>
      <c r="D206" s="305">
        <v>0</v>
      </c>
      <c r="E206" s="305"/>
      <c r="F206" s="306">
        <f t="shared" si="8"/>
        <v>0</v>
      </c>
      <c r="G206" s="306">
        <f t="shared" si="9"/>
        <v>0</v>
      </c>
    </row>
    <row r="207" ht="15.6" customHeight="1" outlineLevel="2" spans="1:7">
      <c r="A207" s="303" t="s">
        <v>371</v>
      </c>
      <c r="B207" s="304" t="s">
        <v>82</v>
      </c>
      <c r="C207" s="305"/>
      <c r="D207" s="305">
        <v>0</v>
      </c>
      <c r="E207" s="305"/>
      <c r="F207" s="306">
        <f t="shared" si="8"/>
        <v>0</v>
      </c>
      <c r="G207" s="306">
        <f t="shared" si="9"/>
        <v>0</v>
      </c>
    </row>
    <row r="208" ht="15.6" customHeight="1" outlineLevel="2" spans="1:7">
      <c r="A208" s="303" t="s">
        <v>372</v>
      </c>
      <c r="B208" s="304" t="s">
        <v>367</v>
      </c>
      <c r="C208" s="305"/>
      <c r="D208" s="305">
        <v>0</v>
      </c>
      <c r="E208" s="305"/>
      <c r="F208" s="306">
        <f t="shared" si="8"/>
        <v>0</v>
      </c>
      <c r="G208" s="306">
        <f t="shared" si="9"/>
        <v>0</v>
      </c>
    </row>
    <row r="209" outlineLevel="1" spans="1:7">
      <c r="A209" s="299" t="s">
        <v>373</v>
      </c>
      <c r="B209" s="300" t="s">
        <v>374</v>
      </c>
      <c r="C209" s="301">
        <f>SUM(C210:C215)</f>
        <v>0</v>
      </c>
      <c r="D209" s="301">
        <f>SUM(D210:D215)</f>
        <v>0</v>
      </c>
      <c r="E209" s="301">
        <f>SUM(E210:E215)</f>
        <v>0</v>
      </c>
      <c r="F209" s="302">
        <f t="shared" si="8"/>
        <v>0</v>
      </c>
      <c r="G209" s="302">
        <f t="shared" si="9"/>
        <v>0</v>
      </c>
    </row>
    <row r="210" ht="15.6" customHeight="1" outlineLevel="2" spans="1:7">
      <c r="A210" s="303" t="s">
        <v>375</v>
      </c>
      <c r="B210" s="304" t="s">
        <v>64</v>
      </c>
      <c r="C210" s="305"/>
      <c r="D210" s="305">
        <v>0</v>
      </c>
      <c r="E210" s="305"/>
      <c r="F210" s="306">
        <f t="shared" si="8"/>
        <v>0</v>
      </c>
      <c r="G210" s="306">
        <f t="shared" si="9"/>
        <v>0</v>
      </c>
    </row>
    <row r="211" ht="15.6" customHeight="1" outlineLevel="2" spans="1:7">
      <c r="A211" s="303" t="s">
        <v>376</v>
      </c>
      <c r="B211" s="304" t="s">
        <v>66</v>
      </c>
      <c r="C211" s="305"/>
      <c r="D211" s="305">
        <v>0</v>
      </c>
      <c r="E211" s="305"/>
      <c r="F211" s="306">
        <f t="shared" si="8"/>
        <v>0</v>
      </c>
      <c r="G211" s="306">
        <f t="shared" si="9"/>
        <v>0</v>
      </c>
    </row>
    <row r="212" ht="15.6" customHeight="1" outlineLevel="2" spans="1:7">
      <c r="A212" s="303" t="s">
        <v>377</v>
      </c>
      <c r="B212" s="304" t="s">
        <v>68</v>
      </c>
      <c r="C212" s="305"/>
      <c r="D212" s="305">
        <v>0</v>
      </c>
      <c r="E212" s="305"/>
      <c r="F212" s="306">
        <f t="shared" si="8"/>
        <v>0</v>
      </c>
      <c r="G212" s="306">
        <f t="shared" si="9"/>
        <v>0</v>
      </c>
    </row>
    <row r="213" ht="15.6" customHeight="1" outlineLevel="2" spans="1:7">
      <c r="A213" s="303" t="s">
        <v>378</v>
      </c>
      <c r="B213" s="304" t="s">
        <v>379</v>
      </c>
      <c r="C213" s="305"/>
      <c r="D213" s="305">
        <v>0</v>
      </c>
      <c r="E213" s="305"/>
      <c r="F213" s="306">
        <f t="shared" si="8"/>
        <v>0</v>
      </c>
      <c r="G213" s="306">
        <f t="shared" si="9"/>
        <v>0</v>
      </c>
    </row>
    <row r="214" ht="15.6" customHeight="1" outlineLevel="2" spans="1:7">
      <c r="A214" s="303" t="s">
        <v>380</v>
      </c>
      <c r="B214" s="304" t="s">
        <v>82</v>
      </c>
      <c r="C214" s="305"/>
      <c r="D214" s="305">
        <v>0</v>
      </c>
      <c r="E214" s="305"/>
      <c r="F214" s="306">
        <f t="shared" si="8"/>
        <v>0</v>
      </c>
      <c r="G214" s="306">
        <f t="shared" si="9"/>
        <v>0</v>
      </c>
    </row>
    <row r="215" ht="15.6" customHeight="1" outlineLevel="2" spans="1:7">
      <c r="A215" s="303" t="s">
        <v>381</v>
      </c>
      <c r="B215" s="304" t="s">
        <v>382</v>
      </c>
      <c r="C215" s="305"/>
      <c r="D215" s="305">
        <v>0</v>
      </c>
      <c r="E215" s="305"/>
      <c r="F215" s="306">
        <f t="shared" si="8"/>
        <v>0</v>
      </c>
      <c r="G215" s="306">
        <f t="shared" si="9"/>
        <v>0</v>
      </c>
    </row>
    <row r="216" outlineLevel="1" spans="1:7">
      <c r="A216" s="299" t="s">
        <v>383</v>
      </c>
      <c r="B216" s="300" t="s">
        <v>384</v>
      </c>
      <c r="C216" s="301">
        <f>SUM(C217:C230)</f>
        <v>3700</v>
      </c>
      <c r="D216" s="301">
        <f>SUM(D217:D230)</f>
        <v>2551</v>
      </c>
      <c r="E216" s="301">
        <f>SUM(E217:E230)</f>
        <v>2650</v>
      </c>
      <c r="F216" s="302">
        <f t="shared" si="8"/>
        <v>0.716216216216216</v>
      </c>
      <c r="G216" s="302">
        <f t="shared" si="9"/>
        <v>1.03880831046648</v>
      </c>
    </row>
    <row r="217" ht="15.6" customHeight="1" outlineLevel="2" spans="1:7">
      <c r="A217" s="303" t="s">
        <v>385</v>
      </c>
      <c r="B217" s="304" t="s">
        <v>64</v>
      </c>
      <c r="C217" s="305">
        <v>3200</v>
      </c>
      <c r="D217" s="305">
        <v>2435</v>
      </c>
      <c r="E217" s="305">
        <v>2500</v>
      </c>
      <c r="F217" s="306">
        <f t="shared" si="8"/>
        <v>0.78125</v>
      </c>
      <c r="G217" s="306">
        <f t="shared" si="9"/>
        <v>1.02669404517454</v>
      </c>
    </row>
    <row r="218" ht="15.6" customHeight="1" outlineLevel="2" spans="1:7">
      <c r="A218" s="303" t="s">
        <v>386</v>
      </c>
      <c r="B218" s="304" t="s">
        <v>66</v>
      </c>
      <c r="C218" s="305">
        <v>300</v>
      </c>
      <c r="D218" s="305">
        <v>116</v>
      </c>
      <c r="E218" s="305">
        <v>150</v>
      </c>
      <c r="F218" s="306">
        <f t="shared" si="8"/>
        <v>0.5</v>
      </c>
      <c r="G218" s="306">
        <f t="shared" si="9"/>
        <v>1.29310344827586</v>
      </c>
    </row>
    <row r="219" ht="15.6" customHeight="1" outlineLevel="2" spans="1:7">
      <c r="A219" s="303" t="s">
        <v>387</v>
      </c>
      <c r="B219" s="304" t="s">
        <v>68</v>
      </c>
      <c r="C219" s="305"/>
      <c r="D219" s="305">
        <v>0</v>
      </c>
      <c r="E219" s="305"/>
      <c r="F219" s="306">
        <f t="shared" si="8"/>
        <v>0</v>
      </c>
      <c r="G219" s="306">
        <f t="shared" si="9"/>
        <v>0</v>
      </c>
    </row>
    <row r="220" ht="15.6" customHeight="1" outlineLevel="2" spans="1:7">
      <c r="A220" s="303" t="s">
        <v>388</v>
      </c>
      <c r="B220" s="304" t="s">
        <v>389</v>
      </c>
      <c r="C220" s="305"/>
      <c r="D220" s="305">
        <v>0</v>
      </c>
      <c r="E220" s="305"/>
      <c r="F220" s="306">
        <f t="shared" si="8"/>
        <v>0</v>
      </c>
      <c r="G220" s="306">
        <f t="shared" si="9"/>
        <v>0</v>
      </c>
    </row>
    <row r="221" ht="15.6" customHeight="1" outlineLevel="2" spans="1:7">
      <c r="A221" s="303" t="s">
        <v>390</v>
      </c>
      <c r="B221" s="304" t="s">
        <v>391</v>
      </c>
      <c r="C221" s="305">
        <v>200</v>
      </c>
      <c r="D221" s="305">
        <v>0</v>
      </c>
      <c r="E221" s="305"/>
      <c r="F221" s="306">
        <f t="shared" si="8"/>
        <v>0</v>
      </c>
      <c r="G221" s="306">
        <f t="shared" si="9"/>
        <v>0</v>
      </c>
    </row>
    <row r="222" ht="15.6" customHeight="1" outlineLevel="2" spans="1:7">
      <c r="A222" s="303" t="s">
        <v>392</v>
      </c>
      <c r="B222" s="304" t="s">
        <v>163</v>
      </c>
      <c r="C222" s="305"/>
      <c r="D222" s="305">
        <v>0</v>
      </c>
      <c r="E222" s="305"/>
      <c r="F222" s="306">
        <f t="shared" si="8"/>
        <v>0</v>
      </c>
      <c r="G222" s="306">
        <f t="shared" si="9"/>
        <v>0</v>
      </c>
    </row>
    <row r="223" ht="15.6" customHeight="1" outlineLevel="2" spans="1:7">
      <c r="A223" s="303" t="s">
        <v>393</v>
      </c>
      <c r="B223" s="304" t="s">
        <v>394</v>
      </c>
      <c r="C223" s="305"/>
      <c r="D223" s="305">
        <v>0</v>
      </c>
      <c r="E223" s="305"/>
      <c r="F223" s="306">
        <f t="shared" si="8"/>
        <v>0</v>
      </c>
      <c r="G223" s="306">
        <f t="shared" si="9"/>
        <v>0</v>
      </c>
    </row>
    <row r="224" ht="15.6" customHeight="1" outlineLevel="2" spans="1:7">
      <c r="A224" s="303" t="s">
        <v>395</v>
      </c>
      <c r="B224" s="304" t="s">
        <v>396</v>
      </c>
      <c r="C224" s="305"/>
      <c r="D224" s="305">
        <v>0</v>
      </c>
      <c r="E224" s="305"/>
      <c r="F224" s="306">
        <f t="shared" si="8"/>
        <v>0</v>
      </c>
      <c r="G224" s="306">
        <f t="shared" si="9"/>
        <v>0</v>
      </c>
    </row>
    <row r="225" ht="15.6" customHeight="1" outlineLevel="2" spans="1:7">
      <c r="A225" s="303" t="s">
        <v>397</v>
      </c>
      <c r="B225" s="304" t="s">
        <v>398</v>
      </c>
      <c r="C225" s="305"/>
      <c r="D225" s="305">
        <v>0</v>
      </c>
      <c r="E225" s="305"/>
      <c r="F225" s="306">
        <f t="shared" si="8"/>
        <v>0</v>
      </c>
      <c r="G225" s="306">
        <f t="shared" si="9"/>
        <v>0</v>
      </c>
    </row>
    <row r="226" ht="15.6" customHeight="1" outlineLevel="2" spans="1:7">
      <c r="A226" s="303" t="s">
        <v>399</v>
      </c>
      <c r="B226" s="304" t="s">
        <v>400</v>
      </c>
      <c r="C226" s="305"/>
      <c r="D226" s="305">
        <v>0</v>
      </c>
      <c r="E226" s="305"/>
      <c r="F226" s="306">
        <f t="shared" si="8"/>
        <v>0</v>
      </c>
      <c r="G226" s="306">
        <f t="shared" si="9"/>
        <v>0</v>
      </c>
    </row>
    <row r="227" ht="15.6" customHeight="1" outlineLevel="2" spans="1:7">
      <c r="A227" s="303" t="s">
        <v>401</v>
      </c>
      <c r="B227" s="304" t="s">
        <v>402</v>
      </c>
      <c r="C227" s="305"/>
      <c r="D227" s="305">
        <v>0</v>
      </c>
      <c r="E227" s="305"/>
      <c r="F227" s="306">
        <f t="shared" si="8"/>
        <v>0</v>
      </c>
      <c r="G227" s="306">
        <f t="shared" si="9"/>
        <v>0</v>
      </c>
    </row>
    <row r="228" ht="15.6" customHeight="1" outlineLevel="2" spans="1:7">
      <c r="A228" s="303" t="s">
        <v>403</v>
      </c>
      <c r="B228" s="304" t="s">
        <v>404</v>
      </c>
      <c r="C228" s="305"/>
      <c r="D228" s="305">
        <v>0</v>
      </c>
      <c r="E228" s="305"/>
      <c r="F228" s="306">
        <f t="shared" si="8"/>
        <v>0</v>
      </c>
      <c r="G228" s="306">
        <f t="shared" si="9"/>
        <v>0</v>
      </c>
    </row>
    <row r="229" ht="15.6" customHeight="1" outlineLevel="2" spans="1:7">
      <c r="A229" s="303" t="s">
        <v>405</v>
      </c>
      <c r="B229" s="304" t="s">
        <v>82</v>
      </c>
      <c r="C229" s="305"/>
      <c r="D229" s="305">
        <v>0</v>
      </c>
      <c r="E229" s="305"/>
      <c r="F229" s="306">
        <f t="shared" si="8"/>
        <v>0</v>
      </c>
      <c r="G229" s="306">
        <f t="shared" si="9"/>
        <v>0</v>
      </c>
    </row>
    <row r="230" ht="15.6" customHeight="1" outlineLevel="2" spans="1:7">
      <c r="A230" s="303" t="s">
        <v>406</v>
      </c>
      <c r="B230" s="304" t="s">
        <v>407</v>
      </c>
      <c r="C230" s="305"/>
      <c r="D230" s="305">
        <v>0</v>
      </c>
      <c r="E230" s="305"/>
      <c r="F230" s="306">
        <f t="shared" si="8"/>
        <v>0</v>
      </c>
      <c r="G230" s="306">
        <f t="shared" si="9"/>
        <v>0</v>
      </c>
    </row>
    <row r="231" ht="15.6" customHeight="1" outlineLevel="2" spans="1:7">
      <c r="A231" s="299" t="s">
        <v>408</v>
      </c>
      <c r="B231" s="300" t="s">
        <v>409</v>
      </c>
      <c r="C231" s="301">
        <f>SUM(C232:C237)</f>
        <v>78</v>
      </c>
      <c r="D231" s="301">
        <f>SUM(D232:D237)</f>
        <v>1162</v>
      </c>
      <c r="E231" s="301">
        <f>SUM(E232:E237)</f>
        <v>1170</v>
      </c>
      <c r="F231" s="302">
        <f t="shared" si="8"/>
        <v>15</v>
      </c>
      <c r="G231" s="302">
        <f t="shared" si="9"/>
        <v>1.00688468158348</v>
      </c>
    </row>
    <row r="232" ht="15.6" customHeight="1" outlineLevel="2" spans="1:7">
      <c r="A232" s="303" t="s">
        <v>410</v>
      </c>
      <c r="B232" s="304" t="s">
        <v>64</v>
      </c>
      <c r="C232" s="305">
        <v>18</v>
      </c>
      <c r="D232" s="305">
        <v>63</v>
      </c>
      <c r="E232" s="305">
        <v>70</v>
      </c>
      <c r="F232" s="306">
        <f t="shared" si="8"/>
        <v>3.88888888888889</v>
      </c>
      <c r="G232" s="306">
        <f t="shared" si="9"/>
        <v>1.11111111111111</v>
      </c>
    </row>
    <row r="233" ht="15.6" customHeight="1" outlineLevel="2" spans="1:7">
      <c r="A233" s="303" t="s">
        <v>411</v>
      </c>
      <c r="B233" s="304" t="s">
        <v>66</v>
      </c>
      <c r="C233" s="305">
        <v>60</v>
      </c>
      <c r="D233" s="305">
        <v>799</v>
      </c>
      <c r="E233" s="305">
        <v>1100</v>
      </c>
      <c r="F233" s="306">
        <f t="shared" si="8"/>
        <v>18.3333333333333</v>
      </c>
      <c r="G233" s="306">
        <f t="shared" si="9"/>
        <v>1.37672090112641</v>
      </c>
    </row>
    <row r="234" ht="15.6" customHeight="1" outlineLevel="2" spans="1:7">
      <c r="A234" s="303" t="s">
        <v>412</v>
      </c>
      <c r="B234" s="304" t="s">
        <v>68</v>
      </c>
      <c r="C234" s="305"/>
      <c r="D234" s="305">
        <v>0</v>
      </c>
      <c r="E234" s="305"/>
      <c r="F234" s="306">
        <f t="shared" si="8"/>
        <v>0</v>
      </c>
      <c r="G234" s="306">
        <f t="shared" si="9"/>
        <v>0</v>
      </c>
    </row>
    <row r="235" ht="15.6" customHeight="1" outlineLevel="2" spans="1:7">
      <c r="A235" s="303" t="s">
        <v>413</v>
      </c>
      <c r="B235" s="304" t="s">
        <v>322</v>
      </c>
      <c r="C235" s="305"/>
      <c r="D235" s="305">
        <v>0</v>
      </c>
      <c r="E235" s="305"/>
      <c r="F235" s="306">
        <f t="shared" si="8"/>
        <v>0</v>
      </c>
      <c r="G235" s="306">
        <f t="shared" si="9"/>
        <v>0</v>
      </c>
    </row>
    <row r="236" ht="15.6" customHeight="1" outlineLevel="2" spans="1:7">
      <c r="A236" s="303" t="s">
        <v>414</v>
      </c>
      <c r="B236" s="304" t="s">
        <v>82</v>
      </c>
      <c r="C236" s="305"/>
      <c r="D236" s="305">
        <v>0</v>
      </c>
      <c r="E236" s="305"/>
      <c r="F236" s="306">
        <f t="shared" si="8"/>
        <v>0</v>
      </c>
      <c r="G236" s="306">
        <f t="shared" si="9"/>
        <v>0</v>
      </c>
    </row>
    <row r="237" ht="15.6" customHeight="1" outlineLevel="2" spans="1:7">
      <c r="A237" s="303" t="s">
        <v>415</v>
      </c>
      <c r="B237" s="304" t="s">
        <v>416</v>
      </c>
      <c r="C237" s="305"/>
      <c r="D237" s="305">
        <v>300</v>
      </c>
      <c r="E237" s="305"/>
      <c r="F237" s="306">
        <f t="shared" si="8"/>
        <v>0</v>
      </c>
      <c r="G237" s="306">
        <f t="shared" si="9"/>
        <v>0</v>
      </c>
    </row>
    <row r="238" ht="15.6" customHeight="1" outlineLevel="2" spans="1:7">
      <c r="A238" s="299" t="s">
        <v>417</v>
      </c>
      <c r="B238" s="300" t="s">
        <v>418</v>
      </c>
      <c r="C238" s="301">
        <f>SUM(C239:C244)</f>
        <v>40</v>
      </c>
      <c r="D238" s="301">
        <f>SUM(D239:D244)</f>
        <v>316</v>
      </c>
      <c r="E238" s="301">
        <f>SUM(E239:E244)</f>
        <v>320</v>
      </c>
      <c r="F238" s="302">
        <f t="shared" si="8"/>
        <v>8</v>
      </c>
      <c r="G238" s="302">
        <f t="shared" si="9"/>
        <v>1.0126582278481</v>
      </c>
    </row>
    <row r="239" ht="15.6" customHeight="1" outlineLevel="2" spans="1:7">
      <c r="A239" s="303" t="s">
        <v>419</v>
      </c>
      <c r="B239" s="304" t="s">
        <v>64</v>
      </c>
      <c r="C239" s="305"/>
      <c r="D239" s="305">
        <v>120</v>
      </c>
      <c r="E239" s="305">
        <v>130</v>
      </c>
      <c r="F239" s="306">
        <f t="shared" ref="F238:F250" si="10">IF(C239&gt;0,E239/C239,0)</f>
        <v>0</v>
      </c>
      <c r="G239" s="306">
        <f t="shared" ref="G238:G250" si="11">IF(D239&gt;0,E239/D239,0)</f>
        <v>1.08333333333333</v>
      </c>
    </row>
    <row r="240" ht="15.6" customHeight="1" outlineLevel="2" spans="1:7">
      <c r="A240" s="303" t="s">
        <v>420</v>
      </c>
      <c r="B240" s="304" t="s">
        <v>66</v>
      </c>
      <c r="C240" s="305"/>
      <c r="D240" s="305">
        <v>147</v>
      </c>
      <c r="E240" s="305">
        <v>150</v>
      </c>
      <c r="F240" s="306">
        <f t="shared" si="10"/>
        <v>0</v>
      </c>
      <c r="G240" s="306">
        <f t="shared" si="11"/>
        <v>1.02040816326531</v>
      </c>
    </row>
    <row r="241" ht="15.6" customHeight="1" outlineLevel="2" spans="1:7">
      <c r="A241" s="303" t="s">
        <v>421</v>
      </c>
      <c r="B241" s="304" t="s">
        <v>68</v>
      </c>
      <c r="C241" s="305"/>
      <c r="D241" s="305">
        <v>0</v>
      </c>
      <c r="E241" s="305"/>
      <c r="F241" s="306">
        <f t="shared" si="10"/>
        <v>0</v>
      </c>
      <c r="G241" s="306">
        <f t="shared" si="11"/>
        <v>0</v>
      </c>
    </row>
    <row r="242" ht="15.6" customHeight="1" outlineLevel="2" spans="1:7">
      <c r="A242" s="303" t="s">
        <v>422</v>
      </c>
      <c r="B242" s="304" t="s">
        <v>423</v>
      </c>
      <c r="C242" s="305">
        <v>40</v>
      </c>
      <c r="D242" s="305">
        <v>40</v>
      </c>
      <c r="E242" s="305">
        <v>40</v>
      </c>
      <c r="F242" s="306">
        <f t="shared" si="10"/>
        <v>1</v>
      </c>
      <c r="G242" s="306">
        <f t="shared" si="11"/>
        <v>1</v>
      </c>
    </row>
    <row r="243" ht="15.6" customHeight="1" outlineLevel="2" spans="1:7">
      <c r="A243" s="303" t="s">
        <v>424</v>
      </c>
      <c r="B243" s="304" t="s">
        <v>82</v>
      </c>
      <c r="C243" s="305"/>
      <c r="D243" s="305">
        <v>0</v>
      </c>
      <c r="E243" s="305"/>
      <c r="F243" s="306">
        <f t="shared" si="10"/>
        <v>0</v>
      </c>
      <c r="G243" s="306">
        <f t="shared" si="11"/>
        <v>0</v>
      </c>
    </row>
    <row r="244" ht="15.6" customHeight="1" outlineLevel="2" spans="1:7">
      <c r="A244" s="303" t="s">
        <v>425</v>
      </c>
      <c r="B244" s="304" t="s">
        <v>426</v>
      </c>
      <c r="C244" s="305"/>
      <c r="D244" s="305">
        <v>9</v>
      </c>
      <c r="E244" s="305"/>
      <c r="F244" s="306">
        <f t="shared" si="10"/>
        <v>0</v>
      </c>
      <c r="G244" s="306">
        <f t="shared" si="11"/>
        <v>0</v>
      </c>
    </row>
    <row r="245" ht="15.6" customHeight="1" outlineLevel="2" spans="1:7">
      <c r="A245" s="299" t="s">
        <v>427</v>
      </c>
      <c r="B245" s="300" t="s">
        <v>428</v>
      </c>
      <c r="C245" s="301">
        <f>SUM(C246:C250)</f>
        <v>375</v>
      </c>
      <c r="D245" s="301">
        <f>SUM(D246:D250)</f>
        <v>258</v>
      </c>
      <c r="E245" s="301">
        <f>SUM(E246:E250)</f>
        <v>270</v>
      </c>
      <c r="F245" s="302">
        <f t="shared" si="10"/>
        <v>0.72</v>
      </c>
      <c r="G245" s="302">
        <f t="shared" si="11"/>
        <v>1.04651162790698</v>
      </c>
    </row>
    <row r="246" ht="15.6" customHeight="1" outlineLevel="2" spans="1:7">
      <c r="A246" s="303" t="s">
        <v>429</v>
      </c>
      <c r="B246" s="304" t="s">
        <v>64</v>
      </c>
      <c r="C246" s="305">
        <v>49</v>
      </c>
      <c r="D246" s="305">
        <v>112</v>
      </c>
      <c r="E246" s="305">
        <v>120</v>
      </c>
      <c r="F246" s="306">
        <f t="shared" si="10"/>
        <v>2.44897959183673</v>
      </c>
      <c r="G246" s="306">
        <f t="shared" si="11"/>
        <v>1.07142857142857</v>
      </c>
    </row>
    <row r="247" ht="15.6" customHeight="1" outlineLevel="2" spans="1:7">
      <c r="A247" s="303" t="s">
        <v>430</v>
      </c>
      <c r="B247" s="304" t="s">
        <v>66</v>
      </c>
      <c r="C247" s="305">
        <v>326</v>
      </c>
      <c r="D247" s="305">
        <v>146</v>
      </c>
      <c r="E247" s="305">
        <v>150</v>
      </c>
      <c r="F247" s="306">
        <f t="shared" si="10"/>
        <v>0.460122699386503</v>
      </c>
      <c r="G247" s="306">
        <f t="shared" si="11"/>
        <v>1.02739726027397</v>
      </c>
    </row>
    <row r="248" ht="15.6" customHeight="1" outlineLevel="2" spans="1:7">
      <c r="A248" s="303" t="s">
        <v>431</v>
      </c>
      <c r="B248" s="304" t="s">
        <v>68</v>
      </c>
      <c r="C248" s="305"/>
      <c r="D248" s="305">
        <v>0</v>
      </c>
      <c r="E248" s="305"/>
      <c r="F248" s="306">
        <f t="shared" si="10"/>
        <v>0</v>
      </c>
      <c r="G248" s="306">
        <f t="shared" si="11"/>
        <v>0</v>
      </c>
    </row>
    <row r="249" ht="15.6" customHeight="1" outlineLevel="2" spans="1:7">
      <c r="A249" s="303" t="s">
        <v>432</v>
      </c>
      <c r="B249" s="304" t="s">
        <v>82</v>
      </c>
      <c r="C249" s="305"/>
      <c r="D249" s="305">
        <v>0</v>
      </c>
      <c r="E249" s="305"/>
      <c r="F249" s="306">
        <f t="shared" si="10"/>
        <v>0</v>
      </c>
      <c r="G249" s="306">
        <f t="shared" si="11"/>
        <v>0</v>
      </c>
    </row>
    <row r="250" ht="15.6" customHeight="1" outlineLevel="2" spans="1:7">
      <c r="A250" s="303" t="s">
        <v>433</v>
      </c>
      <c r="B250" s="304" t="s">
        <v>434</v>
      </c>
      <c r="C250" s="305"/>
      <c r="D250" s="305">
        <v>0</v>
      </c>
      <c r="E250" s="305"/>
      <c r="F250" s="306">
        <f t="shared" si="10"/>
        <v>0</v>
      </c>
      <c r="G250" s="306">
        <f t="shared" si="11"/>
        <v>0</v>
      </c>
    </row>
    <row r="251" outlineLevel="1" spans="1:7">
      <c r="A251" s="299" t="s">
        <v>435</v>
      </c>
      <c r="B251" s="300" t="s">
        <v>436</v>
      </c>
      <c r="C251" s="301">
        <f>SUM(C252:C253)</f>
        <v>625</v>
      </c>
      <c r="D251" s="301">
        <f>SUM(D252:D253)</f>
        <v>1605</v>
      </c>
      <c r="E251" s="301">
        <f>SUM(E252:E253)</f>
        <v>795</v>
      </c>
      <c r="F251" s="302">
        <f t="shared" ref="F251:F281" si="12">IF(C251&gt;0,E251/C251,0)</f>
        <v>1.272</v>
      </c>
      <c r="G251" s="302">
        <f t="shared" ref="G251:G281" si="13">IF(D251&gt;0,E251/D251,0)</f>
        <v>0.495327102803738</v>
      </c>
    </row>
    <row r="252" ht="15.6" customHeight="1" outlineLevel="2" spans="1:7">
      <c r="A252" s="303" t="s">
        <v>437</v>
      </c>
      <c r="B252" s="304" t="s">
        <v>438</v>
      </c>
      <c r="C252" s="305"/>
      <c r="D252" s="305">
        <v>0</v>
      </c>
      <c r="E252" s="305"/>
      <c r="F252" s="306">
        <f t="shared" si="12"/>
        <v>0</v>
      </c>
      <c r="G252" s="306">
        <f t="shared" si="13"/>
        <v>0</v>
      </c>
    </row>
    <row r="253" ht="15.6" customHeight="1" outlineLevel="2" spans="1:7">
      <c r="A253" s="303" t="s">
        <v>439</v>
      </c>
      <c r="B253" s="304" t="s">
        <v>436</v>
      </c>
      <c r="C253" s="305">
        <v>625</v>
      </c>
      <c r="D253" s="305">
        <v>1605</v>
      </c>
      <c r="E253" s="305">
        <v>795</v>
      </c>
      <c r="F253" s="306">
        <f t="shared" si="12"/>
        <v>1.272</v>
      </c>
      <c r="G253" s="306">
        <f t="shared" si="13"/>
        <v>0.495327102803738</v>
      </c>
    </row>
    <row r="254" spans="1:7">
      <c r="A254" s="296" t="s">
        <v>440</v>
      </c>
      <c r="B254" s="122" t="s">
        <v>441</v>
      </c>
      <c r="C254" s="297">
        <f>SUM(C255,C262,C265,C268,C274,C279,C281,C286,C292)</f>
        <v>0</v>
      </c>
      <c r="D254" s="297">
        <f>SUM(D255,D262,D265,D268,D274,D279,D281,D286,D292)</f>
        <v>0</v>
      </c>
      <c r="E254" s="297">
        <f>SUM(E255,E262,E265,E268,E274,E279,E281,E286,E292)</f>
        <v>0</v>
      </c>
      <c r="F254" s="298">
        <f t="shared" si="12"/>
        <v>0</v>
      </c>
      <c r="G254" s="298">
        <f t="shared" si="13"/>
        <v>0</v>
      </c>
    </row>
    <row r="255" outlineLevel="1" spans="1:7">
      <c r="A255" s="299" t="s">
        <v>442</v>
      </c>
      <c r="B255" s="300" t="s">
        <v>443</v>
      </c>
      <c r="C255" s="301">
        <f>SUM(C256:C261)</f>
        <v>0</v>
      </c>
      <c r="D255" s="301">
        <f>SUM(D256:D261)</f>
        <v>0</v>
      </c>
      <c r="E255" s="301">
        <f>SUM(E256:E261)</f>
        <v>0</v>
      </c>
      <c r="F255" s="302">
        <f t="shared" si="12"/>
        <v>0</v>
      </c>
      <c r="G255" s="302">
        <f t="shared" si="13"/>
        <v>0</v>
      </c>
    </row>
    <row r="256" ht="15.6" customHeight="1" outlineLevel="2" spans="1:7">
      <c r="A256" s="303" t="s">
        <v>444</v>
      </c>
      <c r="B256" s="304" t="s">
        <v>64</v>
      </c>
      <c r="C256" s="305"/>
      <c r="D256" s="305">
        <v>0</v>
      </c>
      <c r="E256" s="305"/>
      <c r="F256" s="306">
        <f t="shared" si="12"/>
        <v>0</v>
      </c>
      <c r="G256" s="306">
        <f t="shared" si="13"/>
        <v>0</v>
      </c>
    </row>
    <row r="257" ht="15.6" customHeight="1" outlineLevel="2" spans="1:7">
      <c r="A257" s="303" t="s">
        <v>445</v>
      </c>
      <c r="B257" s="304" t="s">
        <v>66</v>
      </c>
      <c r="C257" s="305"/>
      <c r="D257" s="305">
        <v>0</v>
      </c>
      <c r="E257" s="305"/>
      <c r="F257" s="306">
        <f t="shared" si="12"/>
        <v>0</v>
      </c>
      <c r="G257" s="306">
        <f t="shared" si="13"/>
        <v>0</v>
      </c>
    </row>
    <row r="258" ht="15.6" customHeight="1" outlineLevel="2" spans="1:7">
      <c r="A258" s="303" t="s">
        <v>446</v>
      </c>
      <c r="B258" s="304" t="s">
        <v>68</v>
      </c>
      <c r="C258" s="305"/>
      <c r="D258" s="305">
        <v>0</v>
      </c>
      <c r="E258" s="305"/>
      <c r="F258" s="306">
        <f t="shared" si="12"/>
        <v>0</v>
      </c>
      <c r="G258" s="306">
        <f t="shared" si="13"/>
        <v>0</v>
      </c>
    </row>
    <row r="259" ht="15.6" customHeight="1" outlineLevel="2" spans="1:7">
      <c r="A259" s="303" t="s">
        <v>447</v>
      </c>
      <c r="B259" s="304" t="s">
        <v>322</v>
      </c>
      <c r="C259" s="305"/>
      <c r="D259" s="305">
        <v>0</v>
      </c>
      <c r="E259" s="305"/>
      <c r="F259" s="306">
        <f t="shared" si="12"/>
        <v>0</v>
      </c>
      <c r="G259" s="306">
        <f t="shared" si="13"/>
        <v>0</v>
      </c>
    </row>
    <row r="260" ht="15.6" customHeight="1" outlineLevel="2" spans="1:7">
      <c r="A260" s="303" t="s">
        <v>448</v>
      </c>
      <c r="B260" s="304" t="s">
        <v>82</v>
      </c>
      <c r="C260" s="305"/>
      <c r="D260" s="305">
        <v>0</v>
      </c>
      <c r="E260" s="305"/>
      <c r="F260" s="306">
        <f t="shared" si="12"/>
        <v>0</v>
      </c>
      <c r="G260" s="306">
        <f t="shared" si="13"/>
        <v>0</v>
      </c>
    </row>
    <row r="261" ht="15.6" customHeight="1" outlineLevel="2" spans="1:7">
      <c r="A261" s="303" t="s">
        <v>449</v>
      </c>
      <c r="B261" s="304" t="s">
        <v>450</v>
      </c>
      <c r="C261" s="305"/>
      <c r="D261" s="305">
        <v>0</v>
      </c>
      <c r="E261" s="305"/>
      <c r="F261" s="306">
        <f t="shared" si="12"/>
        <v>0</v>
      </c>
      <c r="G261" s="306">
        <f t="shared" si="13"/>
        <v>0</v>
      </c>
    </row>
    <row r="262" outlineLevel="1" spans="1:7">
      <c r="A262" s="299" t="s">
        <v>451</v>
      </c>
      <c r="B262" s="300" t="s">
        <v>452</v>
      </c>
      <c r="C262" s="301">
        <f>SUM(C263:C264)</f>
        <v>0</v>
      </c>
      <c r="D262" s="301">
        <f>SUM(D263:D264)</f>
        <v>0</v>
      </c>
      <c r="E262" s="301">
        <f>SUM(E263:E264)</f>
        <v>0</v>
      </c>
      <c r="F262" s="302">
        <f t="shared" si="12"/>
        <v>0</v>
      </c>
      <c r="G262" s="302">
        <f t="shared" si="13"/>
        <v>0</v>
      </c>
    </row>
    <row r="263" ht="15.6" customHeight="1" outlineLevel="2" spans="1:7">
      <c r="A263" s="303" t="s">
        <v>453</v>
      </c>
      <c r="B263" s="304" t="s">
        <v>454</v>
      </c>
      <c r="C263" s="305"/>
      <c r="D263" s="305">
        <v>0</v>
      </c>
      <c r="E263" s="305"/>
      <c r="F263" s="306">
        <f t="shared" si="12"/>
        <v>0</v>
      </c>
      <c r="G263" s="306">
        <f t="shared" si="13"/>
        <v>0</v>
      </c>
    </row>
    <row r="264" ht="15.6" customHeight="1" outlineLevel="2" spans="1:7">
      <c r="A264" s="303" t="s">
        <v>455</v>
      </c>
      <c r="B264" s="304" t="s">
        <v>456</v>
      </c>
      <c r="C264" s="305"/>
      <c r="D264" s="305">
        <v>0</v>
      </c>
      <c r="E264" s="305"/>
      <c r="F264" s="306">
        <f t="shared" si="12"/>
        <v>0</v>
      </c>
      <c r="G264" s="306">
        <f t="shared" si="13"/>
        <v>0</v>
      </c>
    </row>
    <row r="265" outlineLevel="1" spans="1:7">
      <c r="A265" s="299" t="s">
        <v>457</v>
      </c>
      <c r="B265" s="300" t="s">
        <v>458</v>
      </c>
      <c r="C265" s="301">
        <f>SUM(C266:C267)</f>
        <v>0</v>
      </c>
      <c r="D265" s="301">
        <f>SUM(D266:D267)</f>
        <v>0</v>
      </c>
      <c r="E265" s="301">
        <f>SUM(E266:E267)</f>
        <v>0</v>
      </c>
      <c r="F265" s="302">
        <f t="shared" si="12"/>
        <v>0</v>
      </c>
      <c r="G265" s="302">
        <f t="shared" si="13"/>
        <v>0</v>
      </c>
    </row>
    <row r="266" ht="15.6" customHeight="1" outlineLevel="2" spans="1:7">
      <c r="A266" s="303" t="s">
        <v>459</v>
      </c>
      <c r="B266" s="304" t="s">
        <v>460</v>
      </c>
      <c r="C266" s="305"/>
      <c r="D266" s="305">
        <v>0</v>
      </c>
      <c r="E266" s="305"/>
      <c r="F266" s="306">
        <f t="shared" si="12"/>
        <v>0</v>
      </c>
      <c r="G266" s="306">
        <f t="shared" si="13"/>
        <v>0</v>
      </c>
    </row>
    <row r="267" ht="15.6" customHeight="1" outlineLevel="2" spans="1:7">
      <c r="A267" s="303" t="s">
        <v>461</v>
      </c>
      <c r="B267" s="304" t="s">
        <v>458</v>
      </c>
      <c r="C267" s="305"/>
      <c r="D267" s="305">
        <v>0</v>
      </c>
      <c r="E267" s="305"/>
      <c r="F267" s="306">
        <f t="shared" si="12"/>
        <v>0</v>
      </c>
      <c r="G267" s="306">
        <f t="shared" si="13"/>
        <v>0</v>
      </c>
    </row>
    <row r="268" outlineLevel="1" spans="1:7">
      <c r="A268" s="299" t="s">
        <v>462</v>
      </c>
      <c r="B268" s="300" t="s">
        <v>463</v>
      </c>
      <c r="C268" s="301">
        <f>SUM(C269:C273)</f>
        <v>0</v>
      </c>
      <c r="D268" s="301">
        <f>SUM(D269:D273)</f>
        <v>0</v>
      </c>
      <c r="E268" s="301">
        <f>SUM(E269:E273)</f>
        <v>0</v>
      </c>
      <c r="F268" s="302">
        <f t="shared" si="12"/>
        <v>0</v>
      </c>
      <c r="G268" s="302">
        <f t="shared" si="13"/>
        <v>0</v>
      </c>
    </row>
    <row r="269" ht="15.6" customHeight="1" outlineLevel="2" spans="1:7">
      <c r="A269" s="303" t="s">
        <v>464</v>
      </c>
      <c r="B269" s="304" t="s">
        <v>465</v>
      </c>
      <c r="C269" s="305"/>
      <c r="D269" s="305">
        <v>0</v>
      </c>
      <c r="E269" s="305"/>
      <c r="F269" s="306">
        <f t="shared" si="12"/>
        <v>0</v>
      </c>
      <c r="G269" s="306">
        <f t="shared" si="13"/>
        <v>0</v>
      </c>
    </row>
    <row r="270" ht="15.6" customHeight="1" outlineLevel="2" spans="1:7">
      <c r="A270" s="303" t="s">
        <v>466</v>
      </c>
      <c r="B270" s="304" t="s">
        <v>467</v>
      </c>
      <c r="C270" s="305"/>
      <c r="D270" s="305">
        <v>0</v>
      </c>
      <c r="E270" s="305"/>
      <c r="F270" s="306">
        <f t="shared" si="12"/>
        <v>0</v>
      </c>
      <c r="G270" s="306">
        <f t="shared" si="13"/>
        <v>0</v>
      </c>
    </row>
    <row r="271" ht="15.6" customHeight="1" outlineLevel="2" spans="1:7">
      <c r="A271" s="303" t="s">
        <v>468</v>
      </c>
      <c r="B271" s="304" t="s">
        <v>469</v>
      </c>
      <c r="C271" s="305"/>
      <c r="D271" s="305">
        <v>0</v>
      </c>
      <c r="E271" s="305"/>
      <c r="F271" s="306">
        <f t="shared" si="12"/>
        <v>0</v>
      </c>
      <c r="G271" s="306">
        <f t="shared" si="13"/>
        <v>0</v>
      </c>
    </row>
    <row r="272" ht="15.6" customHeight="1" outlineLevel="2" spans="1:7">
      <c r="A272" s="303" t="s">
        <v>470</v>
      </c>
      <c r="B272" s="304" t="s">
        <v>471</v>
      </c>
      <c r="C272" s="305"/>
      <c r="D272" s="305">
        <v>0</v>
      </c>
      <c r="E272" s="305"/>
      <c r="F272" s="306">
        <f t="shared" si="12"/>
        <v>0</v>
      </c>
      <c r="G272" s="306">
        <f t="shared" si="13"/>
        <v>0</v>
      </c>
    </row>
    <row r="273" ht="15.6" customHeight="1" outlineLevel="2" spans="1:7">
      <c r="A273" s="303" t="s">
        <v>472</v>
      </c>
      <c r="B273" s="304" t="s">
        <v>473</v>
      </c>
      <c r="C273" s="305"/>
      <c r="D273" s="305">
        <v>0</v>
      </c>
      <c r="E273" s="305"/>
      <c r="F273" s="306">
        <f t="shared" si="12"/>
        <v>0</v>
      </c>
      <c r="G273" s="306">
        <f t="shared" si="13"/>
        <v>0</v>
      </c>
    </row>
    <row r="274" outlineLevel="1" spans="1:7">
      <c r="A274" s="299" t="s">
        <v>474</v>
      </c>
      <c r="B274" s="300" t="s">
        <v>475</v>
      </c>
      <c r="C274" s="301">
        <f>SUM(C275:C278)</f>
        <v>0</v>
      </c>
      <c r="D274" s="301">
        <f>SUM(D275:D278)</f>
        <v>0</v>
      </c>
      <c r="E274" s="301">
        <f>SUM(E275:E278)</f>
        <v>0</v>
      </c>
      <c r="F274" s="302">
        <f t="shared" si="12"/>
        <v>0</v>
      </c>
      <c r="G274" s="302">
        <f t="shared" si="13"/>
        <v>0</v>
      </c>
    </row>
    <row r="275" ht="15.6" customHeight="1" outlineLevel="2" spans="1:7">
      <c r="A275" s="303" t="s">
        <v>476</v>
      </c>
      <c r="B275" s="304" t="s">
        <v>477</v>
      </c>
      <c r="C275" s="305"/>
      <c r="D275" s="305">
        <v>0</v>
      </c>
      <c r="E275" s="305"/>
      <c r="F275" s="306">
        <f t="shared" si="12"/>
        <v>0</v>
      </c>
      <c r="G275" s="306">
        <f t="shared" si="13"/>
        <v>0</v>
      </c>
    </row>
    <row r="276" ht="15.6" customHeight="1" outlineLevel="2" spans="1:7">
      <c r="A276" s="303" t="s">
        <v>478</v>
      </c>
      <c r="B276" s="304" t="s">
        <v>479</v>
      </c>
      <c r="C276" s="305"/>
      <c r="D276" s="305">
        <v>0</v>
      </c>
      <c r="E276" s="305"/>
      <c r="F276" s="306">
        <f t="shared" si="12"/>
        <v>0</v>
      </c>
      <c r="G276" s="306">
        <f t="shared" si="13"/>
        <v>0</v>
      </c>
    </row>
    <row r="277" ht="15.6" customHeight="1" outlineLevel="2" spans="1:7">
      <c r="A277" s="303" t="s">
        <v>480</v>
      </c>
      <c r="B277" s="304" t="s">
        <v>481</v>
      </c>
      <c r="C277" s="305"/>
      <c r="D277" s="305">
        <v>0</v>
      </c>
      <c r="E277" s="305"/>
      <c r="F277" s="306">
        <f t="shared" si="12"/>
        <v>0</v>
      </c>
      <c r="G277" s="306">
        <f t="shared" si="13"/>
        <v>0</v>
      </c>
    </row>
    <row r="278" ht="15.6" customHeight="1" outlineLevel="2" spans="1:7">
      <c r="A278" s="303" t="s">
        <v>482</v>
      </c>
      <c r="B278" s="304" t="s">
        <v>483</v>
      </c>
      <c r="C278" s="305"/>
      <c r="D278" s="305">
        <v>0</v>
      </c>
      <c r="E278" s="305"/>
      <c r="F278" s="306">
        <f t="shared" si="12"/>
        <v>0</v>
      </c>
      <c r="G278" s="306">
        <f t="shared" si="13"/>
        <v>0</v>
      </c>
    </row>
    <row r="279" outlineLevel="1" spans="1:7">
      <c r="A279" s="299" t="s">
        <v>484</v>
      </c>
      <c r="B279" s="300" t="s">
        <v>485</v>
      </c>
      <c r="C279" s="301">
        <f>SUM(C280)</f>
        <v>0</v>
      </c>
      <c r="D279" s="301">
        <f>SUM(D280)</f>
        <v>0</v>
      </c>
      <c r="E279" s="301">
        <f>SUM(E280)</f>
        <v>0</v>
      </c>
      <c r="F279" s="302">
        <f t="shared" si="12"/>
        <v>0</v>
      </c>
      <c r="G279" s="302">
        <f t="shared" si="13"/>
        <v>0</v>
      </c>
    </row>
    <row r="280" ht="15.6" customHeight="1" outlineLevel="2" spans="1:7">
      <c r="A280" s="303" t="s">
        <v>486</v>
      </c>
      <c r="B280" s="304" t="s">
        <v>485</v>
      </c>
      <c r="C280" s="305"/>
      <c r="D280" s="305">
        <v>0</v>
      </c>
      <c r="E280" s="305"/>
      <c r="F280" s="306">
        <f t="shared" si="12"/>
        <v>0</v>
      </c>
      <c r="G280" s="306">
        <f t="shared" si="13"/>
        <v>0</v>
      </c>
    </row>
    <row r="281" outlineLevel="1" spans="1:7">
      <c r="A281" s="299" t="s">
        <v>487</v>
      </c>
      <c r="B281" s="300" t="s">
        <v>488</v>
      </c>
      <c r="C281" s="301">
        <f>SUM(C282:C285)</f>
        <v>0</v>
      </c>
      <c r="D281" s="301">
        <f>SUM(D282:D285)</f>
        <v>0</v>
      </c>
      <c r="E281" s="301">
        <f>SUM(E282:E285)</f>
        <v>0</v>
      </c>
      <c r="F281" s="302">
        <f t="shared" si="12"/>
        <v>0</v>
      </c>
      <c r="G281" s="302">
        <f t="shared" si="13"/>
        <v>0</v>
      </c>
    </row>
    <row r="282" ht="15.6" customHeight="1" outlineLevel="2" spans="1:7">
      <c r="A282" s="303" t="s">
        <v>489</v>
      </c>
      <c r="B282" s="304" t="s">
        <v>490</v>
      </c>
      <c r="C282" s="305"/>
      <c r="D282" s="305">
        <v>0</v>
      </c>
      <c r="E282" s="305"/>
      <c r="F282" s="306">
        <f t="shared" ref="F282:F345" si="14">IF(C282&gt;0,E282/C282,0)</f>
        <v>0</v>
      </c>
      <c r="G282" s="306">
        <f t="shared" ref="G282:G345" si="15">IF(D282&gt;0,E282/D282,0)</f>
        <v>0</v>
      </c>
    </row>
    <row r="283" ht="15.6" customHeight="1" outlineLevel="2" spans="1:7">
      <c r="A283" s="303" t="s">
        <v>491</v>
      </c>
      <c r="B283" s="304" t="s">
        <v>492</v>
      </c>
      <c r="C283" s="305"/>
      <c r="D283" s="305">
        <v>0</v>
      </c>
      <c r="E283" s="305"/>
      <c r="F283" s="306">
        <f t="shared" si="14"/>
        <v>0</v>
      </c>
      <c r="G283" s="306">
        <f t="shared" si="15"/>
        <v>0</v>
      </c>
    </row>
    <row r="284" ht="15.6" customHeight="1" outlineLevel="2" spans="1:7">
      <c r="A284" s="303" t="s">
        <v>493</v>
      </c>
      <c r="B284" s="304" t="s">
        <v>494</v>
      </c>
      <c r="C284" s="305"/>
      <c r="D284" s="305">
        <v>0</v>
      </c>
      <c r="E284" s="305"/>
      <c r="F284" s="306">
        <f t="shared" si="14"/>
        <v>0</v>
      </c>
      <c r="G284" s="306">
        <f t="shared" si="15"/>
        <v>0</v>
      </c>
    </row>
    <row r="285" ht="15.6" customHeight="1" outlineLevel="2" spans="1:7">
      <c r="A285" s="303" t="s">
        <v>495</v>
      </c>
      <c r="B285" s="304" t="s">
        <v>496</v>
      </c>
      <c r="C285" s="305"/>
      <c r="D285" s="305">
        <v>0</v>
      </c>
      <c r="E285" s="305"/>
      <c r="F285" s="306">
        <f t="shared" si="14"/>
        <v>0</v>
      </c>
      <c r="G285" s="306">
        <f t="shared" si="15"/>
        <v>0</v>
      </c>
    </row>
    <row r="286" outlineLevel="1" spans="1:7">
      <c r="A286" s="299" t="s">
        <v>497</v>
      </c>
      <c r="B286" s="300" t="s">
        <v>498</v>
      </c>
      <c r="C286" s="301">
        <f>SUM(C287:C291)</f>
        <v>0</v>
      </c>
      <c r="D286" s="301">
        <f>SUM(D287:D291)</f>
        <v>0</v>
      </c>
      <c r="E286" s="301">
        <f>SUM(E287:E291)</f>
        <v>0</v>
      </c>
      <c r="F286" s="302">
        <f t="shared" si="14"/>
        <v>0</v>
      </c>
      <c r="G286" s="302">
        <f t="shared" si="15"/>
        <v>0</v>
      </c>
    </row>
    <row r="287" ht="15.6" customHeight="1" outlineLevel="2" spans="1:7">
      <c r="A287" s="303" t="s">
        <v>499</v>
      </c>
      <c r="B287" s="304" t="s">
        <v>64</v>
      </c>
      <c r="C287" s="305"/>
      <c r="D287" s="305">
        <v>0</v>
      </c>
      <c r="E287" s="305"/>
      <c r="F287" s="306">
        <f t="shared" si="14"/>
        <v>0</v>
      </c>
      <c r="G287" s="306">
        <f t="shared" si="15"/>
        <v>0</v>
      </c>
    </row>
    <row r="288" ht="15.6" customHeight="1" outlineLevel="2" spans="1:7">
      <c r="A288" s="303" t="s">
        <v>500</v>
      </c>
      <c r="B288" s="304" t="s">
        <v>66</v>
      </c>
      <c r="C288" s="305"/>
      <c r="D288" s="305">
        <v>0</v>
      </c>
      <c r="E288" s="305"/>
      <c r="F288" s="306">
        <f t="shared" si="14"/>
        <v>0</v>
      </c>
      <c r="G288" s="306">
        <f t="shared" si="15"/>
        <v>0</v>
      </c>
    </row>
    <row r="289" ht="15.6" customHeight="1" outlineLevel="2" spans="1:7">
      <c r="A289" s="303" t="s">
        <v>501</v>
      </c>
      <c r="B289" s="304" t="s">
        <v>68</v>
      </c>
      <c r="C289" s="305"/>
      <c r="D289" s="305">
        <v>0</v>
      </c>
      <c r="E289" s="305"/>
      <c r="F289" s="306">
        <f t="shared" si="14"/>
        <v>0</v>
      </c>
      <c r="G289" s="306">
        <f t="shared" si="15"/>
        <v>0</v>
      </c>
    </row>
    <row r="290" ht="15.6" customHeight="1" outlineLevel="2" spans="1:7">
      <c r="A290" s="303" t="s">
        <v>502</v>
      </c>
      <c r="B290" s="304" t="s">
        <v>82</v>
      </c>
      <c r="C290" s="305"/>
      <c r="D290" s="305">
        <v>0</v>
      </c>
      <c r="E290" s="305"/>
      <c r="F290" s="306">
        <f t="shared" si="14"/>
        <v>0</v>
      </c>
      <c r="G290" s="306">
        <f t="shared" si="15"/>
        <v>0</v>
      </c>
    </row>
    <row r="291" ht="15.6" customHeight="1" outlineLevel="2" spans="1:7">
      <c r="A291" s="303" t="s">
        <v>503</v>
      </c>
      <c r="B291" s="304" t="s">
        <v>504</v>
      </c>
      <c r="C291" s="305"/>
      <c r="D291" s="305">
        <v>0</v>
      </c>
      <c r="E291" s="305"/>
      <c r="F291" s="306">
        <f t="shared" si="14"/>
        <v>0</v>
      </c>
      <c r="G291" s="306">
        <f t="shared" si="15"/>
        <v>0</v>
      </c>
    </row>
    <row r="292" outlineLevel="1" spans="1:7">
      <c r="A292" s="299" t="s">
        <v>505</v>
      </c>
      <c r="B292" s="300" t="s">
        <v>506</v>
      </c>
      <c r="C292" s="301">
        <f>SUM(C293)</f>
        <v>0</v>
      </c>
      <c r="D292" s="301">
        <f>SUM(D293)</f>
        <v>0</v>
      </c>
      <c r="E292" s="301">
        <f>SUM(E293)</f>
        <v>0</v>
      </c>
      <c r="F292" s="302">
        <f t="shared" si="14"/>
        <v>0</v>
      </c>
      <c r="G292" s="302">
        <f t="shared" si="15"/>
        <v>0</v>
      </c>
    </row>
    <row r="293" ht="15.6" customHeight="1" outlineLevel="2" spans="1:7">
      <c r="A293" s="303" t="s">
        <v>507</v>
      </c>
      <c r="B293" s="304" t="s">
        <v>506</v>
      </c>
      <c r="C293" s="305"/>
      <c r="D293" s="305">
        <v>0</v>
      </c>
      <c r="E293" s="305"/>
      <c r="F293" s="306">
        <f t="shared" si="14"/>
        <v>0</v>
      </c>
      <c r="G293" s="306">
        <f t="shared" si="15"/>
        <v>0</v>
      </c>
    </row>
    <row r="294" spans="1:7">
      <c r="A294" s="296" t="s">
        <v>508</v>
      </c>
      <c r="B294" s="122" t="s">
        <v>509</v>
      </c>
      <c r="C294" s="297">
        <f>SUM(C295,C299,C301,C303,C311)</f>
        <v>0</v>
      </c>
      <c r="D294" s="297">
        <f>SUM(D295,D299,D301,D303,D311)</f>
        <v>0</v>
      </c>
      <c r="E294" s="297">
        <f>SUM(E295,E299,E301,E303,E311)</f>
        <v>0</v>
      </c>
      <c r="F294" s="298">
        <f t="shared" si="14"/>
        <v>0</v>
      </c>
      <c r="G294" s="298">
        <f t="shared" si="15"/>
        <v>0</v>
      </c>
    </row>
    <row r="295" outlineLevel="1" spans="1:7">
      <c r="A295" s="299" t="s">
        <v>510</v>
      </c>
      <c r="B295" s="300" t="s">
        <v>511</v>
      </c>
      <c r="C295" s="301">
        <f>SUM(C296:C298)</f>
        <v>0</v>
      </c>
      <c r="D295" s="301">
        <f>SUM(D296:D298)</f>
        <v>0</v>
      </c>
      <c r="E295" s="301">
        <f>SUM(E296:E298)</f>
        <v>0</v>
      </c>
      <c r="F295" s="302">
        <f t="shared" si="14"/>
        <v>0</v>
      </c>
      <c r="G295" s="302">
        <f t="shared" si="15"/>
        <v>0</v>
      </c>
    </row>
    <row r="296" ht="15.6" customHeight="1" outlineLevel="2" spans="1:7">
      <c r="A296" s="303" t="s">
        <v>512</v>
      </c>
      <c r="B296" s="304" t="s">
        <v>513</v>
      </c>
      <c r="C296" s="305"/>
      <c r="D296" s="305">
        <v>0</v>
      </c>
      <c r="E296" s="305"/>
      <c r="F296" s="306">
        <f t="shared" si="14"/>
        <v>0</v>
      </c>
      <c r="G296" s="306">
        <f t="shared" si="15"/>
        <v>0</v>
      </c>
    </row>
    <row r="297" ht="15.6" customHeight="1" outlineLevel="2" spans="1:7">
      <c r="A297" s="303" t="s">
        <v>514</v>
      </c>
      <c r="B297" s="304" t="s">
        <v>515</v>
      </c>
      <c r="C297" s="305"/>
      <c r="D297" s="305">
        <v>0</v>
      </c>
      <c r="E297" s="305"/>
      <c r="F297" s="306">
        <f t="shared" si="14"/>
        <v>0</v>
      </c>
      <c r="G297" s="306">
        <f t="shared" si="15"/>
        <v>0</v>
      </c>
    </row>
    <row r="298" ht="15.6" customHeight="1" outlineLevel="2" spans="1:7">
      <c r="A298" s="303" t="s">
        <v>516</v>
      </c>
      <c r="B298" s="304" t="s">
        <v>517</v>
      </c>
      <c r="C298" s="305"/>
      <c r="D298" s="305">
        <v>0</v>
      </c>
      <c r="E298" s="305"/>
      <c r="F298" s="306">
        <f t="shared" si="14"/>
        <v>0</v>
      </c>
      <c r="G298" s="306">
        <f t="shared" si="15"/>
        <v>0</v>
      </c>
    </row>
    <row r="299" outlineLevel="1" spans="1:7">
      <c r="A299" s="299" t="s">
        <v>518</v>
      </c>
      <c r="B299" s="300" t="s">
        <v>519</v>
      </c>
      <c r="C299" s="301">
        <f>SUM(C300)</f>
        <v>0</v>
      </c>
      <c r="D299" s="301">
        <v>0</v>
      </c>
      <c r="E299" s="301">
        <f>SUM(E300)</f>
        <v>0</v>
      </c>
      <c r="F299" s="302">
        <f t="shared" si="14"/>
        <v>0</v>
      </c>
      <c r="G299" s="302">
        <f t="shared" si="15"/>
        <v>0</v>
      </c>
    </row>
    <row r="300" ht="15.6" customHeight="1" outlineLevel="2" spans="1:7">
      <c r="A300" s="303" t="s">
        <v>520</v>
      </c>
      <c r="B300" s="304" t="s">
        <v>519</v>
      </c>
      <c r="C300" s="305"/>
      <c r="D300" s="305">
        <v>0</v>
      </c>
      <c r="E300" s="305"/>
      <c r="F300" s="306">
        <f t="shared" si="14"/>
        <v>0</v>
      </c>
      <c r="G300" s="306">
        <f t="shared" si="15"/>
        <v>0</v>
      </c>
    </row>
    <row r="301" outlineLevel="1" spans="1:7">
      <c r="A301" s="299" t="s">
        <v>521</v>
      </c>
      <c r="B301" s="300" t="s">
        <v>522</v>
      </c>
      <c r="C301" s="301">
        <f>SUM(C302)</f>
        <v>0</v>
      </c>
      <c r="D301" s="301">
        <v>0</v>
      </c>
      <c r="E301" s="301">
        <f>SUM(E302)</f>
        <v>0</v>
      </c>
      <c r="F301" s="302">
        <f t="shared" si="14"/>
        <v>0</v>
      </c>
      <c r="G301" s="302">
        <f t="shared" si="15"/>
        <v>0</v>
      </c>
    </row>
    <row r="302" ht="15.6" customHeight="1" outlineLevel="2" spans="1:7">
      <c r="A302" s="303" t="s">
        <v>523</v>
      </c>
      <c r="B302" s="304" t="s">
        <v>522</v>
      </c>
      <c r="C302" s="305"/>
      <c r="D302" s="305">
        <v>0</v>
      </c>
      <c r="E302" s="305"/>
      <c r="F302" s="306">
        <f t="shared" si="14"/>
        <v>0</v>
      </c>
      <c r="G302" s="306">
        <f t="shared" si="15"/>
        <v>0</v>
      </c>
    </row>
    <row r="303" outlineLevel="1" spans="1:7">
      <c r="A303" s="299" t="s">
        <v>524</v>
      </c>
      <c r="B303" s="300" t="s">
        <v>525</v>
      </c>
      <c r="C303" s="301">
        <f>SUM(C304:C310)</f>
        <v>0</v>
      </c>
      <c r="D303" s="301">
        <v>0</v>
      </c>
      <c r="E303" s="301">
        <f>SUM(E304:E310)</f>
        <v>0</v>
      </c>
      <c r="F303" s="302">
        <f t="shared" si="14"/>
        <v>0</v>
      </c>
      <c r="G303" s="302">
        <f t="shared" si="15"/>
        <v>0</v>
      </c>
    </row>
    <row r="304" ht="15.6" customHeight="1" outlineLevel="2" spans="1:7">
      <c r="A304" s="303" t="s">
        <v>526</v>
      </c>
      <c r="B304" s="304" t="s">
        <v>527</v>
      </c>
      <c r="C304" s="305"/>
      <c r="D304" s="305">
        <v>0</v>
      </c>
      <c r="E304" s="305"/>
      <c r="F304" s="306">
        <f t="shared" si="14"/>
        <v>0</v>
      </c>
      <c r="G304" s="306">
        <f t="shared" si="15"/>
        <v>0</v>
      </c>
    </row>
    <row r="305" ht="15.6" customHeight="1" outlineLevel="2" spans="1:7">
      <c r="A305" s="303" t="s">
        <v>528</v>
      </c>
      <c r="B305" s="304" t="s">
        <v>529</v>
      </c>
      <c r="C305" s="305"/>
      <c r="D305" s="305">
        <v>0</v>
      </c>
      <c r="E305" s="305"/>
      <c r="F305" s="306">
        <f t="shared" si="14"/>
        <v>0</v>
      </c>
      <c r="G305" s="306">
        <f t="shared" si="15"/>
        <v>0</v>
      </c>
    </row>
    <row r="306" ht="15.6" customHeight="1" outlineLevel="2" spans="1:7">
      <c r="A306" s="303" t="s">
        <v>530</v>
      </c>
      <c r="B306" s="304" t="s">
        <v>531</v>
      </c>
      <c r="C306" s="305"/>
      <c r="D306" s="305">
        <v>0</v>
      </c>
      <c r="E306" s="305"/>
      <c r="F306" s="306">
        <f t="shared" si="14"/>
        <v>0</v>
      </c>
      <c r="G306" s="306">
        <f t="shared" si="15"/>
        <v>0</v>
      </c>
    </row>
    <row r="307" ht="15.6" customHeight="1" outlineLevel="2" spans="1:7">
      <c r="A307" s="303" t="s">
        <v>532</v>
      </c>
      <c r="B307" s="304" t="s">
        <v>533</v>
      </c>
      <c r="C307" s="305"/>
      <c r="D307" s="305">
        <v>0</v>
      </c>
      <c r="E307" s="305"/>
      <c r="F307" s="306">
        <f t="shared" si="14"/>
        <v>0</v>
      </c>
      <c r="G307" s="306">
        <f t="shared" si="15"/>
        <v>0</v>
      </c>
    </row>
    <row r="308" ht="15.6" customHeight="1" outlineLevel="2" spans="1:7">
      <c r="A308" s="303" t="s">
        <v>534</v>
      </c>
      <c r="B308" s="304" t="s">
        <v>535</v>
      </c>
      <c r="C308" s="305"/>
      <c r="D308" s="305">
        <v>0</v>
      </c>
      <c r="E308" s="305"/>
      <c r="F308" s="306">
        <f t="shared" si="14"/>
        <v>0</v>
      </c>
      <c r="G308" s="306">
        <f t="shared" si="15"/>
        <v>0</v>
      </c>
    </row>
    <row r="309" ht="15.6" customHeight="1" outlineLevel="2" spans="1:7">
      <c r="A309" s="303" t="s">
        <v>536</v>
      </c>
      <c r="B309" s="304" t="s">
        <v>537</v>
      </c>
      <c r="C309" s="305"/>
      <c r="D309" s="305">
        <v>0</v>
      </c>
      <c r="E309" s="305"/>
      <c r="F309" s="306">
        <f t="shared" si="14"/>
        <v>0</v>
      </c>
      <c r="G309" s="306">
        <f t="shared" si="15"/>
        <v>0</v>
      </c>
    </row>
    <row r="310" ht="15.6" customHeight="1" outlineLevel="2" spans="1:7">
      <c r="A310" s="303" t="s">
        <v>538</v>
      </c>
      <c r="B310" s="304" t="s">
        <v>539</v>
      </c>
      <c r="C310" s="305"/>
      <c r="D310" s="305">
        <v>0</v>
      </c>
      <c r="E310" s="305"/>
      <c r="F310" s="306">
        <f t="shared" si="14"/>
        <v>0</v>
      </c>
      <c r="G310" s="306">
        <f t="shared" si="15"/>
        <v>0</v>
      </c>
    </row>
    <row r="311" outlineLevel="1" spans="1:7">
      <c r="A311" s="299" t="s">
        <v>540</v>
      </c>
      <c r="B311" s="300" t="s">
        <v>541</v>
      </c>
      <c r="C311" s="301">
        <f>SUM(C312)</f>
        <v>0</v>
      </c>
      <c r="D311" s="301">
        <v>0</v>
      </c>
      <c r="E311" s="301">
        <f>SUM(E312)</f>
        <v>0</v>
      </c>
      <c r="F311" s="302">
        <f t="shared" si="14"/>
        <v>0</v>
      </c>
      <c r="G311" s="302">
        <f t="shared" si="15"/>
        <v>0</v>
      </c>
    </row>
    <row r="312" ht="15.6" customHeight="1" outlineLevel="2" spans="1:7">
      <c r="A312" s="303" t="s">
        <v>542</v>
      </c>
      <c r="B312" s="304" t="s">
        <v>541</v>
      </c>
      <c r="C312" s="305"/>
      <c r="D312" s="305">
        <v>0</v>
      </c>
      <c r="E312" s="305"/>
      <c r="F312" s="306">
        <f t="shared" si="14"/>
        <v>0</v>
      </c>
      <c r="G312" s="306">
        <f t="shared" si="15"/>
        <v>0</v>
      </c>
    </row>
    <row r="313" spans="1:7">
      <c r="A313" s="296" t="s">
        <v>543</v>
      </c>
      <c r="B313" s="122" t="s">
        <v>544</v>
      </c>
      <c r="C313" s="297">
        <f>SUM(C314,C317,C328,C335,C343,C352,C366,C376,C386,C394,C400)</f>
        <v>11320</v>
      </c>
      <c r="D313" s="297">
        <v>11435</v>
      </c>
      <c r="E313" s="297">
        <f>SUM(E314,E317,E328,E335,E343,E352,E366,E376,E386,E394,E400)</f>
        <v>11454</v>
      </c>
      <c r="F313" s="298">
        <f t="shared" si="14"/>
        <v>1.01183745583039</v>
      </c>
      <c r="G313" s="298">
        <f t="shared" si="15"/>
        <v>1.00166156536948</v>
      </c>
    </row>
    <row r="314" outlineLevel="1" spans="1:7">
      <c r="A314" s="299" t="s">
        <v>545</v>
      </c>
      <c r="B314" s="300" t="s">
        <v>546</v>
      </c>
      <c r="C314" s="301">
        <f>SUM(C315:C316)</f>
        <v>0</v>
      </c>
      <c r="D314" s="301">
        <v>0</v>
      </c>
      <c r="E314" s="301">
        <f>SUM(E315:E316)</f>
        <v>0</v>
      </c>
      <c r="F314" s="302">
        <f t="shared" si="14"/>
        <v>0</v>
      </c>
      <c r="G314" s="302">
        <f t="shared" si="15"/>
        <v>0</v>
      </c>
    </row>
    <row r="315" ht="15.6" customHeight="1" outlineLevel="2" spans="1:7">
      <c r="A315" s="303" t="s">
        <v>547</v>
      </c>
      <c r="B315" s="304" t="s">
        <v>546</v>
      </c>
      <c r="C315" s="305"/>
      <c r="D315" s="305">
        <v>0</v>
      </c>
      <c r="E315" s="308"/>
      <c r="F315" s="306">
        <f t="shared" si="14"/>
        <v>0</v>
      </c>
      <c r="G315" s="306">
        <f t="shared" si="15"/>
        <v>0</v>
      </c>
    </row>
    <row r="316" ht="15.6" customHeight="1" outlineLevel="2" spans="1:7">
      <c r="A316" s="303" t="s">
        <v>548</v>
      </c>
      <c r="B316" s="304" t="s">
        <v>549</v>
      </c>
      <c r="C316" s="305"/>
      <c r="D316" s="305">
        <v>0</v>
      </c>
      <c r="E316" s="308"/>
      <c r="F316" s="306">
        <f t="shared" si="14"/>
        <v>0</v>
      </c>
      <c r="G316" s="306">
        <f t="shared" si="15"/>
        <v>0</v>
      </c>
    </row>
    <row r="317" outlineLevel="1" spans="1:7">
      <c r="A317" s="299" t="s">
        <v>550</v>
      </c>
      <c r="B317" s="300" t="s">
        <v>551</v>
      </c>
      <c r="C317" s="301">
        <f>SUM(C318:C327)</f>
        <v>10830</v>
      </c>
      <c r="D317" s="301">
        <v>10941</v>
      </c>
      <c r="E317" s="301">
        <f>SUM(E318:E327)</f>
        <v>10954</v>
      </c>
      <c r="F317" s="302">
        <f t="shared" si="14"/>
        <v>1.01144967682364</v>
      </c>
      <c r="G317" s="302">
        <f t="shared" si="15"/>
        <v>1.00118819120739</v>
      </c>
    </row>
    <row r="318" ht="15.6" customHeight="1" outlineLevel="2" spans="1:7">
      <c r="A318" s="303" t="s">
        <v>552</v>
      </c>
      <c r="B318" s="304" t="s">
        <v>64</v>
      </c>
      <c r="C318" s="308">
        <v>5300</v>
      </c>
      <c r="D318" s="305">
        <v>5895</v>
      </c>
      <c r="E318" s="308">
        <v>5900</v>
      </c>
      <c r="F318" s="306">
        <f t="shared" si="14"/>
        <v>1.11320754716981</v>
      </c>
      <c r="G318" s="306">
        <f t="shared" si="15"/>
        <v>1.0008481764207</v>
      </c>
    </row>
    <row r="319" ht="15.6" customHeight="1" outlineLevel="2" spans="1:7">
      <c r="A319" s="303" t="s">
        <v>553</v>
      </c>
      <c r="B319" s="304" t="s">
        <v>66</v>
      </c>
      <c r="C319" s="308">
        <v>5500</v>
      </c>
      <c r="D319" s="305">
        <v>5046</v>
      </c>
      <c r="E319" s="308">
        <v>5054</v>
      </c>
      <c r="F319" s="306">
        <f t="shared" si="14"/>
        <v>0.918909090909091</v>
      </c>
      <c r="G319" s="306">
        <f t="shared" si="15"/>
        <v>1.00158541418946</v>
      </c>
    </row>
    <row r="320" ht="15.6" customHeight="1" outlineLevel="2" spans="1:7">
      <c r="A320" s="303" t="s">
        <v>554</v>
      </c>
      <c r="B320" s="304" t="s">
        <v>68</v>
      </c>
      <c r="C320" s="305"/>
      <c r="D320" s="305">
        <v>0</v>
      </c>
      <c r="E320" s="308"/>
      <c r="F320" s="306">
        <f t="shared" si="14"/>
        <v>0</v>
      </c>
      <c r="G320" s="306">
        <f t="shared" si="15"/>
        <v>0</v>
      </c>
    </row>
    <row r="321" ht="15.6" customHeight="1" outlineLevel="2" spans="1:7">
      <c r="A321" s="303" t="s">
        <v>555</v>
      </c>
      <c r="B321" s="304" t="s">
        <v>163</v>
      </c>
      <c r="C321" s="305"/>
      <c r="D321" s="305">
        <v>0</v>
      </c>
      <c r="E321" s="308"/>
      <c r="F321" s="306">
        <f t="shared" si="14"/>
        <v>0</v>
      </c>
      <c r="G321" s="306">
        <f t="shared" si="15"/>
        <v>0</v>
      </c>
    </row>
    <row r="322" ht="15.6" customHeight="1" outlineLevel="2" spans="1:7">
      <c r="A322" s="303" t="s">
        <v>556</v>
      </c>
      <c r="B322" s="304" t="s">
        <v>557</v>
      </c>
      <c r="C322" s="305"/>
      <c r="D322" s="305">
        <v>0</v>
      </c>
      <c r="E322" s="308"/>
      <c r="F322" s="306">
        <f t="shared" si="14"/>
        <v>0</v>
      </c>
      <c r="G322" s="306">
        <f t="shared" si="15"/>
        <v>0</v>
      </c>
    </row>
    <row r="323" ht="15.6" customHeight="1" outlineLevel="2" spans="1:7">
      <c r="A323" s="303" t="s">
        <v>558</v>
      </c>
      <c r="B323" s="304" t="s">
        <v>559</v>
      </c>
      <c r="C323" s="305"/>
      <c r="D323" s="305">
        <v>0</v>
      </c>
      <c r="E323" s="308"/>
      <c r="F323" s="306">
        <f t="shared" si="14"/>
        <v>0</v>
      </c>
      <c r="G323" s="306">
        <f t="shared" si="15"/>
        <v>0</v>
      </c>
    </row>
    <row r="324" ht="15.6" customHeight="1" outlineLevel="2" spans="1:7">
      <c r="A324" s="303" t="s">
        <v>560</v>
      </c>
      <c r="B324" s="304" t="s">
        <v>561</v>
      </c>
      <c r="C324" s="305"/>
      <c r="D324" s="305">
        <v>0</v>
      </c>
      <c r="E324" s="308"/>
      <c r="F324" s="306">
        <f t="shared" si="14"/>
        <v>0</v>
      </c>
      <c r="G324" s="306">
        <f t="shared" si="15"/>
        <v>0</v>
      </c>
    </row>
    <row r="325" ht="15.6" customHeight="1" outlineLevel="2" spans="1:7">
      <c r="A325" s="303" t="s">
        <v>562</v>
      </c>
      <c r="B325" s="304" t="s">
        <v>563</v>
      </c>
      <c r="C325" s="305"/>
      <c r="D325" s="305">
        <v>0</v>
      </c>
      <c r="E325" s="308"/>
      <c r="F325" s="306">
        <f t="shared" si="14"/>
        <v>0</v>
      </c>
      <c r="G325" s="306">
        <f t="shared" si="15"/>
        <v>0</v>
      </c>
    </row>
    <row r="326" ht="15.6" customHeight="1" outlineLevel="2" spans="1:7">
      <c r="A326" s="303" t="s">
        <v>564</v>
      </c>
      <c r="B326" s="304" t="s">
        <v>82</v>
      </c>
      <c r="C326" s="305"/>
      <c r="D326" s="305">
        <v>0</v>
      </c>
      <c r="E326" s="308"/>
      <c r="F326" s="306">
        <f t="shared" si="14"/>
        <v>0</v>
      </c>
      <c r="G326" s="306">
        <f t="shared" si="15"/>
        <v>0</v>
      </c>
    </row>
    <row r="327" ht="15.6" customHeight="1" outlineLevel="2" spans="1:7">
      <c r="A327" s="303" t="s">
        <v>565</v>
      </c>
      <c r="B327" s="304" t="s">
        <v>566</v>
      </c>
      <c r="C327" s="308">
        <v>30</v>
      </c>
      <c r="D327" s="305">
        <v>0</v>
      </c>
      <c r="E327" s="308"/>
      <c r="F327" s="306">
        <f t="shared" si="14"/>
        <v>0</v>
      </c>
      <c r="G327" s="306">
        <f t="shared" si="15"/>
        <v>0</v>
      </c>
    </row>
    <row r="328" outlineLevel="1" spans="1:7">
      <c r="A328" s="299" t="s">
        <v>567</v>
      </c>
      <c r="B328" s="300" t="s">
        <v>568</v>
      </c>
      <c r="C328" s="301">
        <f>SUM(C329:C334)</f>
        <v>0</v>
      </c>
      <c r="D328" s="301">
        <v>0</v>
      </c>
      <c r="E328" s="301">
        <f>SUM(E329:E334)</f>
        <v>0</v>
      </c>
      <c r="F328" s="302">
        <f t="shared" si="14"/>
        <v>0</v>
      </c>
      <c r="G328" s="302">
        <f t="shared" si="15"/>
        <v>0</v>
      </c>
    </row>
    <row r="329" ht="15.6" customHeight="1" outlineLevel="2" spans="1:7">
      <c r="A329" s="303" t="s">
        <v>569</v>
      </c>
      <c r="B329" s="304" t="s">
        <v>64</v>
      </c>
      <c r="C329" s="305"/>
      <c r="D329" s="305">
        <v>0</v>
      </c>
      <c r="E329" s="308"/>
      <c r="F329" s="306">
        <f t="shared" si="14"/>
        <v>0</v>
      </c>
      <c r="G329" s="306">
        <f t="shared" si="15"/>
        <v>0</v>
      </c>
    </row>
    <row r="330" ht="15.6" customHeight="1" outlineLevel="2" spans="1:7">
      <c r="A330" s="303" t="s">
        <v>570</v>
      </c>
      <c r="B330" s="304" t="s">
        <v>66</v>
      </c>
      <c r="C330" s="305"/>
      <c r="D330" s="305">
        <v>0</v>
      </c>
      <c r="E330" s="308"/>
      <c r="F330" s="306">
        <f t="shared" si="14"/>
        <v>0</v>
      </c>
      <c r="G330" s="306">
        <f t="shared" si="15"/>
        <v>0</v>
      </c>
    </row>
    <row r="331" ht="15.6" customHeight="1" outlineLevel="2" spans="1:7">
      <c r="A331" s="303" t="s">
        <v>571</v>
      </c>
      <c r="B331" s="304" t="s">
        <v>68</v>
      </c>
      <c r="C331" s="305"/>
      <c r="D331" s="305">
        <v>0</v>
      </c>
      <c r="E331" s="308"/>
      <c r="F331" s="306">
        <f t="shared" si="14"/>
        <v>0</v>
      </c>
      <c r="G331" s="306">
        <f t="shared" si="15"/>
        <v>0</v>
      </c>
    </row>
    <row r="332" ht="15.6" customHeight="1" outlineLevel="2" spans="1:7">
      <c r="A332" s="303" t="s">
        <v>572</v>
      </c>
      <c r="B332" s="304" t="s">
        <v>573</v>
      </c>
      <c r="C332" s="305"/>
      <c r="D332" s="305">
        <v>0</v>
      </c>
      <c r="E332" s="308"/>
      <c r="F332" s="306">
        <f t="shared" si="14"/>
        <v>0</v>
      </c>
      <c r="G332" s="306">
        <f t="shared" si="15"/>
        <v>0</v>
      </c>
    </row>
    <row r="333" ht="15.6" customHeight="1" outlineLevel="2" spans="1:7">
      <c r="A333" s="303" t="s">
        <v>574</v>
      </c>
      <c r="B333" s="304" t="s">
        <v>82</v>
      </c>
      <c r="C333" s="305"/>
      <c r="D333" s="305">
        <v>0</v>
      </c>
      <c r="E333" s="308"/>
      <c r="F333" s="306">
        <f t="shared" si="14"/>
        <v>0</v>
      </c>
      <c r="G333" s="306">
        <f t="shared" si="15"/>
        <v>0</v>
      </c>
    </row>
    <row r="334" ht="15.6" customHeight="1" outlineLevel="2" spans="1:7">
      <c r="A334" s="303" t="s">
        <v>575</v>
      </c>
      <c r="B334" s="304" t="s">
        <v>576</v>
      </c>
      <c r="C334" s="305"/>
      <c r="D334" s="305">
        <v>0</v>
      </c>
      <c r="E334" s="308"/>
      <c r="F334" s="306">
        <f t="shared" si="14"/>
        <v>0</v>
      </c>
      <c r="G334" s="306">
        <f t="shared" si="15"/>
        <v>0</v>
      </c>
    </row>
    <row r="335" outlineLevel="1" spans="1:7">
      <c r="A335" s="299" t="s">
        <v>577</v>
      </c>
      <c r="B335" s="300" t="s">
        <v>578</v>
      </c>
      <c r="C335" s="301">
        <f>SUM(C336:C342)</f>
        <v>0</v>
      </c>
      <c r="D335" s="301">
        <v>0</v>
      </c>
      <c r="E335" s="301">
        <f>SUM(E336:E342)</f>
        <v>0</v>
      </c>
      <c r="F335" s="302">
        <f t="shared" si="14"/>
        <v>0</v>
      </c>
      <c r="G335" s="302">
        <f t="shared" si="15"/>
        <v>0</v>
      </c>
    </row>
    <row r="336" ht="15.6" customHeight="1" outlineLevel="2" spans="1:7">
      <c r="A336" s="303" t="s">
        <v>579</v>
      </c>
      <c r="B336" s="304" t="s">
        <v>64</v>
      </c>
      <c r="C336" s="305"/>
      <c r="D336" s="305">
        <v>0</v>
      </c>
      <c r="E336" s="308"/>
      <c r="F336" s="306">
        <f t="shared" si="14"/>
        <v>0</v>
      </c>
      <c r="G336" s="306">
        <f t="shared" si="15"/>
        <v>0</v>
      </c>
    </row>
    <row r="337" ht="15.6" customHeight="1" outlineLevel="2" spans="1:7">
      <c r="A337" s="303" t="s">
        <v>580</v>
      </c>
      <c r="B337" s="304" t="s">
        <v>66</v>
      </c>
      <c r="C337" s="305"/>
      <c r="D337" s="305">
        <v>0</v>
      </c>
      <c r="E337" s="308"/>
      <c r="F337" s="306">
        <f t="shared" si="14"/>
        <v>0</v>
      </c>
      <c r="G337" s="306">
        <f t="shared" si="15"/>
        <v>0</v>
      </c>
    </row>
    <row r="338" ht="15.6" customHeight="1" outlineLevel="2" spans="1:7">
      <c r="A338" s="303" t="s">
        <v>581</v>
      </c>
      <c r="B338" s="304" t="s">
        <v>68</v>
      </c>
      <c r="C338" s="305"/>
      <c r="D338" s="305">
        <v>0</v>
      </c>
      <c r="E338" s="308"/>
      <c r="F338" s="306">
        <f t="shared" si="14"/>
        <v>0</v>
      </c>
      <c r="G338" s="306">
        <f t="shared" si="15"/>
        <v>0</v>
      </c>
    </row>
    <row r="339" ht="15.6" customHeight="1" outlineLevel="2" spans="1:7">
      <c r="A339" s="303" t="s">
        <v>582</v>
      </c>
      <c r="B339" s="304" t="s">
        <v>583</v>
      </c>
      <c r="C339" s="305"/>
      <c r="D339" s="305">
        <v>0</v>
      </c>
      <c r="E339" s="308"/>
      <c r="F339" s="306">
        <f t="shared" si="14"/>
        <v>0</v>
      </c>
      <c r="G339" s="306">
        <f t="shared" si="15"/>
        <v>0</v>
      </c>
    </row>
    <row r="340" ht="15.6" customHeight="1" outlineLevel="2" spans="1:7">
      <c r="A340" s="303" t="s">
        <v>584</v>
      </c>
      <c r="B340" s="304" t="s">
        <v>585</v>
      </c>
      <c r="C340" s="305"/>
      <c r="D340" s="305">
        <v>0</v>
      </c>
      <c r="E340" s="308"/>
      <c r="F340" s="306">
        <f t="shared" si="14"/>
        <v>0</v>
      </c>
      <c r="G340" s="306">
        <f t="shared" si="15"/>
        <v>0</v>
      </c>
    </row>
    <row r="341" ht="15.6" customHeight="1" outlineLevel="2" spans="1:7">
      <c r="A341" s="303" t="s">
        <v>586</v>
      </c>
      <c r="B341" s="304" t="s">
        <v>82</v>
      </c>
      <c r="C341" s="305"/>
      <c r="D341" s="305">
        <v>0</v>
      </c>
      <c r="E341" s="308"/>
      <c r="F341" s="306">
        <f t="shared" si="14"/>
        <v>0</v>
      </c>
      <c r="G341" s="306">
        <f t="shared" si="15"/>
        <v>0</v>
      </c>
    </row>
    <row r="342" ht="15.6" customHeight="1" outlineLevel="2" spans="1:7">
      <c r="A342" s="303" t="s">
        <v>587</v>
      </c>
      <c r="B342" s="304" t="s">
        <v>588</v>
      </c>
      <c r="C342" s="307"/>
      <c r="D342" s="305">
        <v>0</v>
      </c>
      <c r="E342" s="308"/>
      <c r="F342" s="306">
        <f t="shared" si="14"/>
        <v>0</v>
      </c>
      <c r="G342" s="306">
        <f t="shared" si="15"/>
        <v>0</v>
      </c>
    </row>
    <row r="343" outlineLevel="1" spans="1:7">
      <c r="A343" s="299" t="s">
        <v>589</v>
      </c>
      <c r="B343" s="300" t="s">
        <v>590</v>
      </c>
      <c r="C343" s="301">
        <f>SUM(C344:C351)</f>
        <v>0</v>
      </c>
      <c r="D343" s="301">
        <v>0</v>
      </c>
      <c r="E343" s="301">
        <f>SUM(E344:E351)</f>
        <v>0</v>
      </c>
      <c r="F343" s="302">
        <f t="shared" si="14"/>
        <v>0</v>
      </c>
      <c r="G343" s="302">
        <f t="shared" si="15"/>
        <v>0</v>
      </c>
    </row>
    <row r="344" ht="15.6" customHeight="1" outlineLevel="2" spans="1:7">
      <c r="A344" s="303" t="s">
        <v>591</v>
      </c>
      <c r="B344" s="304" t="s">
        <v>64</v>
      </c>
      <c r="C344" s="305"/>
      <c r="D344" s="305">
        <v>0</v>
      </c>
      <c r="E344" s="308"/>
      <c r="F344" s="306">
        <f t="shared" si="14"/>
        <v>0</v>
      </c>
      <c r="G344" s="306">
        <f t="shared" si="15"/>
        <v>0</v>
      </c>
    </row>
    <row r="345" ht="15.6" customHeight="1" outlineLevel="2" spans="1:7">
      <c r="A345" s="303" t="s">
        <v>592</v>
      </c>
      <c r="B345" s="304" t="s">
        <v>66</v>
      </c>
      <c r="C345" s="68"/>
      <c r="D345" s="305">
        <v>0</v>
      </c>
      <c r="E345" s="308"/>
      <c r="F345" s="306">
        <f t="shared" si="14"/>
        <v>0</v>
      </c>
      <c r="G345" s="306">
        <f t="shared" si="15"/>
        <v>0</v>
      </c>
    </row>
    <row r="346" ht="15.6" customHeight="1" outlineLevel="2" spans="1:7">
      <c r="A346" s="303" t="s">
        <v>593</v>
      </c>
      <c r="B346" s="304" t="s">
        <v>68</v>
      </c>
      <c r="C346" s="68"/>
      <c r="D346" s="305">
        <v>0</v>
      </c>
      <c r="E346" s="308"/>
      <c r="F346" s="306">
        <f t="shared" ref="F346:F409" si="16">IF(C346&gt;0,E346/C346,0)</f>
        <v>0</v>
      </c>
      <c r="G346" s="306">
        <f t="shared" ref="G346:G409" si="17">IF(D346&gt;0,E346/D346,0)</f>
        <v>0</v>
      </c>
    </row>
    <row r="347" ht="15.6" customHeight="1" outlineLevel="2" spans="1:7">
      <c r="A347" s="303" t="s">
        <v>594</v>
      </c>
      <c r="B347" s="304" t="s">
        <v>595</v>
      </c>
      <c r="C347" s="68"/>
      <c r="D347" s="305">
        <v>0</v>
      </c>
      <c r="E347" s="308"/>
      <c r="F347" s="306">
        <f t="shared" si="16"/>
        <v>0</v>
      </c>
      <c r="G347" s="306">
        <f t="shared" si="17"/>
        <v>0</v>
      </c>
    </row>
    <row r="348" ht="15.6" customHeight="1" outlineLevel="2" spans="1:7">
      <c r="A348" s="303" t="s">
        <v>596</v>
      </c>
      <c r="B348" s="304" t="s">
        <v>597</v>
      </c>
      <c r="C348" s="68"/>
      <c r="D348" s="305">
        <v>0</v>
      </c>
      <c r="E348" s="308"/>
      <c r="F348" s="306">
        <f t="shared" si="16"/>
        <v>0</v>
      </c>
      <c r="G348" s="306">
        <f t="shared" si="17"/>
        <v>0</v>
      </c>
    </row>
    <row r="349" ht="15.6" customHeight="1" outlineLevel="2" spans="1:7">
      <c r="A349" s="303" t="s">
        <v>598</v>
      </c>
      <c r="B349" s="304" t="s">
        <v>599</v>
      </c>
      <c r="C349" s="68"/>
      <c r="D349" s="305">
        <v>0</v>
      </c>
      <c r="E349" s="308"/>
      <c r="F349" s="306">
        <f t="shared" si="16"/>
        <v>0</v>
      </c>
      <c r="G349" s="306">
        <f t="shared" si="17"/>
        <v>0</v>
      </c>
    </row>
    <row r="350" ht="15.6" customHeight="1" outlineLevel="2" spans="1:7">
      <c r="A350" s="303" t="s">
        <v>600</v>
      </c>
      <c r="B350" s="304" t="s">
        <v>82</v>
      </c>
      <c r="C350" s="68"/>
      <c r="D350" s="305">
        <v>0</v>
      </c>
      <c r="E350" s="308"/>
      <c r="F350" s="306">
        <f t="shared" si="16"/>
        <v>0</v>
      </c>
      <c r="G350" s="306">
        <f t="shared" si="17"/>
        <v>0</v>
      </c>
    </row>
    <row r="351" ht="15.6" customHeight="1" outlineLevel="2" spans="1:7">
      <c r="A351" s="303" t="s">
        <v>601</v>
      </c>
      <c r="B351" s="304" t="s">
        <v>602</v>
      </c>
      <c r="C351" s="68"/>
      <c r="D351" s="305">
        <v>0</v>
      </c>
      <c r="E351" s="308"/>
      <c r="F351" s="306">
        <f t="shared" si="16"/>
        <v>0</v>
      </c>
      <c r="G351" s="306">
        <f t="shared" si="17"/>
        <v>0</v>
      </c>
    </row>
    <row r="352" outlineLevel="1" spans="1:7">
      <c r="A352" s="299" t="s">
        <v>603</v>
      </c>
      <c r="B352" s="300" t="s">
        <v>604</v>
      </c>
      <c r="C352" s="301">
        <f>SUM(C353:C365)</f>
        <v>490</v>
      </c>
      <c r="D352" s="301">
        <v>494</v>
      </c>
      <c r="E352" s="301">
        <f>SUM(E353:E365)</f>
        <v>500</v>
      </c>
      <c r="F352" s="302">
        <f t="shared" si="16"/>
        <v>1.02040816326531</v>
      </c>
      <c r="G352" s="302">
        <f t="shared" si="17"/>
        <v>1.01214574898785</v>
      </c>
    </row>
    <row r="353" ht="15.6" customHeight="1" outlineLevel="2" spans="1:7">
      <c r="A353" s="303" t="s">
        <v>605</v>
      </c>
      <c r="B353" s="304" t="s">
        <v>64</v>
      </c>
      <c r="C353" s="308">
        <v>390</v>
      </c>
      <c r="D353" s="305">
        <v>408</v>
      </c>
      <c r="E353" s="308">
        <v>410</v>
      </c>
      <c r="F353" s="306">
        <f t="shared" si="16"/>
        <v>1.05128205128205</v>
      </c>
      <c r="G353" s="306">
        <f t="shared" si="17"/>
        <v>1.00490196078431</v>
      </c>
    </row>
    <row r="354" ht="15.6" customHeight="1" outlineLevel="2" spans="1:7">
      <c r="A354" s="303" t="s">
        <v>606</v>
      </c>
      <c r="B354" s="304" t="s">
        <v>66</v>
      </c>
      <c r="C354" s="308">
        <v>100</v>
      </c>
      <c r="D354" s="305">
        <v>86</v>
      </c>
      <c r="E354" s="308">
        <v>90</v>
      </c>
      <c r="F354" s="306">
        <f t="shared" si="16"/>
        <v>0.9</v>
      </c>
      <c r="G354" s="306">
        <f t="shared" si="17"/>
        <v>1.04651162790698</v>
      </c>
    </row>
    <row r="355" ht="15.6" customHeight="1" outlineLevel="2" spans="1:7">
      <c r="A355" s="303" t="s">
        <v>607</v>
      </c>
      <c r="B355" s="304" t="s">
        <v>68</v>
      </c>
      <c r="C355" s="305"/>
      <c r="D355" s="305">
        <v>0</v>
      </c>
      <c r="E355" s="308"/>
      <c r="F355" s="306">
        <f t="shared" si="16"/>
        <v>0</v>
      </c>
      <c r="G355" s="306">
        <f t="shared" si="17"/>
        <v>0</v>
      </c>
    </row>
    <row r="356" ht="15.6" customHeight="1" outlineLevel="2" spans="1:7">
      <c r="A356" s="303" t="s">
        <v>608</v>
      </c>
      <c r="B356" s="304" t="s">
        <v>609</v>
      </c>
      <c r="C356" s="305"/>
      <c r="D356" s="305">
        <v>0</v>
      </c>
      <c r="E356" s="308"/>
      <c r="F356" s="306">
        <f t="shared" si="16"/>
        <v>0</v>
      </c>
      <c r="G356" s="306">
        <f t="shared" si="17"/>
        <v>0</v>
      </c>
    </row>
    <row r="357" ht="15.6" customHeight="1" outlineLevel="2" spans="1:7">
      <c r="A357" s="303" t="s">
        <v>610</v>
      </c>
      <c r="B357" s="304" t="s">
        <v>611</v>
      </c>
      <c r="C357" s="305"/>
      <c r="D357" s="305">
        <v>0</v>
      </c>
      <c r="E357" s="308"/>
      <c r="F357" s="306">
        <f t="shared" si="16"/>
        <v>0</v>
      </c>
      <c r="G357" s="306">
        <f t="shared" si="17"/>
        <v>0</v>
      </c>
    </row>
    <row r="358" ht="15.6" customHeight="1" outlineLevel="2" spans="1:7">
      <c r="A358" s="303" t="s">
        <v>612</v>
      </c>
      <c r="B358" s="304" t="s">
        <v>613</v>
      </c>
      <c r="C358" s="305"/>
      <c r="D358" s="305">
        <v>0</v>
      </c>
      <c r="E358" s="308"/>
      <c r="F358" s="306">
        <f t="shared" si="16"/>
        <v>0</v>
      </c>
      <c r="G358" s="306">
        <f t="shared" si="17"/>
        <v>0</v>
      </c>
    </row>
    <row r="359" ht="15.6" customHeight="1" outlineLevel="2" spans="1:7">
      <c r="A359" s="303" t="s">
        <v>614</v>
      </c>
      <c r="B359" s="304" t="s">
        <v>615</v>
      </c>
      <c r="C359" s="305"/>
      <c r="D359" s="305">
        <v>0</v>
      </c>
      <c r="E359" s="308"/>
      <c r="F359" s="306">
        <f t="shared" si="16"/>
        <v>0</v>
      </c>
      <c r="G359" s="306">
        <f t="shared" si="17"/>
        <v>0</v>
      </c>
    </row>
    <row r="360" ht="15.6" customHeight="1" outlineLevel="2" spans="1:7">
      <c r="A360" s="303" t="s">
        <v>616</v>
      </c>
      <c r="B360" s="304" t="s">
        <v>617</v>
      </c>
      <c r="C360" s="305"/>
      <c r="D360" s="305">
        <v>0</v>
      </c>
      <c r="E360" s="308"/>
      <c r="F360" s="306">
        <f t="shared" si="16"/>
        <v>0</v>
      </c>
      <c r="G360" s="306">
        <f t="shared" si="17"/>
        <v>0</v>
      </c>
    </row>
    <row r="361" ht="15.6" customHeight="1" outlineLevel="2" spans="1:7">
      <c r="A361" s="303" t="s">
        <v>618</v>
      </c>
      <c r="B361" s="304" t="s">
        <v>619</v>
      </c>
      <c r="C361" s="68"/>
      <c r="D361" s="305">
        <v>0</v>
      </c>
      <c r="E361" s="308"/>
      <c r="F361" s="306">
        <f t="shared" si="16"/>
        <v>0</v>
      </c>
      <c r="G361" s="306">
        <f t="shared" si="17"/>
        <v>0</v>
      </c>
    </row>
    <row r="362" ht="15.6" customHeight="1" outlineLevel="2" spans="1:7">
      <c r="A362" s="303" t="s">
        <v>620</v>
      </c>
      <c r="B362" s="304" t="s">
        <v>621</v>
      </c>
      <c r="C362" s="68"/>
      <c r="D362" s="305">
        <v>0</v>
      </c>
      <c r="E362" s="308"/>
      <c r="F362" s="306">
        <f t="shared" si="16"/>
        <v>0</v>
      </c>
      <c r="G362" s="306">
        <f t="shared" si="17"/>
        <v>0</v>
      </c>
    </row>
    <row r="363" ht="15.6" customHeight="1" outlineLevel="2" spans="1:7">
      <c r="A363" s="303" t="s">
        <v>622</v>
      </c>
      <c r="B363" s="304" t="s">
        <v>163</v>
      </c>
      <c r="C363" s="68"/>
      <c r="D363" s="305">
        <v>0</v>
      </c>
      <c r="E363" s="308"/>
      <c r="F363" s="306">
        <f t="shared" si="16"/>
        <v>0</v>
      </c>
      <c r="G363" s="306">
        <f t="shared" si="17"/>
        <v>0</v>
      </c>
    </row>
    <row r="364" ht="15.6" customHeight="1" outlineLevel="2" spans="1:7">
      <c r="A364" s="303" t="s">
        <v>623</v>
      </c>
      <c r="B364" s="304" t="s">
        <v>82</v>
      </c>
      <c r="C364" s="68"/>
      <c r="D364" s="305">
        <v>0</v>
      </c>
      <c r="E364" s="308"/>
      <c r="F364" s="306">
        <f t="shared" si="16"/>
        <v>0</v>
      </c>
      <c r="G364" s="306">
        <f t="shared" si="17"/>
        <v>0</v>
      </c>
    </row>
    <row r="365" ht="15.6" customHeight="1" outlineLevel="2" spans="1:7">
      <c r="A365" s="303" t="s">
        <v>624</v>
      </c>
      <c r="B365" s="304" t="s">
        <v>625</v>
      </c>
      <c r="C365" s="305"/>
      <c r="D365" s="305">
        <v>0</v>
      </c>
      <c r="E365" s="308"/>
      <c r="F365" s="306">
        <f t="shared" si="16"/>
        <v>0</v>
      </c>
      <c r="G365" s="306">
        <f t="shared" si="17"/>
        <v>0</v>
      </c>
    </row>
    <row r="366" outlineLevel="1" spans="1:7">
      <c r="A366" s="299" t="s">
        <v>626</v>
      </c>
      <c r="B366" s="300" t="s">
        <v>627</v>
      </c>
      <c r="C366" s="301">
        <f>SUM(C367:C375)</f>
        <v>0</v>
      </c>
      <c r="D366" s="301">
        <v>0</v>
      </c>
      <c r="E366" s="301">
        <f>SUM(E367:E375)</f>
        <v>0</v>
      </c>
      <c r="F366" s="302">
        <f t="shared" si="16"/>
        <v>0</v>
      </c>
      <c r="G366" s="302">
        <f t="shared" si="17"/>
        <v>0</v>
      </c>
    </row>
    <row r="367" ht="15.6" customHeight="1" outlineLevel="2" spans="1:7">
      <c r="A367" s="303" t="s">
        <v>628</v>
      </c>
      <c r="B367" s="304" t="s">
        <v>64</v>
      </c>
      <c r="C367" s="305"/>
      <c r="D367" s="305">
        <v>0</v>
      </c>
      <c r="E367" s="308"/>
      <c r="F367" s="306">
        <f t="shared" si="16"/>
        <v>0</v>
      </c>
      <c r="G367" s="306">
        <f t="shared" si="17"/>
        <v>0</v>
      </c>
    </row>
    <row r="368" ht="15.6" customHeight="1" outlineLevel="2" spans="1:7">
      <c r="A368" s="303" t="s">
        <v>629</v>
      </c>
      <c r="B368" s="304" t="s">
        <v>66</v>
      </c>
      <c r="C368" s="305"/>
      <c r="D368" s="305">
        <v>0</v>
      </c>
      <c r="E368" s="308"/>
      <c r="F368" s="306">
        <f t="shared" si="16"/>
        <v>0</v>
      </c>
      <c r="G368" s="306">
        <f t="shared" si="17"/>
        <v>0</v>
      </c>
    </row>
    <row r="369" ht="15.6" customHeight="1" outlineLevel="2" spans="1:7">
      <c r="A369" s="303" t="s">
        <v>630</v>
      </c>
      <c r="B369" s="304" t="s">
        <v>68</v>
      </c>
      <c r="C369" s="305"/>
      <c r="D369" s="305">
        <v>0</v>
      </c>
      <c r="E369" s="308"/>
      <c r="F369" s="306">
        <f t="shared" si="16"/>
        <v>0</v>
      </c>
      <c r="G369" s="306">
        <f t="shared" si="17"/>
        <v>0</v>
      </c>
    </row>
    <row r="370" ht="15.6" customHeight="1" outlineLevel="2" spans="1:7">
      <c r="A370" s="303" t="s">
        <v>631</v>
      </c>
      <c r="B370" s="304" t="s">
        <v>632</v>
      </c>
      <c r="C370" s="305"/>
      <c r="D370" s="305">
        <v>0</v>
      </c>
      <c r="E370" s="308"/>
      <c r="F370" s="306">
        <f t="shared" si="16"/>
        <v>0</v>
      </c>
      <c r="G370" s="306">
        <f t="shared" si="17"/>
        <v>0</v>
      </c>
    </row>
    <row r="371" ht="15.6" customHeight="1" outlineLevel="2" spans="1:7">
      <c r="A371" s="303" t="s">
        <v>633</v>
      </c>
      <c r="B371" s="304" t="s">
        <v>634</v>
      </c>
      <c r="C371" s="305"/>
      <c r="D371" s="305">
        <v>0</v>
      </c>
      <c r="E371" s="308"/>
      <c r="F371" s="306">
        <f t="shared" si="16"/>
        <v>0</v>
      </c>
      <c r="G371" s="306">
        <f t="shared" si="17"/>
        <v>0</v>
      </c>
    </row>
    <row r="372" ht="15.6" customHeight="1" outlineLevel="2" spans="1:7">
      <c r="A372" s="303" t="s">
        <v>635</v>
      </c>
      <c r="B372" s="304" t="s">
        <v>636</v>
      </c>
      <c r="C372" s="305"/>
      <c r="D372" s="305">
        <v>0</v>
      </c>
      <c r="E372" s="308"/>
      <c r="F372" s="306">
        <f t="shared" si="16"/>
        <v>0</v>
      </c>
      <c r="G372" s="306">
        <f t="shared" si="17"/>
        <v>0</v>
      </c>
    </row>
    <row r="373" ht="15.6" customHeight="1" outlineLevel="2" spans="1:7">
      <c r="A373" s="303" t="s">
        <v>637</v>
      </c>
      <c r="B373" s="304" t="s">
        <v>163</v>
      </c>
      <c r="C373" s="305"/>
      <c r="D373" s="305">
        <v>0</v>
      </c>
      <c r="E373" s="308"/>
      <c r="F373" s="306">
        <f t="shared" si="16"/>
        <v>0</v>
      </c>
      <c r="G373" s="306">
        <f t="shared" si="17"/>
        <v>0</v>
      </c>
    </row>
    <row r="374" ht="15.6" customHeight="1" outlineLevel="2" spans="1:7">
      <c r="A374" s="303" t="s">
        <v>638</v>
      </c>
      <c r="B374" s="304" t="s">
        <v>82</v>
      </c>
      <c r="C374" s="305"/>
      <c r="D374" s="305">
        <v>0</v>
      </c>
      <c r="E374" s="308"/>
      <c r="F374" s="306">
        <f t="shared" si="16"/>
        <v>0</v>
      </c>
      <c r="G374" s="306">
        <f t="shared" si="17"/>
        <v>0</v>
      </c>
    </row>
    <row r="375" ht="15.6" customHeight="1" outlineLevel="2" spans="1:7">
      <c r="A375" s="303" t="s">
        <v>639</v>
      </c>
      <c r="B375" s="304" t="s">
        <v>640</v>
      </c>
      <c r="C375" s="305"/>
      <c r="D375" s="305">
        <v>0</v>
      </c>
      <c r="E375" s="308"/>
      <c r="F375" s="306">
        <f t="shared" si="16"/>
        <v>0</v>
      </c>
      <c r="G375" s="306">
        <f t="shared" si="17"/>
        <v>0</v>
      </c>
    </row>
    <row r="376" outlineLevel="1" spans="1:7">
      <c r="A376" s="299" t="s">
        <v>641</v>
      </c>
      <c r="B376" s="300" t="s">
        <v>642</v>
      </c>
      <c r="C376" s="301">
        <f>SUM(C377:C385)</f>
        <v>0</v>
      </c>
      <c r="D376" s="301">
        <v>0</v>
      </c>
      <c r="E376" s="301">
        <f>SUM(E377:E385)</f>
        <v>0</v>
      </c>
      <c r="F376" s="302">
        <f t="shared" si="16"/>
        <v>0</v>
      </c>
      <c r="G376" s="302">
        <f t="shared" si="17"/>
        <v>0</v>
      </c>
    </row>
    <row r="377" ht="15.6" customHeight="1" outlineLevel="2" spans="1:7">
      <c r="A377" s="303" t="s">
        <v>643</v>
      </c>
      <c r="B377" s="304" t="s">
        <v>64</v>
      </c>
      <c r="C377" s="305"/>
      <c r="D377" s="305">
        <v>0</v>
      </c>
      <c r="E377" s="308"/>
      <c r="F377" s="306">
        <f t="shared" si="16"/>
        <v>0</v>
      </c>
      <c r="G377" s="306">
        <f t="shared" si="17"/>
        <v>0</v>
      </c>
    </row>
    <row r="378" ht="15.6" customHeight="1" outlineLevel="2" spans="1:7">
      <c r="A378" s="303" t="s">
        <v>644</v>
      </c>
      <c r="B378" s="304" t="s">
        <v>66</v>
      </c>
      <c r="C378" s="305"/>
      <c r="D378" s="305">
        <v>0</v>
      </c>
      <c r="E378" s="308"/>
      <c r="F378" s="306">
        <f t="shared" si="16"/>
        <v>0</v>
      </c>
      <c r="G378" s="306">
        <f t="shared" si="17"/>
        <v>0</v>
      </c>
    </row>
    <row r="379" ht="15.6" customHeight="1" outlineLevel="2" spans="1:7">
      <c r="A379" s="303" t="s">
        <v>645</v>
      </c>
      <c r="B379" s="304" t="s">
        <v>68</v>
      </c>
      <c r="C379" s="305"/>
      <c r="D379" s="305">
        <v>0</v>
      </c>
      <c r="E379" s="308"/>
      <c r="F379" s="306">
        <f t="shared" si="16"/>
        <v>0</v>
      </c>
      <c r="G379" s="306">
        <f t="shared" si="17"/>
        <v>0</v>
      </c>
    </row>
    <row r="380" ht="15.6" customHeight="1" outlineLevel="2" spans="1:7">
      <c r="A380" s="303" t="s">
        <v>646</v>
      </c>
      <c r="B380" s="304" t="s">
        <v>647</v>
      </c>
      <c r="C380" s="305"/>
      <c r="D380" s="305">
        <v>0</v>
      </c>
      <c r="E380" s="308"/>
      <c r="F380" s="306">
        <f t="shared" si="16"/>
        <v>0</v>
      </c>
      <c r="G380" s="306">
        <f t="shared" si="17"/>
        <v>0</v>
      </c>
    </row>
    <row r="381" ht="15.6" customHeight="1" outlineLevel="2" spans="1:7">
      <c r="A381" s="303" t="s">
        <v>648</v>
      </c>
      <c r="B381" s="304" t="s">
        <v>649</v>
      </c>
      <c r="C381" s="305"/>
      <c r="D381" s="305">
        <v>0</v>
      </c>
      <c r="E381" s="308"/>
      <c r="F381" s="306">
        <f t="shared" si="16"/>
        <v>0</v>
      </c>
      <c r="G381" s="306">
        <f t="shared" si="17"/>
        <v>0</v>
      </c>
    </row>
    <row r="382" ht="15.6" customHeight="1" outlineLevel="2" spans="1:7">
      <c r="A382" s="303" t="s">
        <v>650</v>
      </c>
      <c r="B382" s="304" t="s">
        <v>651</v>
      </c>
      <c r="C382" s="305"/>
      <c r="D382" s="305">
        <v>0</v>
      </c>
      <c r="E382" s="308"/>
      <c r="F382" s="306">
        <f t="shared" si="16"/>
        <v>0</v>
      </c>
      <c r="G382" s="306">
        <f t="shared" si="17"/>
        <v>0</v>
      </c>
    </row>
    <row r="383" ht="15.6" customHeight="1" outlineLevel="2" spans="1:7">
      <c r="A383" s="303" t="s">
        <v>652</v>
      </c>
      <c r="B383" s="304" t="s">
        <v>163</v>
      </c>
      <c r="C383" s="305"/>
      <c r="D383" s="305">
        <v>0</v>
      </c>
      <c r="E383" s="308"/>
      <c r="F383" s="306">
        <f t="shared" si="16"/>
        <v>0</v>
      </c>
      <c r="G383" s="306">
        <f t="shared" si="17"/>
        <v>0</v>
      </c>
    </row>
    <row r="384" ht="15.6" customHeight="1" outlineLevel="2" spans="1:7">
      <c r="A384" s="303" t="s">
        <v>653</v>
      </c>
      <c r="B384" s="304" t="s">
        <v>82</v>
      </c>
      <c r="C384" s="305"/>
      <c r="D384" s="305">
        <v>0</v>
      </c>
      <c r="E384" s="308"/>
      <c r="F384" s="306">
        <f t="shared" si="16"/>
        <v>0</v>
      </c>
      <c r="G384" s="306">
        <f t="shared" si="17"/>
        <v>0</v>
      </c>
    </row>
    <row r="385" ht="15.6" customHeight="1" outlineLevel="2" spans="1:7">
      <c r="A385" s="303" t="s">
        <v>654</v>
      </c>
      <c r="B385" s="304" t="s">
        <v>655</v>
      </c>
      <c r="C385" s="305"/>
      <c r="D385" s="305">
        <v>0</v>
      </c>
      <c r="E385" s="308"/>
      <c r="F385" s="306">
        <f t="shared" si="16"/>
        <v>0</v>
      </c>
      <c r="G385" s="306">
        <f t="shared" si="17"/>
        <v>0</v>
      </c>
    </row>
    <row r="386" outlineLevel="1" spans="1:7">
      <c r="A386" s="299" t="s">
        <v>656</v>
      </c>
      <c r="B386" s="300" t="s">
        <v>657</v>
      </c>
      <c r="C386" s="301">
        <f>SUM(C387:C393)</f>
        <v>0</v>
      </c>
      <c r="D386" s="301">
        <v>0</v>
      </c>
      <c r="E386" s="301">
        <f>SUM(E387:E393)</f>
        <v>0</v>
      </c>
      <c r="F386" s="302">
        <f t="shared" si="16"/>
        <v>0</v>
      </c>
      <c r="G386" s="302">
        <f t="shared" si="17"/>
        <v>0</v>
      </c>
    </row>
    <row r="387" ht="15.6" customHeight="1" outlineLevel="2" spans="1:7">
      <c r="A387" s="303" t="s">
        <v>658</v>
      </c>
      <c r="B387" s="304" t="s">
        <v>64</v>
      </c>
      <c r="C387" s="305"/>
      <c r="D387" s="305">
        <v>0</v>
      </c>
      <c r="E387" s="308"/>
      <c r="F387" s="306">
        <f t="shared" si="16"/>
        <v>0</v>
      </c>
      <c r="G387" s="306">
        <f t="shared" si="17"/>
        <v>0</v>
      </c>
    </row>
    <row r="388" ht="15.6" customHeight="1" outlineLevel="2" spans="1:7">
      <c r="A388" s="303" t="s">
        <v>659</v>
      </c>
      <c r="B388" s="304" t="s">
        <v>66</v>
      </c>
      <c r="C388" s="305"/>
      <c r="D388" s="305">
        <v>0</v>
      </c>
      <c r="E388" s="308"/>
      <c r="F388" s="306">
        <f t="shared" si="16"/>
        <v>0</v>
      </c>
      <c r="G388" s="306">
        <f t="shared" si="17"/>
        <v>0</v>
      </c>
    </row>
    <row r="389" ht="15.6" customHeight="1" outlineLevel="2" spans="1:7">
      <c r="A389" s="303" t="s">
        <v>660</v>
      </c>
      <c r="B389" s="304" t="s">
        <v>68</v>
      </c>
      <c r="C389" s="305"/>
      <c r="D389" s="305">
        <v>0</v>
      </c>
      <c r="E389" s="308"/>
      <c r="F389" s="306">
        <f t="shared" si="16"/>
        <v>0</v>
      </c>
      <c r="G389" s="306">
        <f t="shared" si="17"/>
        <v>0</v>
      </c>
    </row>
    <row r="390" ht="15.6" customHeight="1" outlineLevel="2" spans="1:7">
      <c r="A390" s="303" t="s">
        <v>661</v>
      </c>
      <c r="B390" s="304" t="s">
        <v>662</v>
      </c>
      <c r="C390" s="305"/>
      <c r="D390" s="305">
        <v>0</v>
      </c>
      <c r="E390" s="308"/>
      <c r="F390" s="306">
        <f t="shared" si="16"/>
        <v>0</v>
      </c>
      <c r="G390" s="306">
        <f t="shared" si="17"/>
        <v>0</v>
      </c>
    </row>
    <row r="391" ht="15.6" customHeight="1" outlineLevel="2" spans="1:7">
      <c r="A391" s="303" t="s">
        <v>663</v>
      </c>
      <c r="B391" s="304" t="s">
        <v>664</v>
      </c>
      <c r="C391" s="305"/>
      <c r="D391" s="305">
        <v>0</v>
      </c>
      <c r="E391" s="308"/>
      <c r="F391" s="306">
        <f t="shared" si="16"/>
        <v>0</v>
      </c>
      <c r="G391" s="306">
        <f t="shared" si="17"/>
        <v>0</v>
      </c>
    </row>
    <row r="392" ht="15.6" customHeight="1" outlineLevel="2" spans="1:7">
      <c r="A392" s="303" t="s">
        <v>665</v>
      </c>
      <c r="B392" s="304" t="s">
        <v>82</v>
      </c>
      <c r="C392" s="305"/>
      <c r="D392" s="305">
        <v>0</v>
      </c>
      <c r="E392" s="308"/>
      <c r="F392" s="306">
        <f t="shared" si="16"/>
        <v>0</v>
      </c>
      <c r="G392" s="306">
        <f t="shared" si="17"/>
        <v>0</v>
      </c>
    </row>
    <row r="393" ht="15.6" customHeight="1" outlineLevel="2" spans="1:7">
      <c r="A393" s="303" t="s">
        <v>666</v>
      </c>
      <c r="B393" s="304" t="s">
        <v>667</v>
      </c>
      <c r="C393" s="305"/>
      <c r="D393" s="305">
        <v>0</v>
      </c>
      <c r="E393" s="308"/>
      <c r="F393" s="306">
        <f t="shared" si="16"/>
        <v>0</v>
      </c>
      <c r="G393" s="306">
        <f t="shared" si="17"/>
        <v>0</v>
      </c>
    </row>
    <row r="394" outlineLevel="1" spans="1:7">
      <c r="A394" s="299" t="s">
        <v>668</v>
      </c>
      <c r="B394" s="300" t="s">
        <v>669</v>
      </c>
      <c r="C394" s="301">
        <f>SUM(C395:C399)</f>
        <v>0</v>
      </c>
      <c r="D394" s="301">
        <v>0</v>
      </c>
      <c r="E394" s="301">
        <f>SUM(E395:E399)</f>
        <v>0</v>
      </c>
      <c r="F394" s="302">
        <f t="shared" si="16"/>
        <v>0</v>
      </c>
      <c r="G394" s="302">
        <f t="shared" si="17"/>
        <v>0</v>
      </c>
    </row>
    <row r="395" ht="15.6" customHeight="1" outlineLevel="2" spans="1:7">
      <c r="A395" s="303" t="s">
        <v>670</v>
      </c>
      <c r="B395" s="304" t="s">
        <v>64</v>
      </c>
      <c r="C395" s="305"/>
      <c r="D395" s="305">
        <v>0</v>
      </c>
      <c r="E395" s="308"/>
      <c r="F395" s="306">
        <f t="shared" si="16"/>
        <v>0</v>
      </c>
      <c r="G395" s="306">
        <f t="shared" si="17"/>
        <v>0</v>
      </c>
    </row>
    <row r="396" ht="15.6" customHeight="1" outlineLevel="2" spans="1:7">
      <c r="A396" s="303" t="s">
        <v>671</v>
      </c>
      <c r="B396" s="304" t="s">
        <v>66</v>
      </c>
      <c r="C396" s="305"/>
      <c r="D396" s="305">
        <v>0</v>
      </c>
      <c r="E396" s="308"/>
      <c r="F396" s="306">
        <f t="shared" si="16"/>
        <v>0</v>
      </c>
      <c r="G396" s="306">
        <f t="shared" si="17"/>
        <v>0</v>
      </c>
    </row>
    <row r="397" ht="15.6" customHeight="1" outlineLevel="2" spans="1:7">
      <c r="A397" s="303" t="s">
        <v>672</v>
      </c>
      <c r="B397" s="304" t="s">
        <v>163</v>
      </c>
      <c r="C397" s="305"/>
      <c r="D397" s="305">
        <v>0</v>
      </c>
      <c r="E397" s="308"/>
      <c r="F397" s="306">
        <f t="shared" si="16"/>
        <v>0</v>
      </c>
      <c r="G397" s="306">
        <f t="shared" si="17"/>
        <v>0</v>
      </c>
    </row>
    <row r="398" ht="15.6" customHeight="1" outlineLevel="2" spans="1:7">
      <c r="A398" s="303" t="s">
        <v>673</v>
      </c>
      <c r="B398" s="304" t="s">
        <v>674</v>
      </c>
      <c r="C398" s="305"/>
      <c r="D398" s="305">
        <v>0</v>
      </c>
      <c r="E398" s="308"/>
      <c r="F398" s="306">
        <f t="shared" si="16"/>
        <v>0</v>
      </c>
      <c r="G398" s="306">
        <f t="shared" si="17"/>
        <v>0</v>
      </c>
    </row>
    <row r="399" ht="15.6" customHeight="1" outlineLevel="2" spans="1:7">
      <c r="A399" s="303" t="s">
        <v>675</v>
      </c>
      <c r="B399" s="304" t="s">
        <v>676</v>
      </c>
      <c r="C399" s="305"/>
      <c r="D399" s="305">
        <v>0</v>
      </c>
      <c r="E399" s="308"/>
      <c r="F399" s="306">
        <f t="shared" si="16"/>
        <v>0</v>
      </c>
      <c r="G399" s="306">
        <f t="shared" si="17"/>
        <v>0</v>
      </c>
    </row>
    <row r="400" outlineLevel="1" spans="1:7">
      <c r="A400" s="299" t="s">
        <v>677</v>
      </c>
      <c r="B400" s="300" t="s">
        <v>678</v>
      </c>
      <c r="C400" s="301">
        <f>SUM(C401:C402)</f>
        <v>0</v>
      </c>
      <c r="D400" s="301">
        <v>0</v>
      </c>
      <c r="E400" s="301">
        <f>SUM(E401:E402)</f>
        <v>0</v>
      </c>
      <c r="F400" s="302">
        <f t="shared" si="16"/>
        <v>0</v>
      </c>
      <c r="G400" s="302">
        <f t="shared" si="17"/>
        <v>0</v>
      </c>
    </row>
    <row r="401" ht="15.6" customHeight="1" outlineLevel="2" spans="1:7">
      <c r="A401" s="303" t="s">
        <v>679</v>
      </c>
      <c r="B401" s="304" t="s">
        <v>680</v>
      </c>
      <c r="C401" s="307"/>
      <c r="D401" s="305">
        <v>0</v>
      </c>
      <c r="E401" s="308"/>
      <c r="F401" s="306">
        <f t="shared" si="16"/>
        <v>0</v>
      </c>
      <c r="G401" s="306">
        <f t="shared" si="17"/>
        <v>0</v>
      </c>
    </row>
    <row r="402" ht="15.6" customHeight="1" outlineLevel="2" spans="1:7">
      <c r="A402" s="303" t="s">
        <v>681</v>
      </c>
      <c r="B402" s="304" t="s">
        <v>678</v>
      </c>
      <c r="C402" s="307"/>
      <c r="D402" s="305">
        <v>0</v>
      </c>
      <c r="E402" s="308"/>
      <c r="F402" s="306">
        <f t="shared" si="16"/>
        <v>0</v>
      </c>
      <c r="G402" s="306">
        <f t="shared" si="17"/>
        <v>0</v>
      </c>
    </row>
    <row r="403" spans="1:7">
      <c r="A403" s="296" t="s">
        <v>682</v>
      </c>
      <c r="B403" s="122" t="s">
        <v>683</v>
      </c>
      <c r="C403" s="297">
        <f>SUM(C404,C409,C416,C422,C428,C432,C436,C440,C446,C453)</f>
        <v>85690</v>
      </c>
      <c r="D403" s="297">
        <v>85908</v>
      </c>
      <c r="E403" s="297">
        <f>SUM(E404,E409,E416,E422,E428,E432,E436,E440,E446,E453)</f>
        <v>86000</v>
      </c>
      <c r="F403" s="298">
        <f t="shared" si="16"/>
        <v>1.00361769167931</v>
      </c>
      <c r="G403" s="298">
        <f t="shared" si="17"/>
        <v>1.0010709130698</v>
      </c>
    </row>
    <row r="404" outlineLevel="1" spans="1:7">
      <c r="A404" s="299" t="s">
        <v>684</v>
      </c>
      <c r="B404" s="300" t="s">
        <v>685</v>
      </c>
      <c r="C404" s="301">
        <f>SUM(C405:C408)</f>
        <v>3010</v>
      </c>
      <c r="D404" s="301">
        <v>4100</v>
      </c>
      <c r="E404" s="301">
        <f>SUM(E405:E408)</f>
        <v>4200</v>
      </c>
      <c r="F404" s="302">
        <f t="shared" si="16"/>
        <v>1.3953488372093</v>
      </c>
      <c r="G404" s="302">
        <f t="shared" si="17"/>
        <v>1.02439024390244</v>
      </c>
    </row>
    <row r="405" ht="15.6" customHeight="1" outlineLevel="2" spans="1:7">
      <c r="A405" s="303" t="s">
        <v>686</v>
      </c>
      <c r="B405" s="304" t="s">
        <v>64</v>
      </c>
      <c r="C405" s="308">
        <v>560</v>
      </c>
      <c r="D405" s="305">
        <v>2955</v>
      </c>
      <c r="E405" s="308">
        <v>3000</v>
      </c>
      <c r="F405" s="306">
        <f t="shared" si="16"/>
        <v>5.35714285714286</v>
      </c>
      <c r="G405" s="306">
        <f t="shared" si="17"/>
        <v>1.01522842639594</v>
      </c>
    </row>
    <row r="406" ht="15.6" customHeight="1" outlineLevel="2" spans="1:7">
      <c r="A406" s="303" t="s">
        <v>687</v>
      </c>
      <c r="B406" s="304" t="s">
        <v>66</v>
      </c>
      <c r="C406" s="308">
        <v>2300</v>
      </c>
      <c r="D406" s="305">
        <v>1142</v>
      </c>
      <c r="E406" s="308">
        <v>1200</v>
      </c>
      <c r="F406" s="306">
        <f t="shared" si="16"/>
        <v>0.521739130434783</v>
      </c>
      <c r="G406" s="306">
        <f t="shared" si="17"/>
        <v>1.0507880910683</v>
      </c>
    </row>
    <row r="407" ht="15.6" customHeight="1" outlineLevel="2" spans="1:7">
      <c r="A407" s="303" t="s">
        <v>688</v>
      </c>
      <c r="B407" s="304" t="s">
        <v>68</v>
      </c>
      <c r="C407" s="308"/>
      <c r="D407" s="305">
        <v>0</v>
      </c>
      <c r="E407" s="308"/>
      <c r="F407" s="306">
        <f t="shared" si="16"/>
        <v>0</v>
      </c>
      <c r="G407" s="306">
        <f t="shared" si="17"/>
        <v>0</v>
      </c>
    </row>
    <row r="408" ht="15.6" customHeight="1" outlineLevel="2" spans="1:7">
      <c r="A408" s="303" t="s">
        <v>689</v>
      </c>
      <c r="B408" s="304" t="s">
        <v>690</v>
      </c>
      <c r="C408" s="308">
        <v>150</v>
      </c>
      <c r="D408" s="305">
        <v>3</v>
      </c>
      <c r="E408" s="308"/>
      <c r="F408" s="306">
        <f t="shared" si="16"/>
        <v>0</v>
      </c>
      <c r="G408" s="306">
        <f t="shared" si="17"/>
        <v>0</v>
      </c>
    </row>
    <row r="409" outlineLevel="1" spans="1:7">
      <c r="A409" s="299" t="s">
        <v>691</v>
      </c>
      <c r="B409" s="300" t="s">
        <v>692</v>
      </c>
      <c r="C409" s="301">
        <f>SUM(C410:C415)</f>
        <v>82680</v>
      </c>
      <c r="D409" s="301">
        <v>81500</v>
      </c>
      <c r="E409" s="301">
        <f>SUM(E410:E415)</f>
        <v>81800</v>
      </c>
      <c r="F409" s="302">
        <f t="shared" si="16"/>
        <v>0.989356555394291</v>
      </c>
      <c r="G409" s="302">
        <f t="shared" si="17"/>
        <v>1.00368098159509</v>
      </c>
    </row>
    <row r="410" ht="15.6" customHeight="1" outlineLevel="2" spans="1:7">
      <c r="A410" s="303" t="s">
        <v>693</v>
      </c>
      <c r="B410" s="304" t="s">
        <v>694</v>
      </c>
      <c r="C410" s="308">
        <v>4800</v>
      </c>
      <c r="D410" s="305">
        <v>4577</v>
      </c>
      <c r="E410" s="308">
        <v>4600</v>
      </c>
      <c r="F410" s="306">
        <f t="shared" ref="F410:F455" si="18">IF(C410&gt;0,E410/C410,0)</f>
        <v>0.958333333333333</v>
      </c>
      <c r="G410" s="306">
        <f t="shared" ref="G410:G455" si="19">IF(D410&gt;0,E410/D410,0)</f>
        <v>1.00502512562814</v>
      </c>
    </row>
    <row r="411" ht="15.6" customHeight="1" outlineLevel="2" spans="1:7">
      <c r="A411" s="303" t="s">
        <v>695</v>
      </c>
      <c r="B411" s="304" t="s">
        <v>696</v>
      </c>
      <c r="C411" s="308">
        <v>51300</v>
      </c>
      <c r="D411" s="305">
        <v>48816</v>
      </c>
      <c r="E411" s="308">
        <v>49900</v>
      </c>
      <c r="F411" s="306">
        <f t="shared" si="18"/>
        <v>0.97270955165692</v>
      </c>
      <c r="G411" s="306">
        <f t="shared" si="19"/>
        <v>1.02220583415274</v>
      </c>
    </row>
    <row r="412" ht="15.6" customHeight="1" outlineLevel="2" spans="1:7">
      <c r="A412" s="303" t="s">
        <v>697</v>
      </c>
      <c r="B412" s="304" t="s">
        <v>698</v>
      </c>
      <c r="C412" s="308">
        <v>22000</v>
      </c>
      <c r="D412" s="305">
        <v>21665</v>
      </c>
      <c r="E412" s="308">
        <v>22500</v>
      </c>
      <c r="F412" s="306">
        <f t="shared" si="18"/>
        <v>1.02272727272727</v>
      </c>
      <c r="G412" s="306">
        <f t="shared" si="19"/>
        <v>1.03854142626356</v>
      </c>
    </row>
    <row r="413" ht="15.6" customHeight="1" outlineLevel="2" spans="1:7">
      <c r="A413" s="303" t="s">
        <v>699</v>
      </c>
      <c r="B413" s="304" t="s">
        <v>700</v>
      </c>
      <c r="C413" s="308">
        <v>4300</v>
      </c>
      <c r="D413" s="305">
        <v>3735</v>
      </c>
      <c r="E413" s="308">
        <v>4200</v>
      </c>
      <c r="F413" s="306">
        <f t="shared" si="18"/>
        <v>0.976744186046512</v>
      </c>
      <c r="G413" s="306">
        <f t="shared" si="19"/>
        <v>1.12449799196787</v>
      </c>
    </row>
    <row r="414" ht="15.6" customHeight="1" outlineLevel="2" spans="1:7">
      <c r="A414" s="303" t="s">
        <v>701</v>
      </c>
      <c r="B414" s="304" t="s">
        <v>702</v>
      </c>
      <c r="C414" s="308"/>
      <c r="D414" s="305">
        <v>0</v>
      </c>
      <c r="E414" s="308"/>
      <c r="F414" s="306">
        <f t="shared" si="18"/>
        <v>0</v>
      </c>
      <c r="G414" s="306">
        <f t="shared" si="19"/>
        <v>0</v>
      </c>
    </row>
    <row r="415" ht="15.6" customHeight="1" outlineLevel="2" spans="1:7">
      <c r="A415" s="303" t="s">
        <v>703</v>
      </c>
      <c r="B415" s="304" t="s">
        <v>704</v>
      </c>
      <c r="C415" s="308">
        <v>280</v>
      </c>
      <c r="D415" s="305">
        <v>2707</v>
      </c>
      <c r="E415" s="308">
        <v>600</v>
      </c>
      <c r="F415" s="306">
        <f t="shared" si="18"/>
        <v>2.14285714285714</v>
      </c>
      <c r="G415" s="306">
        <f t="shared" si="19"/>
        <v>0.221647580347248</v>
      </c>
    </row>
    <row r="416" outlineLevel="1" spans="1:7">
      <c r="A416" s="299" t="s">
        <v>705</v>
      </c>
      <c r="B416" s="300" t="s">
        <v>706</v>
      </c>
      <c r="C416" s="301">
        <f>SUM(C417:C421)</f>
        <v>0</v>
      </c>
      <c r="D416" s="301">
        <v>0</v>
      </c>
      <c r="E416" s="301">
        <f>SUM(E417:E421)</f>
        <v>0</v>
      </c>
      <c r="F416" s="302">
        <f t="shared" si="18"/>
        <v>0</v>
      </c>
      <c r="G416" s="302">
        <f t="shared" si="19"/>
        <v>0</v>
      </c>
    </row>
    <row r="417" ht="15.6" customHeight="1" outlineLevel="2" spans="1:7">
      <c r="A417" s="303" t="s">
        <v>707</v>
      </c>
      <c r="B417" s="304" t="s">
        <v>708</v>
      </c>
      <c r="C417" s="305"/>
      <c r="D417" s="305">
        <v>0</v>
      </c>
      <c r="E417" s="308"/>
      <c r="F417" s="306">
        <f t="shared" si="18"/>
        <v>0</v>
      </c>
      <c r="G417" s="306">
        <f t="shared" si="19"/>
        <v>0</v>
      </c>
    </row>
    <row r="418" ht="15.6" customHeight="1" outlineLevel="2" spans="1:7">
      <c r="A418" s="303" t="s">
        <v>709</v>
      </c>
      <c r="B418" s="304" t="s">
        <v>710</v>
      </c>
      <c r="C418" s="305"/>
      <c r="D418" s="305">
        <v>0</v>
      </c>
      <c r="E418" s="308"/>
      <c r="F418" s="306">
        <f t="shared" si="18"/>
        <v>0</v>
      </c>
      <c r="G418" s="306">
        <f t="shared" si="19"/>
        <v>0</v>
      </c>
    </row>
    <row r="419" ht="15.6" customHeight="1" outlineLevel="2" spans="1:7">
      <c r="A419" s="303" t="s">
        <v>711</v>
      </c>
      <c r="B419" s="304" t="s">
        <v>712</v>
      </c>
      <c r="C419" s="305"/>
      <c r="D419" s="305">
        <v>0</v>
      </c>
      <c r="E419" s="308"/>
      <c r="F419" s="306">
        <f t="shared" si="18"/>
        <v>0</v>
      </c>
      <c r="G419" s="306">
        <f t="shared" si="19"/>
        <v>0</v>
      </c>
    </row>
    <row r="420" ht="15.6" customHeight="1" outlineLevel="2" spans="1:7">
      <c r="A420" s="303" t="s">
        <v>713</v>
      </c>
      <c r="B420" s="304" t="s">
        <v>714</v>
      </c>
      <c r="C420" s="305"/>
      <c r="D420" s="305">
        <v>0</v>
      </c>
      <c r="E420" s="308"/>
      <c r="F420" s="306">
        <f t="shared" si="18"/>
        <v>0</v>
      </c>
      <c r="G420" s="306">
        <f t="shared" si="19"/>
        <v>0</v>
      </c>
    </row>
    <row r="421" ht="15.6" customHeight="1" outlineLevel="2" spans="1:7">
      <c r="A421" s="303" t="s">
        <v>715</v>
      </c>
      <c r="B421" s="304" t="s">
        <v>716</v>
      </c>
      <c r="C421" s="305"/>
      <c r="D421" s="305">
        <v>0</v>
      </c>
      <c r="E421" s="308"/>
      <c r="F421" s="306">
        <f t="shared" si="18"/>
        <v>0</v>
      </c>
      <c r="G421" s="306">
        <f t="shared" si="19"/>
        <v>0</v>
      </c>
    </row>
    <row r="422" outlineLevel="1" spans="1:7">
      <c r="A422" s="299" t="s">
        <v>717</v>
      </c>
      <c r="B422" s="300" t="s">
        <v>718</v>
      </c>
      <c r="C422" s="301">
        <f>SUM(C423:C427)</f>
        <v>0</v>
      </c>
      <c r="D422" s="301">
        <v>0</v>
      </c>
      <c r="E422" s="301">
        <f>SUM(E423:E427)</f>
        <v>0</v>
      </c>
      <c r="F422" s="302">
        <f t="shared" si="18"/>
        <v>0</v>
      </c>
      <c r="G422" s="302">
        <f t="shared" si="19"/>
        <v>0</v>
      </c>
    </row>
    <row r="423" ht="15.6" customHeight="1" outlineLevel="2" spans="1:7">
      <c r="A423" s="303" t="s">
        <v>719</v>
      </c>
      <c r="B423" s="304" t="s">
        <v>720</v>
      </c>
      <c r="C423" s="305"/>
      <c r="D423" s="305">
        <v>0</v>
      </c>
      <c r="E423" s="308"/>
      <c r="F423" s="306">
        <f t="shared" si="18"/>
        <v>0</v>
      </c>
      <c r="G423" s="306">
        <f t="shared" si="19"/>
        <v>0</v>
      </c>
    </row>
    <row r="424" ht="15.6" customHeight="1" outlineLevel="2" spans="1:7">
      <c r="A424" s="303" t="s">
        <v>721</v>
      </c>
      <c r="B424" s="304" t="s">
        <v>722</v>
      </c>
      <c r="C424" s="305"/>
      <c r="D424" s="305">
        <v>0</v>
      </c>
      <c r="E424" s="308"/>
      <c r="F424" s="306">
        <f t="shared" si="18"/>
        <v>0</v>
      </c>
      <c r="G424" s="306">
        <f t="shared" si="19"/>
        <v>0</v>
      </c>
    </row>
    <row r="425" ht="15.6" customHeight="1" outlineLevel="2" spans="1:7">
      <c r="A425" s="303" t="s">
        <v>723</v>
      </c>
      <c r="B425" s="304" t="s">
        <v>724</v>
      </c>
      <c r="C425" s="305"/>
      <c r="D425" s="305">
        <v>0</v>
      </c>
      <c r="E425" s="308"/>
      <c r="F425" s="306">
        <f t="shared" si="18"/>
        <v>0</v>
      </c>
      <c r="G425" s="306">
        <f t="shared" si="19"/>
        <v>0</v>
      </c>
    </row>
    <row r="426" ht="15.6" customHeight="1" outlineLevel="2" spans="1:7">
      <c r="A426" s="303" t="s">
        <v>725</v>
      </c>
      <c r="B426" s="304" t="s">
        <v>726</v>
      </c>
      <c r="C426" s="305"/>
      <c r="D426" s="305">
        <v>0</v>
      </c>
      <c r="E426" s="308"/>
      <c r="F426" s="306">
        <f t="shared" si="18"/>
        <v>0</v>
      </c>
      <c r="G426" s="306">
        <f t="shared" si="19"/>
        <v>0</v>
      </c>
    </row>
    <row r="427" ht="15.6" customHeight="1" outlineLevel="2" spans="1:7">
      <c r="A427" s="303" t="s">
        <v>727</v>
      </c>
      <c r="B427" s="304" t="s">
        <v>728</v>
      </c>
      <c r="C427" s="305"/>
      <c r="D427" s="305">
        <v>0</v>
      </c>
      <c r="E427" s="308"/>
      <c r="F427" s="306">
        <f t="shared" si="18"/>
        <v>0</v>
      </c>
      <c r="G427" s="306">
        <f t="shared" si="19"/>
        <v>0</v>
      </c>
    </row>
    <row r="428" outlineLevel="1" spans="1:7">
      <c r="A428" s="299" t="s">
        <v>729</v>
      </c>
      <c r="B428" s="300" t="s">
        <v>730</v>
      </c>
      <c r="C428" s="301">
        <f>SUM(C429:C431)</f>
        <v>0</v>
      </c>
      <c r="D428" s="301">
        <v>0</v>
      </c>
      <c r="E428" s="301">
        <f>SUM(E429:E431)</f>
        <v>0</v>
      </c>
      <c r="F428" s="302">
        <f t="shared" si="18"/>
        <v>0</v>
      </c>
      <c r="G428" s="302">
        <f t="shared" si="19"/>
        <v>0</v>
      </c>
    </row>
    <row r="429" ht="15.6" customHeight="1" outlineLevel="2" spans="1:7">
      <c r="A429" s="303" t="s">
        <v>731</v>
      </c>
      <c r="B429" s="304" t="s">
        <v>732</v>
      </c>
      <c r="C429" s="305"/>
      <c r="D429" s="305">
        <v>0</v>
      </c>
      <c r="E429" s="308"/>
      <c r="F429" s="306">
        <f t="shared" si="18"/>
        <v>0</v>
      </c>
      <c r="G429" s="306">
        <f t="shared" si="19"/>
        <v>0</v>
      </c>
    </row>
    <row r="430" ht="15.6" customHeight="1" outlineLevel="2" spans="1:7">
      <c r="A430" s="303" t="s">
        <v>733</v>
      </c>
      <c r="B430" s="304" t="s">
        <v>734</v>
      </c>
      <c r="C430" s="305"/>
      <c r="D430" s="305">
        <v>0</v>
      </c>
      <c r="E430" s="308"/>
      <c r="F430" s="306">
        <f t="shared" si="18"/>
        <v>0</v>
      </c>
      <c r="G430" s="306">
        <f t="shared" si="19"/>
        <v>0</v>
      </c>
    </row>
    <row r="431" ht="15.6" customHeight="1" outlineLevel="2" spans="1:7">
      <c r="A431" s="303" t="s">
        <v>735</v>
      </c>
      <c r="B431" s="304" t="s">
        <v>736</v>
      </c>
      <c r="C431" s="305"/>
      <c r="D431" s="305">
        <v>0</v>
      </c>
      <c r="E431" s="308"/>
      <c r="F431" s="306">
        <f t="shared" si="18"/>
        <v>0</v>
      </c>
      <c r="G431" s="306">
        <f t="shared" si="19"/>
        <v>0</v>
      </c>
    </row>
    <row r="432" outlineLevel="1" spans="1:7">
      <c r="A432" s="299" t="s">
        <v>737</v>
      </c>
      <c r="B432" s="300" t="s">
        <v>738</v>
      </c>
      <c r="C432" s="301">
        <f>SUM(C433:C435)</f>
        <v>0</v>
      </c>
      <c r="D432" s="301">
        <v>0</v>
      </c>
      <c r="E432" s="301">
        <f>SUM(E433:E435)</f>
        <v>0</v>
      </c>
      <c r="F432" s="302">
        <f t="shared" si="18"/>
        <v>0</v>
      </c>
      <c r="G432" s="302">
        <f t="shared" si="19"/>
        <v>0</v>
      </c>
    </row>
    <row r="433" ht="15.6" customHeight="1" outlineLevel="2" spans="1:7">
      <c r="A433" s="303" t="s">
        <v>739</v>
      </c>
      <c r="B433" s="304" t="s">
        <v>740</v>
      </c>
      <c r="C433" s="305"/>
      <c r="D433" s="305">
        <v>0</v>
      </c>
      <c r="E433" s="308"/>
      <c r="F433" s="306">
        <f t="shared" si="18"/>
        <v>0</v>
      </c>
      <c r="G433" s="306">
        <f t="shared" si="19"/>
        <v>0</v>
      </c>
    </row>
    <row r="434" ht="15.6" customHeight="1" outlineLevel="2" spans="1:7">
      <c r="A434" s="303" t="s">
        <v>741</v>
      </c>
      <c r="B434" s="304" t="s">
        <v>742</v>
      </c>
      <c r="C434" s="305"/>
      <c r="D434" s="305">
        <v>0</v>
      </c>
      <c r="E434" s="308"/>
      <c r="F434" s="306">
        <f t="shared" si="18"/>
        <v>0</v>
      </c>
      <c r="G434" s="306">
        <f t="shared" si="19"/>
        <v>0</v>
      </c>
    </row>
    <row r="435" ht="15.6" customHeight="1" outlineLevel="2" spans="1:7">
      <c r="A435" s="303" t="s">
        <v>743</v>
      </c>
      <c r="B435" s="304" t="s">
        <v>744</v>
      </c>
      <c r="C435" s="305"/>
      <c r="D435" s="305">
        <v>0</v>
      </c>
      <c r="E435" s="308"/>
      <c r="F435" s="306">
        <f t="shared" si="18"/>
        <v>0</v>
      </c>
      <c r="G435" s="306">
        <f t="shared" si="19"/>
        <v>0</v>
      </c>
    </row>
    <row r="436" outlineLevel="1" spans="1:7">
      <c r="A436" s="299" t="s">
        <v>745</v>
      </c>
      <c r="B436" s="300" t="s">
        <v>746</v>
      </c>
      <c r="C436" s="301">
        <f>SUM(C437:C439)</f>
        <v>0</v>
      </c>
      <c r="D436" s="301">
        <v>0</v>
      </c>
      <c r="E436" s="301">
        <f>SUM(E437:E439)</f>
        <v>0</v>
      </c>
      <c r="F436" s="302">
        <f t="shared" si="18"/>
        <v>0</v>
      </c>
      <c r="G436" s="302">
        <f t="shared" si="19"/>
        <v>0</v>
      </c>
    </row>
    <row r="437" ht="15.6" customHeight="1" outlineLevel="2" spans="1:7">
      <c r="A437" s="303" t="s">
        <v>747</v>
      </c>
      <c r="B437" s="304" t="s">
        <v>748</v>
      </c>
      <c r="C437" s="307"/>
      <c r="D437" s="305">
        <v>0</v>
      </c>
      <c r="E437" s="308"/>
      <c r="F437" s="306">
        <f t="shared" si="18"/>
        <v>0</v>
      </c>
      <c r="G437" s="306">
        <f t="shared" si="19"/>
        <v>0</v>
      </c>
    </row>
    <row r="438" ht="15.6" customHeight="1" outlineLevel="2" spans="1:7">
      <c r="A438" s="303" t="s">
        <v>749</v>
      </c>
      <c r="B438" s="304" t="s">
        <v>750</v>
      </c>
      <c r="C438" s="305"/>
      <c r="D438" s="305">
        <v>0</v>
      </c>
      <c r="E438" s="308"/>
      <c r="F438" s="306">
        <f t="shared" si="18"/>
        <v>0</v>
      </c>
      <c r="G438" s="306">
        <f t="shared" si="19"/>
        <v>0</v>
      </c>
    </row>
    <row r="439" ht="15.6" customHeight="1" outlineLevel="2" spans="1:7">
      <c r="A439" s="303" t="s">
        <v>751</v>
      </c>
      <c r="B439" s="304" t="s">
        <v>752</v>
      </c>
      <c r="C439" s="305"/>
      <c r="D439" s="305">
        <v>0</v>
      </c>
      <c r="E439" s="308"/>
      <c r="F439" s="306">
        <f t="shared" si="18"/>
        <v>0</v>
      </c>
      <c r="G439" s="306">
        <f t="shared" si="19"/>
        <v>0</v>
      </c>
    </row>
    <row r="440" outlineLevel="1" spans="1:7">
      <c r="A440" s="299" t="s">
        <v>753</v>
      </c>
      <c r="B440" s="300" t="s">
        <v>754</v>
      </c>
      <c r="C440" s="301">
        <f>SUM(C441:C445)</f>
        <v>0</v>
      </c>
      <c r="D440" s="301">
        <v>0</v>
      </c>
      <c r="E440" s="301">
        <f>SUM(E441:E445)</f>
        <v>0</v>
      </c>
      <c r="F440" s="302">
        <f t="shared" si="18"/>
        <v>0</v>
      </c>
      <c r="G440" s="302">
        <f t="shared" si="19"/>
        <v>0</v>
      </c>
    </row>
    <row r="441" ht="15.6" customHeight="1" outlineLevel="2" spans="1:7">
      <c r="A441" s="303" t="s">
        <v>755</v>
      </c>
      <c r="B441" s="304" t="s">
        <v>756</v>
      </c>
      <c r="C441" s="305"/>
      <c r="D441" s="305">
        <v>0</v>
      </c>
      <c r="E441" s="308"/>
      <c r="F441" s="306">
        <f t="shared" si="18"/>
        <v>0</v>
      </c>
      <c r="G441" s="306">
        <f t="shared" si="19"/>
        <v>0</v>
      </c>
    </row>
    <row r="442" ht="15.6" customHeight="1" outlineLevel="2" spans="1:7">
      <c r="A442" s="303" t="s">
        <v>757</v>
      </c>
      <c r="B442" s="304" t="s">
        <v>758</v>
      </c>
      <c r="C442" s="305"/>
      <c r="D442" s="305">
        <v>0</v>
      </c>
      <c r="E442" s="308"/>
      <c r="F442" s="306">
        <f t="shared" si="18"/>
        <v>0</v>
      </c>
      <c r="G442" s="306">
        <f t="shared" si="19"/>
        <v>0</v>
      </c>
    </row>
    <row r="443" ht="15.6" customHeight="1" outlineLevel="2" spans="1:7">
      <c r="A443" s="303" t="s">
        <v>759</v>
      </c>
      <c r="B443" s="304" t="s">
        <v>760</v>
      </c>
      <c r="C443" s="305"/>
      <c r="D443" s="305">
        <v>0</v>
      </c>
      <c r="E443" s="308"/>
      <c r="F443" s="306">
        <f t="shared" si="18"/>
        <v>0</v>
      </c>
      <c r="G443" s="306">
        <f t="shared" si="19"/>
        <v>0</v>
      </c>
    </row>
    <row r="444" ht="15.6" customHeight="1" outlineLevel="2" spans="1:7">
      <c r="A444" s="303" t="s">
        <v>761</v>
      </c>
      <c r="B444" s="304" t="s">
        <v>762</v>
      </c>
      <c r="C444" s="305"/>
      <c r="D444" s="305">
        <v>0</v>
      </c>
      <c r="E444" s="308"/>
      <c r="F444" s="306">
        <f t="shared" si="18"/>
        <v>0</v>
      </c>
      <c r="G444" s="306">
        <f t="shared" si="19"/>
        <v>0</v>
      </c>
    </row>
    <row r="445" ht="15.6" customHeight="1" outlineLevel="2" spans="1:7">
      <c r="A445" s="303" t="s">
        <v>763</v>
      </c>
      <c r="B445" s="304" t="s">
        <v>764</v>
      </c>
      <c r="C445" s="305"/>
      <c r="D445" s="305">
        <v>0</v>
      </c>
      <c r="E445" s="308"/>
      <c r="F445" s="306">
        <f t="shared" si="18"/>
        <v>0</v>
      </c>
      <c r="G445" s="306">
        <f t="shared" si="19"/>
        <v>0</v>
      </c>
    </row>
    <row r="446" outlineLevel="1" spans="1:7">
      <c r="A446" s="299" t="s">
        <v>765</v>
      </c>
      <c r="B446" s="300" t="s">
        <v>766</v>
      </c>
      <c r="C446" s="301">
        <f>SUM(C447:C452)</f>
        <v>0</v>
      </c>
      <c r="D446" s="301">
        <v>0</v>
      </c>
      <c r="E446" s="301">
        <f>SUM(E447:E452)</f>
        <v>0</v>
      </c>
      <c r="F446" s="302">
        <f t="shared" si="18"/>
        <v>0</v>
      </c>
      <c r="G446" s="302">
        <f t="shared" si="19"/>
        <v>0</v>
      </c>
    </row>
    <row r="447" ht="15.6" customHeight="1" outlineLevel="2" spans="1:7">
      <c r="A447" s="303" t="s">
        <v>767</v>
      </c>
      <c r="B447" s="304" t="s">
        <v>768</v>
      </c>
      <c r="C447" s="305"/>
      <c r="D447" s="305">
        <v>0</v>
      </c>
      <c r="E447" s="308"/>
      <c r="F447" s="306">
        <f t="shared" si="18"/>
        <v>0</v>
      </c>
      <c r="G447" s="306">
        <f t="shared" si="19"/>
        <v>0</v>
      </c>
    </row>
    <row r="448" ht="15.6" customHeight="1" outlineLevel="2" spans="1:7">
      <c r="A448" s="303" t="s">
        <v>769</v>
      </c>
      <c r="B448" s="304" t="s">
        <v>770</v>
      </c>
      <c r="C448" s="305"/>
      <c r="D448" s="305">
        <v>0</v>
      </c>
      <c r="E448" s="308"/>
      <c r="F448" s="306">
        <f t="shared" si="18"/>
        <v>0</v>
      </c>
      <c r="G448" s="306">
        <f t="shared" si="19"/>
        <v>0</v>
      </c>
    </row>
    <row r="449" ht="15.6" customHeight="1" outlineLevel="2" spans="1:7">
      <c r="A449" s="303" t="s">
        <v>771</v>
      </c>
      <c r="B449" s="304" t="s">
        <v>772</v>
      </c>
      <c r="C449" s="305"/>
      <c r="D449" s="305">
        <v>0</v>
      </c>
      <c r="E449" s="308"/>
      <c r="F449" s="306">
        <f t="shared" si="18"/>
        <v>0</v>
      </c>
      <c r="G449" s="306">
        <f t="shared" si="19"/>
        <v>0</v>
      </c>
    </row>
    <row r="450" ht="15.6" customHeight="1" outlineLevel="2" spans="1:7">
      <c r="A450" s="303" t="s">
        <v>773</v>
      </c>
      <c r="B450" s="304" t="s">
        <v>774</v>
      </c>
      <c r="C450" s="305"/>
      <c r="D450" s="305">
        <v>0</v>
      </c>
      <c r="E450" s="308"/>
      <c r="F450" s="306">
        <f t="shared" si="18"/>
        <v>0</v>
      </c>
      <c r="G450" s="306">
        <f t="shared" si="19"/>
        <v>0</v>
      </c>
    </row>
    <row r="451" ht="15.6" customHeight="1" outlineLevel="2" spans="1:7">
      <c r="A451" s="303" t="s">
        <v>775</v>
      </c>
      <c r="B451" s="304" t="s">
        <v>776</v>
      </c>
      <c r="C451" s="305"/>
      <c r="D451" s="305">
        <v>0</v>
      </c>
      <c r="E451" s="308"/>
      <c r="F451" s="306">
        <f t="shared" si="18"/>
        <v>0</v>
      </c>
      <c r="G451" s="306">
        <f t="shared" si="19"/>
        <v>0</v>
      </c>
    </row>
    <row r="452" ht="15.6" customHeight="1" outlineLevel="2" spans="1:7">
      <c r="A452" s="303" t="s">
        <v>777</v>
      </c>
      <c r="B452" s="304" t="s">
        <v>778</v>
      </c>
      <c r="C452" s="305"/>
      <c r="D452" s="305">
        <v>0</v>
      </c>
      <c r="E452" s="308"/>
      <c r="F452" s="306">
        <f t="shared" si="18"/>
        <v>0</v>
      </c>
      <c r="G452" s="306">
        <f t="shared" si="19"/>
        <v>0</v>
      </c>
    </row>
    <row r="453" outlineLevel="1" spans="1:7">
      <c r="A453" s="299" t="s">
        <v>779</v>
      </c>
      <c r="B453" s="300" t="s">
        <v>780</v>
      </c>
      <c r="C453" s="301">
        <f>SUM(C454)</f>
        <v>0</v>
      </c>
      <c r="D453" s="301">
        <v>308</v>
      </c>
      <c r="E453" s="301">
        <f>SUM(E454)</f>
        <v>0</v>
      </c>
      <c r="F453" s="302">
        <f t="shared" si="18"/>
        <v>0</v>
      </c>
      <c r="G453" s="302">
        <f t="shared" si="19"/>
        <v>0</v>
      </c>
    </row>
    <row r="454" ht="15.6" customHeight="1" outlineLevel="2" spans="1:7">
      <c r="A454" s="303" t="s">
        <v>781</v>
      </c>
      <c r="B454" s="304" t="s">
        <v>780</v>
      </c>
      <c r="C454" s="307"/>
      <c r="D454" s="305">
        <v>308</v>
      </c>
      <c r="E454" s="308"/>
      <c r="F454" s="306">
        <f t="shared" si="18"/>
        <v>0</v>
      </c>
      <c r="G454" s="306">
        <f t="shared" si="19"/>
        <v>0</v>
      </c>
    </row>
    <row r="455" spans="1:7">
      <c r="A455" s="296" t="s">
        <v>782</v>
      </c>
      <c r="B455" s="122" t="s">
        <v>783</v>
      </c>
      <c r="C455" s="297">
        <f>SUM(C456,C461,C470,C476,C481,C486,C491,C498,C502,C506)</f>
        <v>2750</v>
      </c>
      <c r="D455" s="297">
        <v>2769</v>
      </c>
      <c r="E455" s="297">
        <f>SUM(E456,E461,E470,E476,E481,E486,E491,E498,E502,E506)</f>
        <v>6500</v>
      </c>
      <c r="F455" s="298">
        <f t="shared" si="18"/>
        <v>2.36363636363636</v>
      </c>
      <c r="G455" s="298">
        <f t="shared" si="19"/>
        <v>2.34741784037559</v>
      </c>
    </row>
    <row r="456" outlineLevel="1" spans="1:7">
      <c r="A456" s="299" t="s">
        <v>784</v>
      </c>
      <c r="B456" s="300" t="s">
        <v>785</v>
      </c>
      <c r="C456" s="301">
        <f>SUM(C457:C460)</f>
        <v>900</v>
      </c>
      <c r="D456" s="301">
        <v>886</v>
      </c>
      <c r="E456" s="301">
        <f>SUM(E457:E460)</f>
        <v>2800</v>
      </c>
      <c r="F456" s="302">
        <f t="shared" ref="F456:F519" si="20">IF(C456&gt;0,E456/C456,0)</f>
        <v>3.11111111111111</v>
      </c>
      <c r="G456" s="302">
        <f t="shared" ref="G456:G519" si="21">IF(D456&gt;0,E456/D456,0)</f>
        <v>3.16027088036117</v>
      </c>
    </row>
    <row r="457" ht="15.6" customHeight="1" outlineLevel="2" spans="1:7">
      <c r="A457" s="303" t="s">
        <v>786</v>
      </c>
      <c r="B457" s="304" t="s">
        <v>64</v>
      </c>
      <c r="C457" s="308"/>
      <c r="D457" s="305">
        <v>0</v>
      </c>
      <c r="E457" s="308"/>
      <c r="F457" s="306">
        <f t="shared" si="20"/>
        <v>0</v>
      </c>
      <c r="G457" s="306">
        <f t="shared" si="21"/>
        <v>0</v>
      </c>
    </row>
    <row r="458" ht="15.6" customHeight="1" outlineLevel="2" spans="1:7">
      <c r="A458" s="303" t="s">
        <v>787</v>
      </c>
      <c r="B458" s="304" t="s">
        <v>66</v>
      </c>
      <c r="C458" s="308"/>
      <c r="D458" s="305">
        <v>469</v>
      </c>
      <c r="E458" s="308">
        <v>500</v>
      </c>
      <c r="F458" s="306">
        <f t="shared" si="20"/>
        <v>0</v>
      </c>
      <c r="G458" s="306">
        <f t="shared" si="21"/>
        <v>1.06609808102345</v>
      </c>
    </row>
    <row r="459" ht="15.6" customHeight="1" outlineLevel="2" spans="1:7">
      <c r="A459" s="303" t="s">
        <v>788</v>
      </c>
      <c r="B459" s="304" t="s">
        <v>68</v>
      </c>
      <c r="C459" s="308"/>
      <c r="D459" s="305">
        <v>0</v>
      </c>
      <c r="E459" s="308"/>
      <c r="F459" s="306">
        <f t="shared" si="20"/>
        <v>0</v>
      </c>
      <c r="G459" s="306">
        <f t="shared" si="21"/>
        <v>0</v>
      </c>
    </row>
    <row r="460" ht="15.6" customHeight="1" outlineLevel="2" spans="1:7">
      <c r="A460" s="303" t="s">
        <v>789</v>
      </c>
      <c r="B460" s="304" t="s">
        <v>790</v>
      </c>
      <c r="C460" s="308">
        <v>900</v>
      </c>
      <c r="D460" s="305">
        <v>417</v>
      </c>
      <c r="E460" s="308">
        <v>2300</v>
      </c>
      <c r="F460" s="306">
        <f t="shared" si="20"/>
        <v>2.55555555555556</v>
      </c>
      <c r="G460" s="306">
        <f t="shared" si="21"/>
        <v>5.51558752997602</v>
      </c>
    </row>
    <row r="461" outlineLevel="1" spans="1:7">
      <c r="A461" s="299" t="s">
        <v>791</v>
      </c>
      <c r="B461" s="300" t="s">
        <v>792</v>
      </c>
      <c r="C461" s="301">
        <f>SUM(C462:C469)</f>
        <v>0</v>
      </c>
      <c r="D461" s="301">
        <v>0</v>
      </c>
      <c r="E461" s="301">
        <f>SUM(E462:E469)</f>
        <v>0</v>
      </c>
      <c r="F461" s="302">
        <f t="shared" si="20"/>
        <v>0</v>
      </c>
      <c r="G461" s="302">
        <f t="shared" si="21"/>
        <v>0</v>
      </c>
    </row>
    <row r="462" ht="15.6" customHeight="1" outlineLevel="2" spans="1:7">
      <c r="A462" s="303" t="s">
        <v>793</v>
      </c>
      <c r="B462" s="304" t="s">
        <v>794</v>
      </c>
      <c r="C462" s="305"/>
      <c r="D462" s="305">
        <v>0</v>
      </c>
      <c r="E462" s="308"/>
      <c r="F462" s="306">
        <f t="shared" si="20"/>
        <v>0</v>
      </c>
      <c r="G462" s="306">
        <f t="shared" si="21"/>
        <v>0</v>
      </c>
    </row>
    <row r="463" ht="15.6" customHeight="1" outlineLevel="2" spans="1:7">
      <c r="A463" s="303" t="s">
        <v>795</v>
      </c>
      <c r="B463" s="304" t="s">
        <v>796</v>
      </c>
      <c r="C463" s="305"/>
      <c r="D463" s="305">
        <v>0</v>
      </c>
      <c r="E463" s="308"/>
      <c r="F463" s="306">
        <f t="shared" si="20"/>
        <v>0</v>
      </c>
      <c r="G463" s="306">
        <f t="shared" si="21"/>
        <v>0</v>
      </c>
    </row>
    <row r="464" ht="15.6" customHeight="1" outlineLevel="2" spans="1:7">
      <c r="A464" s="303" t="s">
        <v>797</v>
      </c>
      <c r="B464" s="304" t="s">
        <v>798</v>
      </c>
      <c r="C464" s="305"/>
      <c r="D464" s="305">
        <v>0</v>
      </c>
      <c r="E464" s="308"/>
      <c r="F464" s="306">
        <f t="shared" si="20"/>
        <v>0</v>
      </c>
      <c r="G464" s="306">
        <f t="shared" si="21"/>
        <v>0</v>
      </c>
    </row>
    <row r="465" ht="15.6" customHeight="1" outlineLevel="2" spans="1:7">
      <c r="A465" s="303" t="s">
        <v>799</v>
      </c>
      <c r="B465" s="304" t="s">
        <v>800</v>
      </c>
      <c r="C465" s="305"/>
      <c r="D465" s="305">
        <v>0</v>
      </c>
      <c r="E465" s="308"/>
      <c r="F465" s="306">
        <f t="shared" si="20"/>
        <v>0</v>
      </c>
      <c r="G465" s="306">
        <f t="shared" si="21"/>
        <v>0</v>
      </c>
    </row>
    <row r="466" ht="15.6" customHeight="1" outlineLevel="2" spans="1:7">
      <c r="A466" s="303" t="s">
        <v>801</v>
      </c>
      <c r="B466" s="304" t="s">
        <v>802</v>
      </c>
      <c r="C466" s="305"/>
      <c r="D466" s="305">
        <v>0</v>
      </c>
      <c r="E466" s="308"/>
      <c r="F466" s="306">
        <f t="shared" si="20"/>
        <v>0</v>
      </c>
      <c r="G466" s="306">
        <f t="shared" si="21"/>
        <v>0</v>
      </c>
    </row>
    <row r="467" ht="15.6" customHeight="1" outlineLevel="2" spans="1:7">
      <c r="A467" s="303" t="s">
        <v>803</v>
      </c>
      <c r="B467" s="304" t="s">
        <v>804</v>
      </c>
      <c r="C467" s="305"/>
      <c r="D467" s="305">
        <v>0</v>
      </c>
      <c r="E467" s="308"/>
      <c r="F467" s="306">
        <f t="shared" si="20"/>
        <v>0</v>
      </c>
      <c r="G467" s="306">
        <f t="shared" si="21"/>
        <v>0</v>
      </c>
    </row>
    <row r="468" ht="15.6" customHeight="1" outlineLevel="2" spans="1:7">
      <c r="A468" s="303" t="s">
        <v>805</v>
      </c>
      <c r="B468" s="304" t="s">
        <v>806</v>
      </c>
      <c r="C468" s="305"/>
      <c r="D468" s="305">
        <v>0</v>
      </c>
      <c r="E468" s="308"/>
      <c r="F468" s="306">
        <f t="shared" si="20"/>
        <v>0</v>
      </c>
      <c r="G468" s="306">
        <f t="shared" si="21"/>
        <v>0</v>
      </c>
    </row>
    <row r="469" ht="15.6" customHeight="1" outlineLevel="2" spans="1:7">
      <c r="A469" s="303" t="s">
        <v>807</v>
      </c>
      <c r="B469" s="304" t="s">
        <v>808</v>
      </c>
      <c r="C469" s="305"/>
      <c r="D469" s="305">
        <v>0</v>
      </c>
      <c r="E469" s="308"/>
      <c r="F469" s="306">
        <f t="shared" si="20"/>
        <v>0</v>
      </c>
      <c r="G469" s="306">
        <f t="shared" si="21"/>
        <v>0</v>
      </c>
    </row>
    <row r="470" outlineLevel="1" spans="1:7">
      <c r="A470" s="299" t="s">
        <v>809</v>
      </c>
      <c r="B470" s="300" t="s">
        <v>810</v>
      </c>
      <c r="C470" s="301">
        <f>SUM(C471:C475)</f>
        <v>0</v>
      </c>
      <c r="D470" s="301">
        <v>0</v>
      </c>
      <c r="E470" s="301">
        <f>SUM(E471:E475)</f>
        <v>0</v>
      </c>
      <c r="F470" s="302">
        <f t="shared" si="20"/>
        <v>0</v>
      </c>
      <c r="G470" s="302">
        <f t="shared" si="21"/>
        <v>0</v>
      </c>
    </row>
    <row r="471" ht="15.6" customHeight="1" outlineLevel="2" spans="1:7">
      <c r="A471" s="303" t="s">
        <v>811</v>
      </c>
      <c r="B471" s="304" t="s">
        <v>794</v>
      </c>
      <c r="C471" s="305"/>
      <c r="D471" s="305">
        <v>0</v>
      </c>
      <c r="E471" s="308"/>
      <c r="F471" s="306">
        <f t="shared" si="20"/>
        <v>0</v>
      </c>
      <c r="G471" s="306">
        <f t="shared" si="21"/>
        <v>0</v>
      </c>
    </row>
    <row r="472" ht="15.6" customHeight="1" outlineLevel="2" spans="1:7">
      <c r="A472" s="303" t="s">
        <v>812</v>
      </c>
      <c r="B472" s="304" t="s">
        <v>813</v>
      </c>
      <c r="C472" s="305"/>
      <c r="D472" s="305">
        <v>0</v>
      </c>
      <c r="E472" s="308"/>
      <c r="F472" s="306">
        <f t="shared" si="20"/>
        <v>0</v>
      </c>
      <c r="G472" s="306">
        <f t="shared" si="21"/>
        <v>0</v>
      </c>
    </row>
    <row r="473" ht="15.6" customHeight="1" outlineLevel="2" spans="1:7">
      <c r="A473" s="303" t="s">
        <v>814</v>
      </c>
      <c r="B473" s="304" t="s">
        <v>815</v>
      </c>
      <c r="C473" s="305"/>
      <c r="D473" s="305">
        <v>0</v>
      </c>
      <c r="E473" s="308"/>
      <c r="F473" s="306">
        <f t="shared" si="20"/>
        <v>0</v>
      </c>
      <c r="G473" s="306">
        <f t="shared" si="21"/>
        <v>0</v>
      </c>
    </row>
    <row r="474" ht="15.6" customHeight="1" outlineLevel="2" spans="1:7">
      <c r="A474" s="303" t="s">
        <v>816</v>
      </c>
      <c r="B474" s="304" t="s">
        <v>817</v>
      </c>
      <c r="C474" s="305"/>
      <c r="D474" s="305">
        <v>0</v>
      </c>
      <c r="E474" s="308"/>
      <c r="F474" s="306">
        <f t="shared" si="20"/>
        <v>0</v>
      </c>
      <c r="G474" s="306">
        <f t="shared" si="21"/>
        <v>0</v>
      </c>
    </row>
    <row r="475" ht="15.6" customHeight="1" outlineLevel="2" spans="1:7">
      <c r="A475" s="303" t="s">
        <v>818</v>
      </c>
      <c r="B475" s="304" t="s">
        <v>819</v>
      </c>
      <c r="C475" s="305"/>
      <c r="D475" s="305">
        <v>0</v>
      </c>
      <c r="E475" s="308"/>
      <c r="F475" s="306">
        <f t="shared" si="20"/>
        <v>0</v>
      </c>
      <c r="G475" s="306">
        <f t="shared" si="21"/>
        <v>0</v>
      </c>
    </row>
    <row r="476" outlineLevel="1" spans="1:7">
      <c r="A476" s="299" t="s">
        <v>820</v>
      </c>
      <c r="B476" s="300" t="s">
        <v>821</v>
      </c>
      <c r="C476" s="301">
        <f>SUM(C477:C480)</f>
        <v>990</v>
      </c>
      <c r="D476" s="301">
        <v>600</v>
      </c>
      <c r="E476" s="301">
        <f>SUM(E477:E480)</f>
        <v>1000</v>
      </c>
      <c r="F476" s="302">
        <f t="shared" si="20"/>
        <v>1.01010101010101</v>
      </c>
      <c r="G476" s="302">
        <f t="shared" si="21"/>
        <v>1.66666666666667</v>
      </c>
    </row>
    <row r="477" ht="15.6" customHeight="1" outlineLevel="2" spans="1:7">
      <c r="A477" s="303" t="s">
        <v>822</v>
      </c>
      <c r="B477" s="304" t="s">
        <v>794</v>
      </c>
      <c r="C477" s="308"/>
      <c r="D477" s="305">
        <v>0</v>
      </c>
      <c r="E477" s="308"/>
      <c r="F477" s="306">
        <f t="shared" si="20"/>
        <v>0</v>
      </c>
      <c r="G477" s="306">
        <f t="shared" si="21"/>
        <v>0</v>
      </c>
    </row>
    <row r="478" ht="15.6" customHeight="1" outlineLevel="2" spans="1:7">
      <c r="A478" s="303" t="s">
        <v>823</v>
      </c>
      <c r="B478" s="304" t="s">
        <v>824</v>
      </c>
      <c r="C478" s="308"/>
      <c r="D478" s="305">
        <v>0</v>
      </c>
      <c r="E478" s="308"/>
      <c r="F478" s="306">
        <f t="shared" si="20"/>
        <v>0</v>
      </c>
      <c r="G478" s="306">
        <f t="shared" si="21"/>
        <v>0</v>
      </c>
    </row>
    <row r="479" ht="15.6" customHeight="1" outlineLevel="2" spans="1:7">
      <c r="A479" s="303" t="s">
        <v>825</v>
      </c>
      <c r="B479" s="304" t="s">
        <v>826</v>
      </c>
      <c r="C479" s="308"/>
      <c r="D479" s="305">
        <v>0</v>
      </c>
      <c r="E479" s="308"/>
      <c r="F479" s="306">
        <f t="shared" si="20"/>
        <v>0</v>
      </c>
      <c r="G479" s="306">
        <f t="shared" si="21"/>
        <v>0</v>
      </c>
    </row>
    <row r="480" ht="15.6" customHeight="1" outlineLevel="2" spans="1:7">
      <c r="A480" s="303" t="s">
        <v>827</v>
      </c>
      <c r="B480" s="304" t="s">
        <v>828</v>
      </c>
      <c r="C480" s="308">
        <v>990</v>
      </c>
      <c r="D480" s="305">
        <v>600</v>
      </c>
      <c r="E480" s="308">
        <v>1000</v>
      </c>
      <c r="F480" s="306">
        <f t="shared" si="20"/>
        <v>1.01010101010101</v>
      </c>
      <c r="G480" s="306">
        <f t="shared" si="21"/>
        <v>1.66666666666667</v>
      </c>
    </row>
    <row r="481" outlineLevel="1" spans="1:7">
      <c r="A481" s="299" t="s">
        <v>829</v>
      </c>
      <c r="B481" s="300" t="s">
        <v>830</v>
      </c>
      <c r="C481" s="301">
        <f>SUM(C482:C485)</f>
        <v>0</v>
      </c>
      <c r="D481" s="301">
        <v>0</v>
      </c>
      <c r="E481" s="301">
        <f>SUM(E482:E485)</f>
        <v>0</v>
      </c>
      <c r="F481" s="302">
        <f t="shared" si="20"/>
        <v>0</v>
      </c>
      <c r="G481" s="302">
        <f t="shared" si="21"/>
        <v>0</v>
      </c>
    </row>
    <row r="482" ht="15.6" customHeight="1" outlineLevel="2" spans="1:7">
      <c r="A482" s="303" t="s">
        <v>831</v>
      </c>
      <c r="B482" s="304" t="s">
        <v>794</v>
      </c>
      <c r="C482" s="305"/>
      <c r="D482" s="305">
        <v>0</v>
      </c>
      <c r="E482" s="308"/>
      <c r="F482" s="306">
        <f t="shared" si="20"/>
        <v>0</v>
      </c>
      <c r="G482" s="306">
        <f t="shared" si="21"/>
        <v>0</v>
      </c>
    </row>
    <row r="483" ht="15.6" customHeight="1" outlineLevel="2" spans="1:7">
      <c r="A483" s="303" t="s">
        <v>832</v>
      </c>
      <c r="B483" s="304" t="s">
        <v>833</v>
      </c>
      <c r="C483" s="305"/>
      <c r="D483" s="305">
        <v>0</v>
      </c>
      <c r="E483" s="308"/>
      <c r="F483" s="306">
        <f t="shared" si="20"/>
        <v>0</v>
      </c>
      <c r="G483" s="306">
        <f t="shared" si="21"/>
        <v>0</v>
      </c>
    </row>
    <row r="484" ht="15.6" customHeight="1" outlineLevel="2" spans="1:7">
      <c r="A484" s="303" t="s">
        <v>834</v>
      </c>
      <c r="B484" s="304" t="s">
        <v>835</v>
      </c>
      <c r="C484" s="305"/>
      <c r="D484" s="305">
        <v>0</v>
      </c>
      <c r="E484" s="308"/>
      <c r="F484" s="306">
        <f t="shared" si="20"/>
        <v>0</v>
      </c>
      <c r="G484" s="306">
        <f t="shared" si="21"/>
        <v>0</v>
      </c>
    </row>
    <row r="485" ht="15.6" customHeight="1" outlineLevel="2" spans="1:7">
      <c r="A485" s="303" t="s">
        <v>836</v>
      </c>
      <c r="B485" s="304" t="s">
        <v>837</v>
      </c>
      <c r="C485" s="305"/>
      <c r="D485" s="305">
        <v>0</v>
      </c>
      <c r="E485" s="308"/>
      <c r="F485" s="306">
        <f t="shared" si="20"/>
        <v>0</v>
      </c>
      <c r="G485" s="306">
        <f t="shared" si="21"/>
        <v>0</v>
      </c>
    </row>
    <row r="486" outlineLevel="1" spans="1:7">
      <c r="A486" s="299" t="s">
        <v>838</v>
      </c>
      <c r="B486" s="300" t="s">
        <v>839</v>
      </c>
      <c r="C486" s="301">
        <f>SUM(C487:C490)</f>
        <v>0</v>
      </c>
      <c r="D486" s="301">
        <v>0</v>
      </c>
      <c r="E486" s="301">
        <f>SUM(E487:E490)</f>
        <v>0</v>
      </c>
      <c r="F486" s="302">
        <f t="shared" si="20"/>
        <v>0</v>
      </c>
      <c r="G486" s="302">
        <f t="shared" si="21"/>
        <v>0</v>
      </c>
    </row>
    <row r="487" ht="15.6" customHeight="1" outlineLevel="2" spans="1:7">
      <c r="A487" s="303" t="s">
        <v>840</v>
      </c>
      <c r="B487" s="304" t="s">
        <v>841</v>
      </c>
      <c r="C487" s="305"/>
      <c r="D487" s="305">
        <v>0</v>
      </c>
      <c r="E487" s="308"/>
      <c r="F487" s="306">
        <f t="shared" si="20"/>
        <v>0</v>
      </c>
      <c r="G487" s="306">
        <f t="shared" si="21"/>
        <v>0</v>
      </c>
    </row>
    <row r="488" ht="15.6" customHeight="1" outlineLevel="2" spans="1:7">
      <c r="A488" s="303" t="s">
        <v>842</v>
      </c>
      <c r="B488" s="304" t="s">
        <v>843</v>
      </c>
      <c r="C488" s="305"/>
      <c r="D488" s="305">
        <v>0</v>
      </c>
      <c r="E488" s="308"/>
      <c r="F488" s="306">
        <f t="shared" si="20"/>
        <v>0</v>
      </c>
      <c r="G488" s="306">
        <f t="shared" si="21"/>
        <v>0</v>
      </c>
    </row>
    <row r="489" ht="15.6" customHeight="1" outlineLevel="2" spans="1:7">
      <c r="A489" s="303" t="s">
        <v>844</v>
      </c>
      <c r="B489" s="304" t="s">
        <v>845</v>
      </c>
      <c r="C489" s="305"/>
      <c r="D489" s="305">
        <v>0</v>
      </c>
      <c r="E489" s="308"/>
      <c r="F489" s="306">
        <f t="shared" si="20"/>
        <v>0</v>
      </c>
      <c r="G489" s="306">
        <f t="shared" si="21"/>
        <v>0</v>
      </c>
    </row>
    <row r="490" ht="15.6" customHeight="1" outlineLevel="2" spans="1:7">
      <c r="A490" s="303" t="s">
        <v>846</v>
      </c>
      <c r="B490" s="304" t="s">
        <v>847</v>
      </c>
      <c r="C490" s="305"/>
      <c r="D490" s="305">
        <v>0</v>
      </c>
      <c r="E490" s="308"/>
      <c r="F490" s="306">
        <f t="shared" si="20"/>
        <v>0</v>
      </c>
      <c r="G490" s="306">
        <f t="shared" si="21"/>
        <v>0</v>
      </c>
    </row>
    <row r="491" outlineLevel="1" spans="1:7">
      <c r="A491" s="299" t="s">
        <v>848</v>
      </c>
      <c r="B491" s="300" t="s">
        <v>849</v>
      </c>
      <c r="C491" s="301">
        <f>SUM(C492:C497)</f>
        <v>0</v>
      </c>
      <c r="D491" s="301">
        <v>49</v>
      </c>
      <c r="E491" s="301">
        <f>SUM(E492:E497)</f>
        <v>0</v>
      </c>
      <c r="F491" s="302">
        <f t="shared" si="20"/>
        <v>0</v>
      </c>
      <c r="G491" s="302">
        <f t="shared" si="21"/>
        <v>0</v>
      </c>
    </row>
    <row r="492" ht="15.6" customHeight="1" outlineLevel="2" spans="1:7">
      <c r="A492" s="303" t="s">
        <v>850</v>
      </c>
      <c r="B492" s="304" t="s">
        <v>794</v>
      </c>
      <c r="C492" s="305"/>
      <c r="D492" s="305">
        <v>0</v>
      </c>
      <c r="E492" s="308"/>
      <c r="F492" s="306">
        <f t="shared" si="20"/>
        <v>0</v>
      </c>
      <c r="G492" s="306">
        <f t="shared" si="21"/>
        <v>0</v>
      </c>
    </row>
    <row r="493" ht="15.6" customHeight="1" outlineLevel="2" spans="1:7">
      <c r="A493" s="303" t="s">
        <v>851</v>
      </c>
      <c r="B493" s="304" t="s">
        <v>852</v>
      </c>
      <c r="C493" s="305"/>
      <c r="D493" s="305">
        <v>39</v>
      </c>
      <c r="E493" s="308"/>
      <c r="F493" s="306">
        <f t="shared" si="20"/>
        <v>0</v>
      </c>
      <c r="G493" s="306">
        <f t="shared" si="21"/>
        <v>0</v>
      </c>
    </row>
    <row r="494" ht="15.6" customHeight="1" outlineLevel="2" spans="1:7">
      <c r="A494" s="303" t="s">
        <v>853</v>
      </c>
      <c r="B494" s="304" t="s">
        <v>854</v>
      </c>
      <c r="C494" s="305"/>
      <c r="D494" s="305">
        <v>0</v>
      </c>
      <c r="E494" s="308"/>
      <c r="F494" s="306">
        <f t="shared" si="20"/>
        <v>0</v>
      </c>
      <c r="G494" s="306">
        <f t="shared" si="21"/>
        <v>0</v>
      </c>
    </row>
    <row r="495" ht="15.6" customHeight="1" outlineLevel="2" spans="1:7">
      <c r="A495" s="303" t="s">
        <v>855</v>
      </c>
      <c r="B495" s="304" t="s">
        <v>856</v>
      </c>
      <c r="C495" s="305"/>
      <c r="D495" s="305">
        <v>0</v>
      </c>
      <c r="E495" s="308"/>
      <c r="F495" s="306">
        <f t="shared" si="20"/>
        <v>0</v>
      </c>
      <c r="G495" s="306">
        <f t="shared" si="21"/>
        <v>0</v>
      </c>
    </row>
    <row r="496" ht="15.6" customHeight="1" outlineLevel="2" spans="1:7">
      <c r="A496" s="303" t="s">
        <v>857</v>
      </c>
      <c r="B496" s="304" t="s">
        <v>858</v>
      </c>
      <c r="C496" s="305"/>
      <c r="D496" s="305">
        <v>0</v>
      </c>
      <c r="E496" s="308"/>
      <c r="F496" s="306">
        <f t="shared" si="20"/>
        <v>0</v>
      </c>
      <c r="G496" s="306">
        <f t="shared" si="21"/>
        <v>0</v>
      </c>
    </row>
    <row r="497" ht="15.6" customHeight="1" outlineLevel="2" spans="1:7">
      <c r="A497" s="303" t="s">
        <v>859</v>
      </c>
      <c r="B497" s="304" t="s">
        <v>860</v>
      </c>
      <c r="C497" s="305"/>
      <c r="D497" s="305">
        <v>10</v>
      </c>
      <c r="E497" s="308"/>
      <c r="F497" s="306">
        <f t="shared" si="20"/>
        <v>0</v>
      </c>
      <c r="G497" s="306">
        <f t="shared" si="21"/>
        <v>0</v>
      </c>
    </row>
    <row r="498" outlineLevel="1" spans="1:7">
      <c r="A498" s="299" t="s">
        <v>861</v>
      </c>
      <c r="B498" s="300" t="s">
        <v>862</v>
      </c>
      <c r="C498" s="301">
        <f>SUM(C499:C501)</f>
        <v>0</v>
      </c>
      <c r="D498" s="301">
        <v>0</v>
      </c>
      <c r="E498" s="301">
        <f>SUM(E499:E501)</f>
        <v>0</v>
      </c>
      <c r="F498" s="302">
        <f t="shared" si="20"/>
        <v>0</v>
      </c>
      <c r="G498" s="302">
        <f t="shared" si="21"/>
        <v>0</v>
      </c>
    </row>
    <row r="499" ht="15.6" customHeight="1" outlineLevel="2" spans="1:7">
      <c r="A499" s="303" t="s">
        <v>863</v>
      </c>
      <c r="B499" s="304" t="s">
        <v>864</v>
      </c>
      <c r="C499" s="305"/>
      <c r="D499" s="305">
        <v>0</v>
      </c>
      <c r="E499" s="308"/>
      <c r="F499" s="306">
        <f t="shared" si="20"/>
        <v>0</v>
      </c>
      <c r="G499" s="306">
        <f t="shared" si="21"/>
        <v>0</v>
      </c>
    </row>
    <row r="500" ht="15.6" customHeight="1" outlineLevel="2" spans="1:7">
      <c r="A500" s="303" t="s">
        <v>865</v>
      </c>
      <c r="B500" s="304" t="s">
        <v>866</v>
      </c>
      <c r="C500" s="305"/>
      <c r="D500" s="305">
        <v>0</v>
      </c>
      <c r="E500" s="308"/>
      <c r="F500" s="306">
        <f t="shared" si="20"/>
        <v>0</v>
      </c>
      <c r="G500" s="306">
        <f t="shared" si="21"/>
        <v>0</v>
      </c>
    </row>
    <row r="501" ht="15.6" customHeight="1" outlineLevel="2" spans="1:7">
      <c r="A501" s="303" t="s">
        <v>867</v>
      </c>
      <c r="B501" s="304" t="s">
        <v>868</v>
      </c>
      <c r="C501" s="305"/>
      <c r="D501" s="305">
        <v>0</v>
      </c>
      <c r="E501" s="308"/>
      <c r="F501" s="306">
        <f t="shared" si="20"/>
        <v>0</v>
      </c>
      <c r="G501" s="306">
        <f t="shared" si="21"/>
        <v>0</v>
      </c>
    </row>
    <row r="502" outlineLevel="1" spans="1:7">
      <c r="A502" s="299" t="s">
        <v>869</v>
      </c>
      <c r="B502" s="300" t="s">
        <v>870</v>
      </c>
      <c r="C502" s="301">
        <f>SUM(C503:C505)</f>
        <v>600</v>
      </c>
      <c r="D502" s="301">
        <v>854</v>
      </c>
      <c r="E502" s="301">
        <f>SUM(E503:E505)</f>
        <v>1200</v>
      </c>
      <c r="F502" s="302">
        <f t="shared" si="20"/>
        <v>2</v>
      </c>
      <c r="G502" s="302">
        <f t="shared" si="21"/>
        <v>1.40515222482436</v>
      </c>
    </row>
    <row r="503" ht="15.6" customHeight="1" outlineLevel="2" spans="1:7">
      <c r="A503" s="303" t="s">
        <v>871</v>
      </c>
      <c r="B503" s="304" t="s">
        <v>872</v>
      </c>
      <c r="C503" s="308"/>
      <c r="D503" s="305">
        <v>0</v>
      </c>
      <c r="E503" s="308"/>
      <c r="F503" s="306">
        <f t="shared" si="20"/>
        <v>0</v>
      </c>
      <c r="G503" s="306">
        <f t="shared" si="21"/>
        <v>0</v>
      </c>
    </row>
    <row r="504" ht="15.6" customHeight="1" outlineLevel="2" spans="1:7">
      <c r="A504" s="303" t="s">
        <v>873</v>
      </c>
      <c r="B504" s="304" t="s">
        <v>874</v>
      </c>
      <c r="C504" s="308">
        <v>600</v>
      </c>
      <c r="D504" s="305">
        <v>854</v>
      </c>
      <c r="E504" s="308">
        <v>1200</v>
      </c>
      <c r="F504" s="306">
        <f t="shared" si="20"/>
        <v>2</v>
      </c>
      <c r="G504" s="306">
        <f t="shared" si="21"/>
        <v>1.40515222482436</v>
      </c>
    </row>
    <row r="505" ht="15.6" customHeight="1" outlineLevel="2" spans="1:7">
      <c r="A505" s="303" t="s">
        <v>875</v>
      </c>
      <c r="B505" s="304" t="s">
        <v>876</v>
      </c>
      <c r="C505" s="308"/>
      <c r="D505" s="305">
        <v>0</v>
      </c>
      <c r="E505" s="308"/>
      <c r="F505" s="306">
        <f t="shared" si="20"/>
        <v>0</v>
      </c>
      <c r="G505" s="306">
        <f t="shared" si="21"/>
        <v>0</v>
      </c>
    </row>
    <row r="506" outlineLevel="1" spans="1:7">
      <c r="A506" s="299" t="s">
        <v>877</v>
      </c>
      <c r="B506" s="300" t="s">
        <v>878</v>
      </c>
      <c r="C506" s="301">
        <f>SUM(C507:C510)</f>
        <v>260</v>
      </c>
      <c r="D506" s="301">
        <v>380</v>
      </c>
      <c r="E506" s="301">
        <f>SUM(E507:E510)</f>
        <v>1500</v>
      </c>
      <c r="F506" s="302">
        <f t="shared" si="20"/>
        <v>5.76923076923077</v>
      </c>
      <c r="G506" s="302">
        <f t="shared" si="21"/>
        <v>3.94736842105263</v>
      </c>
    </row>
    <row r="507" ht="15.6" customHeight="1" outlineLevel="2" spans="1:7">
      <c r="A507" s="303" t="s">
        <v>879</v>
      </c>
      <c r="B507" s="304" t="s">
        <v>880</v>
      </c>
      <c r="C507" s="308">
        <v>260</v>
      </c>
      <c r="D507" s="305">
        <v>380</v>
      </c>
      <c r="E507" s="308">
        <v>1500</v>
      </c>
      <c r="F507" s="306">
        <f t="shared" si="20"/>
        <v>5.76923076923077</v>
      </c>
      <c r="G507" s="306">
        <f t="shared" si="21"/>
        <v>3.94736842105263</v>
      </c>
    </row>
    <row r="508" ht="15.6" customHeight="1" outlineLevel="2" spans="1:7">
      <c r="A508" s="303" t="s">
        <v>881</v>
      </c>
      <c r="B508" s="304" t="s">
        <v>882</v>
      </c>
      <c r="C508" s="308"/>
      <c r="D508" s="305">
        <v>0</v>
      </c>
      <c r="E508" s="308"/>
      <c r="F508" s="306">
        <f t="shared" si="20"/>
        <v>0</v>
      </c>
      <c r="G508" s="306">
        <f t="shared" si="21"/>
        <v>0</v>
      </c>
    </row>
    <row r="509" ht="15.6" customHeight="1" outlineLevel="2" spans="1:7">
      <c r="A509" s="303" t="s">
        <v>883</v>
      </c>
      <c r="B509" s="304" t="s">
        <v>884</v>
      </c>
      <c r="C509" s="308"/>
      <c r="D509" s="305">
        <v>0</v>
      </c>
      <c r="E509" s="308"/>
      <c r="F509" s="306">
        <f t="shared" si="20"/>
        <v>0</v>
      </c>
      <c r="G509" s="306">
        <f t="shared" si="21"/>
        <v>0</v>
      </c>
    </row>
    <row r="510" ht="15.6" customHeight="1" outlineLevel="2" spans="1:7">
      <c r="A510" s="303" t="s">
        <v>885</v>
      </c>
      <c r="B510" s="304" t="s">
        <v>878</v>
      </c>
      <c r="C510" s="309"/>
      <c r="D510" s="305">
        <v>0</v>
      </c>
      <c r="E510" s="308"/>
      <c r="F510" s="306">
        <f t="shared" si="20"/>
        <v>0</v>
      </c>
      <c r="G510" s="306">
        <f t="shared" si="21"/>
        <v>0</v>
      </c>
    </row>
    <row r="511" spans="1:7">
      <c r="A511" s="296" t="s">
        <v>886</v>
      </c>
      <c r="B511" s="122" t="s">
        <v>887</v>
      </c>
      <c r="C511" s="297">
        <f>SUM(C512,C528,C536,C547,C556,C564)</f>
        <v>2650</v>
      </c>
      <c r="D511" s="297">
        <v>2875</v>
      </c>
      <c r="E511" s="297">
        <f>SUM(E512,E528,E536,E547,E556,E564)</f>
        <v>2900</v>
      </c>
      <c r="F511" s="298">
        <f t="shared" si="20"/>
        <v>1.09433962264151</v>
      </c>
      <c r="G511" s="298">
        <f t="shared" si="21"/>
        <v>1.00869565217391</v>
      </c>
    </row>
    <row r="512" outlineLevel="1" spans="1:7">
      <c r="A512" s="299" t="s">
        <v>888</v>
      </c>
      <c r="B512" s="300" t="s">
        <v>889</v>
      </c>
      <c r="C512" s="301">
        <f>SUM(C513:C527)</f>
        <v>370</v>
      </c>
      <c r="D512" s="301">
        <v>431</v>
      </c>
      <c r="E512" s="301">
        <f>SUM(E513:E527)</f>
        <v>470</v>
      </c>
      <c r="F512" s="302">
        <f t="shared" si="20"/>
        <v>1.27027027027027</v>
      </c>
      <c r="G512" s="302">
        <f t="shared" si="21"/>
        <v>1.09048723897912</v>
      </c>
    </row>
    <row r="513" ht="15.6" customHeight="1" outlineLevel="2" spans="1:7">
      <c r="A513" s="303" t="s">
        <v>890</v>
      </c>
      <c r="B513" s="304" t="s">
        <v>64</v>
      </c>
      <c r="C513" s="308">
        <v>260</v>
      </c>
      <c r="D513" s="305">
        <v>288</v>
      </c>
      <c r="E513" s="308">
        <v>300</v>
      </c>
      <c r="F513" s="306">
        <f t="shared" si="20"/>
        <v>1.15384615384615</v>
      </c>
      <c r="G513" s="306">
        <f t="shared" si="21"/>
        <v>1.04166666666667</v>
      </c>
    </row>
    <row r="514" ht="15.6" customHeight="1" outlineLevel="2" spans="1:7">
      <c r="A514" s="303" t="s">
        <v>891</v>
      </c>
      <c r="B514" s="304" t="s">
        <v>66</v>
      </c>
      <c r="C514" s="308">
        <v>60</v>
      </c>
      <c r="D514" s="305">
        <v>18</v>
      </c>
      <c r="E514" s="308">
        <v>30</v>
      </c>
      <c r="F514" s="306">
        <f t="shared" si="20"/>
        <v>0.5</v>
      </c>
      <c r="G514" s="306">
        <f t="shared" si="21"/>
        <v>1.66666666666667</v>
      </c>
    </row>
    <row r="515" ht="15.6" customHeight="1" outlineLevel="2" spans="1:7">
      <c r="A515" s="303" t="s">
        <v>892</v>
      </c>
      <c r="B515" s="304" t="s">
        <v>68</v>
      </c>
      <c r="C515" s="308"/>
      <c r="D515" s="305">
        <v>0</v>
      </c>
      <c r="E515" s="308"/>
      <c r="F515" s="306">
        <f t="shared" si="20"/>
        <v>0</v>
      </c>
      <c r="G515" s="306">
        <f t="shared" si="21"/>
        <v>0</v>
      </c>
    </row>
    <row r="516" ht="15.6" customHeight="1" outlineLevel="2" spans="1:7">
      <c r="A516" s="303" t="s">
        <v>893</v>
      </c>
      <c r="B516" s="304" t="s">
        <v>894</v>
      </c>
      <c r="C516" s="308"/>
      <c r="D516" s="305">
        <v>0</v>
      </c>
      <c r="E516" s="308"/>
      <c r="F516" s="306">
        <f t="shared" si="20"/>
        <v>0</v>
      </c>
      <c r="G516" s="306">
        <f t="shared" si="21"/>
        <v>0</v>
      </c>
    </row>
    <row r="517" ht="15.6" customHeight="1" outlineLevel="2" spans="1:7">
      <c r="A517" s="303" t="s">
        <v>895</v>
      </c>
      <c r="B517" s="304" t="s">
        <v>896</v>
      </c>
      <c r="C517" s="308"/>
      <c r="D517" s="305">
        <v>0</v>
      </c>
      <c r="E517" s="308"/>
      <c r="F517" s="306">
        <f t="shared" si="20"/>
        <v>0</v>
      </c>
      <c r="G517" s="306">
        <f t="shared" si="21"/>
        <v>0</v>
      </c>
    </row>
    <row r="518" ht="15.6" customHeight="1" outlineLevel="2" spans="1:7">
      <c r="A518" s="303" t="s">
        <v>897</v>
      </c>
      <c r="B518" s="304" t="s">
        <v>898</v>
      </c>
      <c r="C518" s="308"/>
      <c r="D518" s="305">
        <v>0</v>
      </c>
      <c r="E518" s="308"/>
      <c r="F518" s="306">
        <f t="shared" si="20"/>
        <v>0</v>
      </c>
      <c r="G518" s="306">
        <f t="shared" si="21"/>
        <v>0</v>
      </c>
    </row>
    <row r="519" ht="15.6" customHeight="1" outlineLevel="2" spans="1:7">
      <c r="A519" s="303" t="s">
        <v>899</v>
      </c>
      <c r="B519" s="304" t="s">
        <v>900</v>
      </c>
      <c r="C519" s="308"/>
      <c r="D519" s="305">
        <v>0</v>
      </c>
      <c r="E519" s="308"/>
      <c r="F519" s="306">
        <f t="shared" si="20"/>
        <v>0</v>
      </c>
      <c r="G519" s="306">
        <f t="shared" si="21"/>
        <v>0</v>
      </c>
    </row>
    <row r="520" ht="15.6" customHeight="1" outlineLevel="2" spans="1:7">
      <c r="A520" s="303" t="s">
        <v>901</v>
      </c>
      <c r="B520" s="304" t="s">
        <v>902</v>
      </c>
      <c r="C520" s="308"/>
      <c r="D520" s="305">
        <v>84</v>
      </c>
      <c r="E520" s="308">
        <v>90</v>
      </c>
      <c r="F520" s="306">
        <f t="shared" ref="F520:F583" si="22">IF(C520&gt;0,E520/C520,0)</f>
        <v>0</v>
      </c>
      <c r="G520" s="306">
        <f t="shared" ref="G520:G583" si="23">IF(D520&gt;0,E520/D520,0)</f>
        <v>1.07142857142857</v>
      </c>
    </row>
    <row r="521" ht="15.6" customHeight="1" outlineLevel="2" spans="1:7">
      <c r="A521" s="303" t="s">
        <v>903</v>
      </c>
      <c r="B521" s="304" t="s">
        <v>904</v>
      </c>
      <c r="C521" s="308">
        <v>50</v>
      </c>
      <c r="D521" s="305">
        <v>10</v>
      </c>
      <c r="E521" s="308">
        <v>50</v>
      </c>
      <c r="F521" s="306">
        <f t="shared" si="22"/>
        <v>1</v>
      </c>
      <c r="G521" s="306">
        <f t="shared" si="23"/>
        <v>5</v>
      </c>
    </row>
    <row r="522" ht="15.6" customHeight="1" outlineLevel="2" spans="1:7">
      <c r="A522" s="303" t="s">
        <v>905</v>
      </c>
      <c r="B522" s="304" t="s">
        <v>906</v>
      </c>
      <c r="C522" s="308"/>
      <c r="D522" s="305">
        <v>0</v>
      </c>
      <c r="E522" s="308"/>
      <c r="F522" s="306">
        <f t="shared" si="22"/>
        <v>0</v>
      </c>
      <c r="G522" s="306">
        <f t="shared" si="23"/>
        <v>0</v>
      </c>
    </row>
    <row r="523" ht="15.6" customHeight="1" outlineLevel="2" spans="1:7">
      <c r="A523" s="303" t="s">
        <v>907</v>
      </c>
      <c r="B523" s="304" t="s">
        <v>908</v>
      </c>
      <c r="C523" s="308"/>
      <c r="D523" s="305">
        <v>0</v>
      </c>
      <c r="E523" s="308"/>
      <c r="F523" s="306">
        <f t="shared" si="22"/>
        <v>0</v>
      </c>
      <c r="G523" s="306">
        <f t="shared" si="23"/>
        <v>0</v>
      </c>
    </row>
    <row r="524" ht="15.6" customHeight="1" outlineLevel="2" spans="1:7">
      <c r="A524" s="303" t="s">
        <v>909</v>
      </c>
      <c r="B524" s="304" t="s">
        <v>910</v>
      </c>
      <c r="C524" s="308"/>
      <c r="D524" s="305">
        <v>0</v>
      </c>
      <c r="E524" s="308"/>
      <c r="F524" s="306">
        <f t="shared" si="22"/>
        <v>0</v>
      </c>
      <c r="G524" s="306">
        <f t="shared" si="23"/>
        <v>0</v>
      </c>
    </row>
    <row r="525" ht="15.6" customHeight="1" outlineLevel="2" spans="1:7">
      <c r="A525" s="303" t="s">
        <v>911</v>
      </c>
      <c r="B525" s="304" t="s">
        <v>912</v>
      </c>
      <c r="C525" s="308"/>
      <c r="D525" s="305">
        <v>0</v>
      </c>
      <c r="E525" s="308"/>
      <c r="F525" s="306">
        <f t="shared" si="22"/>
        <v>0</v>
      </c>
      <c r="G525" s="306">
        <f t="shared" si="23"/>
        <v>0</v>
      </c>
    </row>
    <row r="526" ht="15.6" customHeight="1" outlineLevel="2" spans="1:7">
      <c r="A526" s="303" t="s">
        <v>913</v>
      </c>
      <c r="B526" s="304" t="s">
        <v>914</v>
      </c>
      <c r="C526" s="308"/>
      <c r="D526" s="305">
        <v>0</v>
      </c>
      <c r="E526" s="308"/>
      <c r="F526" s="306">
        <f t="shared" si="22"/>
        <v>0</v>
      </c>
      <c r="G526" s="306">
        <f t="shared" si="23"/>
        <v>0</v>
      </c>
    </row>
    <row r="527" ht="15.6" customHeight="1" outlineLevel="2" spans="1:7">
      <c r="A527" s="303" t="s">
        <v>915</v>
      </c>
      <c r="B527" s="304" t="s">
        <v>916</v>
      </c>
      <c r="C527" s="308"/>
      <c r="D527" s="305">
        <v>31</v>
      </c>
      <c r="E527" s="308"/>
      <c r="F527" s="306">
        <f t="shared" si="22"/>
        <v>0</v>
      </c>
      <c r="G527" s="306">
        <f t="shared" si="23"/>
        <v>0</v>
      </c>
    </row>
    <row r="528" outlineLevel="1" spans="1:7">
      <c r="A528" s="299" t="s">
        <v>917</v>
      </c>
      <c r="B528" s="300" t="s">
        <v>918</v>
      </c>
      <c r="C528" s="301">
        <f>SUM(C529:C535)</f>
        <v>0</v>
      </c>
      <c r="D528" s="301">
        <v>0</v>
      </c>
      <c r="E528" s="301">
        <f>SUM(E529:E535)</f>
        <v>0</v>
      </c>
      <c r="F528" s="302">
        <f t="shared" si="22"/>
        <v>0</v>
      </c>
      <c r="G528" s="302">
        <f t="shared" si="23"/>
        <v>0</v>
      </c>
    </row>
    <row r="529" ht="15.6" customHeight="1" outlineLevel="2" spans="1:7">
      <c r="A529" s="303" t="s">
        <v>919</v>
      </c>
      <c r="B529" s="304" t="s">
        <v>64</v>
      </c>
      <c r="C529" s="305"/>
      <c r="D529" s="305">
        <v>0</v>
      </c>
      <c r="E529" s="308"/>
      <c r="F529" s="306">
        <f t="shared" si="22"/>
        <v>0</v>
      </c>
      <c r="G529" s="306">
        <f t="shared" si="23"/>
        <v>0</v>
      </c>
    </row>
    <row r="530" ht="15.6" customHeight="1" outlineLevel="2" spans="1:7">
      <c r="A530" s="303" t="s">
        <v>920</v>
      </c>
      <c r="B530" s="304" t="s">
        <v>66</v>
      </c>
      <c r="C530" s="305"/>
      <c r="D530" s="305">
        <v>0</v>
      </c>
      <c r="E530" s="308"/>
      <c r="F530" s="306">
        <f t="shared" si="22"/>
        <v>0</v>
      </c>
      <c r="G530" s="306">
        <f t="shared" si="23"/>
        <v>0</v>
      </c>
    </row>
    <row r="531" ht="15.6" customHeight="1" outlineLevel="2" spans="1:7">
      <c r="A531" s="303" t="s">
        <v>921</v>
      </c>
      <c r="B531" s="304" t="s">
        <v>68</v>
      </c>
      <c r="C531" s="305"/>
      <c r="D531" s="305">
        <v>0</v>
      </c>
      <c r="E531" s="308"/>
      <c r="F531" s="306">
        <f t="shared" si="22"/>
        <v>0</v>
      </c>
      <c r="G531" s="306">
        <f t="shared" si="23"/>
        <v>0</v>
      </c>
    </row>
    <row r="532" ht="15.6" customHeight="1" outlineLevel="2" spans="1:7">
      <c r="A532" s="303" t="s">
        <v>922</v>
      </c>
      <c r="B532" s="304" t="s">
        <v>923</v>
      </c>
      <c r="C532" s="305"/>
      <c r="D532" s="305">
        <v>0</v>
      </c>
      <c r="E532" s="308"/>
      <c r="F532" s="306">
        <f t="shared" si="22"/>
        <v>0</v>
      </c>
      <c r="G532" s="306">
        <f t="shared" si="23"/>
        <v>0</v>
      </c>
    </row>
    <row r="533" ht="15.6" customHeight="1" outlineLevel="2" spans="1:7">
      <c r="A533" s="303" t="s">
        <v>924</v>
      </c>
      <c r="B533" s="304" t="s">
        <v>925</v>
      </c>
      <c r="C533" s="305"/>
      <c r="D533" s="305">
        <v>0</v>
      </c>
      <c r="E533" s="308"/>
      <c r="F533" s="306">
        <f t="shared" si="22"/>
        <v>0</v>
      </c>
      <c r="G533" s="306">
        <f t="shared" si="23"/>
        <v>0</v>
      </c>
    </row>
    <row r="534" ht="15.6" customHeight="1" outlineLevel="2" spans="1:7">
      <c r="A534" s="303" t="s">
        <v>926</v>
      </c>
      <c r="B534" s="304" t="s">
        <v>927</v>
      </c>
      <c r="C534" s="305"/>
      <c r="D534" s="305">
        <v>0</v>
      </c>
      <c r="E534" s="308"/>
      <c r="F534" s="306">
        <f t="shared" si="22"/>
        <v>0</v>
      </c>
      <c r="G534" s="306">
        <f t="shared" si="23"/>
        <v>0</v>
      </c>
    </row>
    <row r="535" ht="15.6" customHeight="1" outlineLevel="2" spans="1:7">
      <c r="A535" s="303" t="s">
        <v>928</v>
      </c>
      <c r="B535" s="304" t="s">
        <v>929</v>
      </c>
      <c r="C535" s="305"/>
      <c r="D535" s="305">
        <v>0</v>
      </c>
      <c r="E535" s="308"/>
      <c r="F535" s="306">
        <f t="shared" si="22"/>
        <v>0</v>
      </c>
      <c r="G535" s="306">
        <f t="shared" si="23"/>
        <v>0</v>
      </c>
    </row>
    <row r="536" outlineLevel="1" spans="1:7">
      <c r="A536" s="299" t="s">
        <v>930</v>
      </c>
      <c r="B536" s="300" t="s">
        <v>931</v>
      </c>
      <c r="C536" s="301">
        <f>SUM(C537:C546)</f>
        <v>0</v>
      </c>
      <c r="D536" s="301">
        <v>30</v>
      </c>
      <c r="E536" s="301">
        <f>SUM(E537:E546)</f>
        <v>30</v>
      </c>
      <c r="F536" s="302">
        <f t="shared" si="22"/>
        <v>0</v>
      </c>
      <c r="G536" s="302">
        <f t="shared" si="23"/>
        <v>1</v>
      </c>
    </row>
    <row r="537" ht="15.6" customHeight="1" outlineLevel="2" spans="1:7">
      <c r="A537" s="303" t="s">
        <v>932</v>
      </c>
      <c r="B537" s="304" t="s">
        <v>64</v>
      </c>
      <c r="C537" s="309"/>
      <c r="D537" s="305">
        <v>0</v>
      </c>
      <c r="E537" s="308"/>
      <c r="F537" s="306">
        <f t="shared" si="22"/>
        <v>0</v>
      </c>
      <c r="G537" s="306">
        <f t="shared" si="23"/>
        <v>0</v>
      </c>
    </row>
    <row r="538" ht="15.6" customHeight="1" outlineLevel="2" spans="1:7">
      <c r="A538" s="303" t="s">
        <v>933</v>
      </c>
      <c r="B538" s="304" t="s">
        <v>66</v>
      </c>
      <c r="C538" s="309"/>
      <c r="D538" s="305">
        <v>0</v>
      </c>
      <c r="E538" s="308"/>
      <c r="F538" s="306">
        <f t="shared" si="22"/>
        <v>0</v>
      </c>
      <c r="G538" s="306">
        <f t="shared" si="23"/>
        <v>0</v>
      </c>
    </row>
    <row r="539" ht="15.6" customHeight="1" outlineLevel="2" spans="1:7">
      <c r="A539" s="303" t="s">
        <v>934</v>
      </c>
      <c r="B539" s="304" t="s">
        <v>68</v>
      </c>
      <c r="C539" s="309"/>
      <c r="D539" s="305">
        <v>0</v>
      </c>
      <c r="E539" s="308"/>
      <c r="F539" s="306">
        <f t="shared" si="22"/>
        <v>0</v>
      </c>
      <c r="G539" s="306">
        <f t="shared" si="23"/>
        <v>0</v>
      </c>
    </row>
    <row r="540" ht="15.6" customHeight="1" outlineLevel="2" spans="1:7">
      <c r="A540" s="303" t="s">
        <v>935</v>
      </c>
      <c r="B540" s="304" t="s">
        <v>936</v>
      </c>
      <c r="C540" s="309"/>
      <c r="D540" s="305">
        <v>0</v>
      </c>
      <c r="E540" s="308"/>
      <c r="F540" s="306">
        <f t="shared" si="22"/>
        <v>0</v>
      </c>
      <c r="G540" s="306">
        <f t="shared" si="23"/>
        <v>0</v>
      </c>
    </row>
    <row r="541" ht="15.6" customHeight="1" outlineLevel="2" spans="1:7">
      <c r="A541" s="303" t="s">
        <v>937</v>
      </c>
      <c r="B541" s="304" t="s">
        <v>938</v>
      </c>
      <c r="C541" s="309"/>
      <c r="D541" s="305">
        <v>0</v>
      </c>
      <c r="E541" s="308"/>
      <c r="F541" s="306">
        <f t="shared" si="22"/>
        <v>0</v>
      </c>
      <c r="G541" s="306">
        <f t="shared" si="23"/>
        <v>0</v>
      </c>
    </row>
    <row r="542" ht="15.6" customHeight="1" outlineLevel="2" spans="1:7">
      <c r="A542" s="303" t="s">
        <v>939</v>
      </c>
      <c r="B542" s="304" t="s">
        <v>940</v>
      </c>
      <c r="C542" s="309"/>
      <c r="D542" s="305">
        <v>0</v>
      </c>
      <c r="E542" s="308"/>
      <c r="F542" s="306">
        <f t="shared" si="22"/>
        <v>0</v>
      </c>
      <c r="G542" s="306">
        <f t="shared" si="23"/>
        <v>0</v>
      </c>
    </row>
    <row r="543" ht="15.6" customHeight="1" outlineLevel="2" spans="1:7">
      <c r="A543" s="303" t="s">
        <v>941</v>
      </c>
      <c r="B543" s="304" t="s">
        <v>942</v>
      </c>
      <c r="C543" s="309"/>
      <c r="D543" s="305">
        <v>20</v>
      </c>
      <c r="E543" s="308">
        <v>20</v>
      </c>
      <c r="F543" s="306">
        <f t="shared" si="22"/>
        <v>0</v>
      </c>
      <c r="G543" s="306">
        <f t="shared" si="23"/>
        <v>1</v>
      </c>
    </row>
    <row r="544" ht="15.6" customHeight="1" outlineLevel="2" spans="1:7">
      <c r="A544" s="303" t="s">
        <v>943</v>
      </c>
      <c r="B544" s="304" t="s">
        <v>944</v>
      </c>
      <c r="C544" s="305"/>
      <c r="D544" s="305">
        <v>10</v>
      </c>
      <c r="E544" s="308">
        <v>10</v>
      </c>
      <c r="F544" s="306">
        <f t="shared" si="22"/>
        <v>0</v>
      </c>
      <c r="G544" s="306">
        <f t="shared" si="23"/>
        <v>1</v>
      </c>
    </row>
    <row r="545" ht="15.6" customHeight="1" outlineLevel="2" spans="1:7">
      <c r="A545" s="303" t="s">
        <v>945</v>
      </c>
      <c r="B545" s="304" t="s">
        <v>946</v>
      </c>
      <c r="C545" s="305"/>
      <c r="D545" s="305">
        <v>0</v>
      </c>
      <c r="E545" s="308"/>
      <c r="F545" s="306">
        <f t="shared" si="22"/>
        <v>0</v>
      </c>
      <c r="G545" s="306">
        <f t="shared" si="23"/>
        <v>0</v>
      </c>
    </row>
    <row r="546" ht="15.6" customHeight="1" outlineLevel="2" spans="1:7">
      <c r="A546" s="303" t="s">
        <v>947</v>
      </c>
      <c r="B546" s="304" t="s">
        <v>948</v>
      </c>
      <c r="C546" s="305"/>
      <c r="D546" s="305">
        <v>0</v>
      </c>
      <c r="E546" s="308"/>
      <c r="F546" s="306">
        <f t="shared" si="22"/>
        <v>0</v>
      </c>
      <c r="G546" s="306">
        <f t="shared" si="23"/>
        <v>0</v>
      </c>
    </row>
    <row r="547" outlineLevel="1" spans="1:7">
      <c r="A547" s="299" t="s">
        <v>949</v>
      </c>
      <c r="B547" s="300" t="s">
        <v>950</v>
      </c>
      <c r="C547" s="301">
        <f>SUM(C548:C555)</f>
        <v>0</v>
      </c>
      <c r="D547" s="301">
        <v>0</v>
      </c>
      <c r="E547" s="301">
        <f>SUM(E548:E555)</f>
        <v>0</v>
      </c>
      <c r="F547" s="302">
        <f t="shared" si="22"/>
        <v>0</v>
      </c>
      <c r="G547" s="302">
        <f t="shared" si="23"/>
        <v>0</v>
      </c>
    </row>
    <row r="548" ht="15.6" customHeight="1" outlineLevel="2" spans="1:7">
      <c r="A548" s="303" t="s">
        <v>951</v>
      </c>
      <c r="B548" s="304" t="s">
        <v>64</v>
      </c>
      <c r="C548" s="305"/>
      <c r="D548" s="305">
        <v>0</v>
      </c>
      <c r="E548" s="308"/>
      <c r="F548" s="306">
        <f t="shared" si="22"/>
        <v>0</v>
      </c>
      <c r="G548" s="306">
        <f t="shared" si="23"/>
        <v>0</v>
      </c>
    </row>
    <row r="549" ht="15.6" customHeight="1" outlineLevel="2" spans="1:7">
      <c r="A549" s="303" t="s">
        <v>952</v>
      </c>
      <c r="B549" s="304" t="s">
        <v>66</v>
      </c>
      <c r="C549" s="305"/>
      <c r="D549" s="305">
        <v>0</v>
      </c>
      <c r="E549" s="308"/>
      <c r="F549" s="306">
        <f t="shared" si="22"/>
        <v>0</v>
      </c>
      <c r="G549" s="306">
        <f t="shared" si="23"/>
        <v>0</v>
      </c>
    </row>
    <row r="550" ht="15.6" customHeight="1" outlineLevel="2" spans="1:7">
      <c r="A550" s="303" t="s">
        <v>953</v>
      </c>
      <c r="B550" s="304" t="s">
        <v>68</v>
      </c>
      <c r="C550" s="305"/>
      <c r="D550" s="305">
        <v>0</v>
      </c>
      <c r="E550" s="308"/>
      <c r="F550" s="306">
        <f t="shared" si="22"/>
        <v>0</v>
      </c>
      <c r="G550" s="306">
        <f t="shared" si="23"/>
        <v>0</v>
      </c>
    </row>
    <row r="551" ht="15.6" customHeight="1" outlineLevel="2" spans="1:7">
      <c r="A551" s="303" t="s">
        <v>954</v>
      </c>
      <c r="B551" s="304" t="s">
        <v>955</v>
      </c>
      <c r="C551" s="305"/>
      <c r="D551" s="305">
        <v>0</v>
      </c>
      <c r="E551" s="308"/>
      <c r="F551" s="306">
        <f t="shared" si="22"/>
        <v>0</v>
      </c>
      <c r="G551" s="306">
        <f t="shared" si="23"/>
        <v>0</v>
      </c>
    </row>
    <row r="552" ht="15.6" customHeight="1" outlineLevel="2" spans="1:7">
      <c r="A552" s="303" t="s">
        <v>956</v>
      </c>
      <c r="B552" s="304" t="s">
        <v>957</v>
      </c>
      <c r="C552" s="305"/>
      <c r="D552" s="305">
        <v>0</v>
      </c>
      <c r="E552" s="308"/>
      <c r="F552" s="306">
        <f t="shared" si="22"/>
        <v>0</v>
      </c>
      <c r="G552" s="306">
        <f t="shared" si="23"/>
        <v>0</v>
      </c>
    </row>
    <row r="553" ht="15.6" customHeight="1" outlineLevel="2" spans="1:7">
      <c r="A553" s="303" t="s">
        <v>958</v>
      </c>
      <c r="B553" s="304" t="s">
        <v>959</v>
      </c>
      <c r="C553" s="305"/>
      <c r="D553" s="305">
        <v>0</v>
      </c>
      <c r="E553" s="308"/>
      <c r="F553" s="306">
        <f t="shared" si="22"/>
        <v>0</v>
      </c>
      <c r="G553" s="306">
        <f t="shared" si="23"/>
        <v>0</v>
      </c>
    </row>
    <row r="554" ht="15.6" customHeight="1" outlineLevel="2" spans="1:7">
      <c r="A554" s="303" t="s">
        <v>960</v>
      </c>
      <c r="B554" s="304" t="s">
        <v>961</v>
      </c>
      <c r="C554" s="305"/>
      <c r="D554" s="305">
        <v>0</v>
      </c>
      <c r="E554" s="308"/>
      <c r="F554" s="306">
        <f t="shared" si="22"/>
        <v>0</v>
      </c>
      <c r="G554" s="306">
        <f t="shared" si="23"/>
        <v>0</v>
      </c>
    </row>
    <row r="555" ht="15.6" customHeight="1" outlineLevel="2" spans="1:7">
      <c r="A555" s="303" t="s">
        <v>962</v>
      </c>
      <c r="B555" s="304" t="s">
        <v>963</v>
      </c>
      <c r="C555" s="305"/>
      <c r="D555" s="305">
        <v>0</v>
      </c>
      <c r="E555" s="308"/>
      <c r="F555" s="306">
        <f t="shared" si="22"/>
        <v>0</v>
      </c>
      <c r="G555" s="306">
        <f t="shared" si="23"/>
        <v>0</v>
      </c>
    </row>
    <row r="556" outlineLevel="1" spans="1:7">
      <c r="A556" s="299" t="s">
        <v>964</v>
      </c>
      <c r="B556" s="300" t="s">
        <v>965</v>
      </c>
      <c r="C556" s="301">
        <f>SUM(C557:C563)</f>
        <v>0</v>
      </c>
      <c r="D556" s="301">
        <v>3</v>
      </c>
      <c r="E556" s="301">
        <f>SUM(E557:E563)</f>
        <v>0</v>
      </c>
      <c r="F556" s="302">
        <f t="shared" si="22"/>
        <v>0</v>
      </c>
      <c r="G556" s="302">
        <f t="shared" si="23"/>
        <v>0</v>
      </c>
    </row>
    <row r="557" ht="15.6" customHeight="1" outlineLevel="2" spans="1:7">
      <c r="A557" s="303" t="s">
        <v>966</v>
      </c>
      <c r="B557" s="304" t="s">
        <v>64</v>
      </c>
      <c r="C557" s="305"/>
      <c r="D557" s="305">
        <v>0</v>
      </c>
      <c r="E557" s="308"/>
      <c r="F557" s="306">
        <f t="shared" si="22"/>
        <v>0</v>
      </c>
      <c r="G557" s="306">
        <f t="shared" si="23"/>
        <v>0</v>
      </c>
    </row>
    <row r="558" ht="15.6" customHeight="1" outlineLevel="2" spans="1:7">
      <c r="A558" s="303" t="s">
        <v>967</v>
      </c>
      <c r="B558" s="304" t="s">
        <v>66</v>
      </c>
      <c r="C558" s="305"/>
      <c r="D558" s="305">
        <v>0</v>
      </c>
      <c r="E558" s="308"/>
      <c r="F558" s="306">
        <f t="shared" si="22"/>
        <v>0</v>
      </c>
      <c r="G558" s="306">
        <f t="shared" si="23"/>
        <v>0</v>
      </c>
    </row>
    <row r="559" ht="15.6" customHeight="1" outlineLevel="2" spans="1:7">
      <c r="A559" s="303" t="s">
        <v>968</v>
      </c>
      <c r="B559" s="304" t="s">
        <v>68</v>
      </c>
      <c r="C559" s="305"/>
      <c r="D559" s="305">
        <v>0</v>
      </c>
      <c r="E559" s="308"/>
      <c r="F559" s="306">
        <f t="shared" si="22"/>
        <v>0</v>
      </c>
      <c r="G559" s="306">
        <f t="shared" si="23"/>
        <v>0</v>
      </c>
    </row>
    <row r="560" ht="15.6" customHeight="1" outlineLevel="2" spans="1:7">
      <c r="A560" s="303" t="s">
        <v>969</v>
      </c>
      <c r="B560" s="304" t="s">
        <v>970</v>
      </c>
      <c r="C560" s="305"/>
      <c r="D560" s="305">
        <v>0</v>
      </c>
      <c r="E560" s="308"/>
      <c r="F560" s="306">
        <f t="shared" si="22"/>
        <v>0</v>
      </c>
      <c r="G560" s="306">
        <f t="shared" si="23"/>
        <v>0</v>
      </c>
    </row>
    <row r="561" ht="15.6" customHeight="1" outlineLevel="2" spans="1:7">
      <c r="A561" s="303" t="s">
        <v>971</v>
      </c>
      <c r="B561" s="304" t="s">
        <v>972</v>
      </c>
      <c r="C561" s="305"/>
      <c r="D561" s="305">
        <v>0</v>
      </c>
      <c r="E561" s="308"/>
      <c r="F561" s="306">
        <f t="shared" si="22"/>
        <v>0</v>
      </c>
      <c r="G561" s="306">
        <f t="shared" si="23"/>
        <v>0</v>
      </c>
    </row>
    <row r="562" ht="15.6" customHeight="1" outlineLevel="2" spans="1:7">
      <c r="A562" s="303" t="s">
        <v>973</v>
      </c>
      <c r="B562" s="304" t="s">
        <v>974</v>
      </c>
      <c r="C562" s="305"/>
      <c r="D562" s="305">
        <v>0</v>
      </c>
      <c r="E562" s="308"/>
      <c r="F562" s="306">
        <f t="shared" si="22"/>
        <v>0</v>
      </c>
      <c r="G562" s="306">
        <f t="shared" si="23"/>
        <v>0</v>
      </c>
    </row>
    <row r="563" ht="15.6" customHeight="1" outlineLevel="2" spans="1:7">
      <c r="A563" s="303" t="s">
        <v>975</v>
      </c>
      <c r="B563" s="304" t="s">
        <v>976</v>
      </c>
      <c r="C563" s="305"/>
      <c r="D563" s="305">
        <v>3</v>
      </c>
      <c r="E563" s="308"/>
      <c r="F563" s="306">
        <f t="shared" si="22"/>
        <v>0</v>
      </c>
      <c r="G563" s="306">
        <f t="shared" si="23"/>
        <v>0</v>
      </c>
    </row>
    <row r="564" outlineLevel="1" spans="1:7">
      <c r="A564" s="299" t="s">
        <v>977</v>
      </c>
      <c r="B564" s="300" t="s">
        <v>978</v>
      </c>
      <c r="C564" s="301">
        <f>SUM(C565:C567)</f>
        <v>2280</v>
      </c>
      <c r="D564" s="301">
        <v>2411</v>
      </c>
      <c r="E564" s="301">
        <f>SUM(E565:E567)</f>
        <v>2400</v>
      </c>
      <c r="F564" s="302">
        <f t="shared" si="22"/>
        <v>1.05263157894737</v>
      </c>
      <c r="G564" s="302">
        <f t="shared" si="23"/>
        <v>0.995437577768561</v>
      </c>
    </row>
    <row r="565" ht="15.6" customHeight="1" outlineLevel="2" spans="1:7">
      <c r="A565" s="303" t="s">
        <v>979</v>
      </c>
      <c r="B565" s="304" t="s">
        <v>980</v>
      </c>
      <c r="C565" s="308"/>
      <c r="D565" s="305">
        <v>0</v>
      </c>
      <c r="E565" s="308"/>
      <c r="F565" s="306">
        <f t="shared" si="22"/>
        <v>0</v>
      </c>
      <c r="G565" s="306">
        <f t="shared" si="23"/>
        <v>0</v>
      </c>
    </row>
    <row r="566" ht="15.6" customHeight="1" outlineLevel="2" spans="1:7">
      <c r="A566" s="303" t="s">
        <v>981</v>
      </c>
      <c r="B566" s="304" t="s">
        <v>982</v>
      </c>
      <c r="C566" s="308"/>
      <c r="D566" s="305">
        <v>0</v>
      </c>
      <c r="E566" s="308"/>
      <c r="F566" s="306">
        <f t="shared" si="22"/>
        <v>0</v>
      </c>
      <c r="G566" s="306">
        <f t="shared" si="23"/>
        <v>0</v>
      </c>
    </row>
    <row r="567" ht="15.6" customHeight="1" outlineLevel="2" spans="1:7">
      <c r="A567" s="303" t="s">
        <v>983</v>
      </c>
      <c r="B567" s="304" t="s">
        <v>978</v>
      </c>
      <c r="C567" s="308">
        <v>2280</v>
      </c>
      <c r="D567" s="305">
        <v>2411</v>
      </c>
      <c r="E567" s="308">
        <v>2400</v>
      </c>
      <c r="F567" s="306">
        <f t="shared" si="22"/>
        <v>1.05263157894737</v>
      </c>
      <c r="G567" s="306">
        <f t="shared" si="23"/>
        <v>0.995437577768561</v>
      </c>
    </row>
    <row r="568" spans="1:7">
      <c r="A568" s="296" t="s">
        <v>984</v>
      </c>
      <c r="B568" s="122" t="s">
        <v>985</v>
      </c>
      <c r="C568" s="297">
        <f>SUM(C569,C588,C597,C599,C608,C612,C622,C631,C638,C646,C655,C661,C664,C667,C670,C673,C676,C680,C684,C693,C696)</f>
        <v>45115</v>
      </c>
      <c r="D568" s="297">
        <v>53216</v>
      </c>
      <c r="E568" s="297">
        <f>SUM(E569,E588,E597,E599,E608,E612,E622,E631,E638,E646,E655,E661,E664,E667,E670,E673,E676,E680,E684,E693,E696)</f>
        <v>53680</v>
      </c>
      <c r="F568" s="298">
        <f t="shared" si="22"/>
        <v>1.18984816579851</v>
      </c>
      <c r="G568" s="298">
        <f t="shared" si="23"/>
        <v>1.00871918220084</v>
      </c>
    </row>
    <row r="569" outlineLevel="1" spans="1:7">
      <c r="A569" s="299" t="s">
        <v>986</v>
      </c>
      <c r="B569" s="300" t="s">
        <v>987</v>
      </c>
      <c r="C569" s="301">
        <f>SUM(C570:C587)</f>
        <v>720</v>
      </c>
      <c r="D569" s="301">
        <v>9667</v>
      </c>
      <c r="E569" s="301">
        <f>SUM(E570:E587)</f>
        <v>9640</v>
      </c>
      <c r="F569" s="302">
        <f t="shared" si="22"/>
        <v>13.3888888888889</v>
      </c>
      <c r="G569" s="302">
        <f t="shared" si="23"/>
        <v>0.997206992862315</v>
      </c>
    </row>
    <row r="570" ht="15.6" customHeight="1" outlineLevel="2" spans="1:7">
      <c r="A570" s="303" t="s">
        <v>988</v>
      </c>
      <c r="B570" s="304" t="s">
        <v>64</v>
      </c>
      <c r="C570" s="308">
        <v>360</v>
      </c>
      <c r="D570" s="305">
        <v>244</v>
      </c>
      <c r="E570" s="308">
        <v>260</v>
      </c>
      <c r="F570" s="306">
        <f t="shared" si="22"/>
        <v>0.722222222222222</v>
      </c>
      <c r="G570" s="306">
        <f t="shared" si="23"/>
        <v>1.0655737704918</v>
      </c>
    </row>
    <row r="571" ht="15.6" customHeight="1" outlineLevel="2" spans="1:7">
      <c r="A571" s="303" t="s">
        <v>989</v>
      </c>
      <c r="B571" s="304" t="s">
        <v>66</v>
      </c>
      <c r="C571" s="308">
        <v>80</v>
      </c>
      <c r="D571" s="305">
        <v>7482</v>
      </c>
      <c r="E571" s="308">
        <v>7500</v>
      </c>
      <c r="F571" s="306">
        <f t="shared" si="22"/>
        <v>93.75</v>
      </c>
      <c r="G571" s="306">
        <f t="shared" si="23"/>
        <v>1.00240577385726</v>
      </c>
    </row>
    <row r="572" ht="15.6" customHeight="1" outlineLevel="2" spans="1:7">
      <c r="A572" s="303" t="s">
        <v>990</v>
      </c>
      <c r="B572" s="304" t="s">
        <v>68</v>
      </c>
      <c r="C572" s="308"/>
      <c r="D572" s="305">
        <v>0</v>
      </c>
      <c r="E572" s="308"/>
      <c r="F572" s="306">
        <f t="shared" si="22"/>
        <v>0</v>
      </c>
      <c r="G572" s="306">
        <f t="shared" si="23"/>
        <v>0</v>
      </c>
    </row>
    <row r="573" ht="15.6" customHeight="1" outlineLevel="2" spans="1:7">
      <c r="A573" s="303" t="s">
        <v>991</v>
      </c>
      <c r="B573" s="304" t="s">
        <v>992</v>
      </c>
      <c r="C573" s="308"/>
      <c r="D573" s="305">
        <v>0</v>
      </c>
      <c r="E573" s="308"/>
      <c r="F573" s="306">
        <f t="shared" si="22"/>
        <v>0</v>
      </c>
      <c r="G573" s="306">
        <f t="shared" si="23"/>
        <v>0</v>
      </c>
    </row>
    <row r="574" ht="15.6" customHeight="1" outlineLevel="2" spans="1:7">
      <c r="A574" s="303" t="s">
        <v>993</v>
      </c>
      <c r="B574" s="304" t="s">
        <v>994</v>
      </c>
      <c r="C574" s="308">
        <v>160</v>
      </c>
      <c r="D574" s="305">
        <v>112</v>
      </c>
      <c r="E574" s="308">
        <v>130</v>
      </c>
      <c r="F574" s="306">
        <f t="shared" si="22"/>
        <v>0.8125</v>
      </c>
      <c r="G574" s="306">
        <f t="shared" si="23"/>
        <v>1.16071428571429</v>
      </c>
    </row>
    <row r="575" ht="15.6" customHeight="1" outlineLevel="2" spans="1:7">
      <c r="A575" s="303" t="s">
        <v>995</v>
      </c>
      <c r="B575" s="304" t="s">
        <v>996</v>
      </c>
      <c r="C575" s="308">
        <v>120</v>
      </c>
      <c r="D575" s="305">
        <v>117</v>
      </c>
      <c r="E575" s="308">
        <v>150</v>
      </c>
      <c r="F575" s="306">
        <f t="shared" si="22"/>
        <v>1.25</v>
      </c>
      <c r="G575" s="306">
        <f t="shared" si="23"/>
        <v>1.28205128205128</v>
      </c>
    </row>
    <row r="576" ht="15.6" customHeight="1" outlineLevel="2" spans="1:7">
      <c r="A576" s="303" t="s">
        <v>997</v>
      </c>
      <c r="B576" s="304" t="s">
        <v>998</v>
      </c>
      <c r="C576" s="308"/>
      <c r="D576" s="305">
        <v>1555</v>
      </c>
      <c r="E576" s="308">
        <v>1600</v>
      </c>
      <c r="F576" s="306">
        <f t="shared" si="22"/>
        <v>0</v>
      </c>
      <c r="G576" s="306">
        <f t="shared" si="23"/>
        <v>1.02893890675241</v>
      </c>
    </row>
    <row r="577" ht="15.6" customHeight="1" outlineLevel="2" spans="1:7">
      <c r="A577" s="303" t="s">
        <v>999</v>
      </c>
      <c r="B577" s="304" t="s">
        <v>163</v>
      </c>
      <c r="C577" s="308"/>
      <c r="D577" s="305">
        <v>0</v>
      </c>
      <c r="E577" s="308"/>
      <c r="F577" s="306">
        <f t="shared" si="22"/>
        <v>0</v>
      </c>
      <c r="G577" s="306">
        <f t="shared" si="23"/>
        <v>0</v>
      </c>
    </row>
    <row r="578" ht="15.6" customHeight="1" outlineLevel="2" spans="1:7">
      <c r="A578" s="303" t="s">
        <v>1000</v>
      </c>
      <c r="B578" s="304" t="s">
        <v>1001</v>
      </c>
      <c r="C578" s="308"/>
      <c r="D578" s="305">
        <v>0</v>
      </c>
      <c r="E578" s="308"/>
      <c r="F578" s="306">
        <f t="shared" si="22"/>
        <v>0</v>
      </c>
      <c r="G578" s="306">
        <f t="shared" si="23"/>
        <v>0</v>
      </c>
    </row>
    <row r="579" ht="15.6" customHeight="1" outlineLevel="2" spans="1:7">
      <c r="A579" s="303" t="s">
        <v>1002</v>
      </c>
      <c r="B579" s="304" t="s">
        <v>1003</v>
      </c>
      <c r="C579" s="308"/>
      <c r="D579" s="305">
        <v>0</v>
      </c>
      <c r="E579" s="308"/>
      <c r="F579" s="306">
        <f t="shared" si="22"/>
        <v>0</v>
      </c>
      <c r="G579" s="306">
        <f t="shared" si="23"/>
        <v>0</v>
      </c>
    </row>
    <row r="580" ht="15.6" customHeight="1" outlineLevel="2" spans="1:7">
      <c r="A580" s="303" t="s">
        <v>1004</v>
      </c>
      <c r="B580" s="304" t="s">
        <v>1005</v>
      </c>
      <c r="C580" s="308"/>
      <c r="D580" s="305">
        <v>0</v>
      </c>
      <c r="E580" s="308"/>
      <c r="F580" s="306">
        <f t="shared" si="22"/>
        <v>0</v>
      </c>
      <c r="G580" s="306">
        <f t="shared" si="23"/>
        <v>0</v>
      </c>
    </row>
    <row r="581" ht="15.6" customHeight="1" outlineLevel="2" spans="1:7">
      <c r="A581" s="303" t="s">
        <v>1006</v>
      </c>
      <c r="B581" s="304" t="s">
        <v>1007</v>
      </c>
      <c r="C581" s="308"/>
      <c r="D581" s="305">
        <v>0</v>
      </c>
      <c r="E581" s="308"/>
      <c r="F581" s="306">
        <f t="shared" si="22"/>
        <v>0</v>
      </c>
      <c r="G581" s="306">
        <f t="shared" si="23"/>
        <v>0</v>
      </c>
    </row>
    <row r="582" ht="15.6" customHeight="1" outlineLevel="2" spans="1:7">
      <c r="A582" s="303" t="s">
        <v>1008</v>
      </c>
      <c r="B582" s="304" t="s">
        <v>1009</v>
      </c>
      <c r="C582" s="308"/>
      <c r="D582" s="305">
        <v>0</v>
      </c>
      <c r="E582" s="308"/>
      <c r="F582" s="306">
        <f t="shared" si="22"/>
        <v>0</v>
      </c>
      <c r="G582" s="306">
        <f t="shared" si="23"/>
        <v>0</v>
      </c>
    </row>
    <row r="583" ht="15.6" customHeight="1" outlineLevel="2" spans="1:7">
      <c r="A583" s="303" t="s">
        <v>1010</v>
      </c>
      <c r="B583" s="304" t="s">
        <v>1011</v>
      </c>
      <c r="C583" s="308"/>
      <c r="D583" s="305">
        <v>0</v>
      </c>
      <c r="E583" s="308"/>
      <c r="F583" s="306">
        <f t="shared" si="22"/>
        <v>0</v>
      </c>
      <c r="G583" s="306">
        <f t="shared" si="23"/>
        <v>0</v>
      </c>
    </row>
    <row r="584" ht="15.6" customHeight="1" outlineLevel="2" spans="1:7">
      <c r="A584" s="303" t="s">
        <v>1012</v>
      </c>
      <c r="B584" s="304" t="s">
        <v>1013</v>
      </c>
      <c r="C584" s="308"/>
      <c r="D584" s="305">
        <v>0</v>
      </c>
      <c r="E584" s="308"/>
      <c r="F584" s="306">
        <f t="shared" ref="F584:F595" si="24">IF(C584&gt;0,E584/C584,0)</f>
        <v>0</v>
      </c>
      <c r="G584" s="306">
        <f t="shared" ref="G584:G595" si="25">IF(D584&gt;0,E584/D584,0)</f>
        <v>0</v>
      </c>
    </row>
    <row r="585" ht="15.6" customHeight="1" outlineLevel="2" spans="1:7">
      <c r="A585" s="303" t="s">
        <v>1014</v>
      </c>
      <c r="B585" s="304" t="s">
        <v>1015</v>
      </c>
      <c r="C585" s="308"/>
      <c r="D585" s="305">
        <v>0</v>
      </c>
      <c r="E585" s="308"/>
      <c r="F585" s="306">
        <f t="shared" si="24"/>
        <v>0</v>
      </c>
      <c r="G585" s="306">
        <f t="shared" si="25"/>
        <v>0</v>
      </c>
    </row>
    <row r="586" ht="15.6" customHeight="1" outlineLevel="2" spans="1:7">
      <c r="A586" s="303" t="s">
        <v>1016</v>
      </c>
      <c r="B586" s="304" t="s">
        <v>82</v>
      </c>
      <c r="C586" s="308"/>
      <c r="D586" s="305">
        <v>0</v>
      </c>
      <c r="E586" s="308"/>
      <c r="F586" s="306">
        <f t="shared" si="24"/>
        <v>0</v>
      </c>
      <c r="G586" s="306">
        <f t="shared" si="25"/>
        <v>0</v>
      </c>
    </row>
    <row r="587" ht="15.6" customHeight="1" outlineLevel="2" spans="1:7">
      <c r="A587" s="303" t="s">
        <v>1017</v>
      </c>
      <c r="B587" s="304" t="s">
        <v>1018</v>
      </c>
      <c r="C587" s="308"/>
      <c r="D587" s="305">
        <v>157</v>
      </c>
      <c r="E587" s="308"/>
      <c r="F587" s="306">
        <f t="shared" si="24"/>
        <v>0</v>
      </c>
      <c r="G587" s="306">
        <f t="shared" si="25"/>
        <v>0</v>
      </c>
    </row>
    <row r="588" outlineLevel="1" spans="1:7">
      <c r="A588" s="299" t="s">
        <v>1019</v>
      </c>
      <c r="B588" s="300" t="s">
        <v>1020</v>
      </c>
      <c r="C588" s="301">
        <f>SUM(C589:C596)</f>
        <v>1100</v>
      </c>
      <c r="D588" s="301">
        <v>1581</v>
      </c>
      <c r="E588" s="301">
        <f>SUM(E589:E596)</f>
        <v>1630</v>
      </c>
      <c r="F588" s="302">
        <f t="shared" si="24"/>
        <v>1.48181818181818</v>
      </c>
      <c r="G588" s="302">
        <f t="shared" si="25"/>
        <v>1.03099304237824</v>
      </c>
    </row>
    <row r="589" ht="15.6" customHeight="1" outlineLevel="2" spans="1:7">
      <c r="A589" s="303" t="s">
        <v>1021</v>
      </c>
      <c r="B589" s="304" t="s">
        <v>64</v>
      </c>
      <c r="C589" s="308">
        <v>210</v>
      </c>
      <c r="D589" s="305">
        <v>286</v>
      </c>
      <c r="E589" s="308">
        <v>300</v>
      </c>
      <c r="F589" s="306">
        <f t="shared" si="24"/>
        <v>1.42857142857143</v>
      </c>
      <c r="G589" s="306">
        <f t="shared" si="25"/>
        <v>1.04895104895105</v>
      </c>
    </row>
    <row r="590" ht="15.6" customHeight="1" outlineLevel="2" spans="1:7">
      <c r="A590" s="303" t="s">
        <v>1022</v>
      </c>
      <c r="B590" s="304" t="s">
        <v>66</v>
      </c>
      <c r="C590" s="308">
        <v>330</v>
      </c>
      <c r="D590" s="305">
        <v>417</v>
      </c>
      <c r="E590" s="308">
        <v>420</v>
      </c>
      <c r="F590" s="306">
        <f t="shared" si="24"/>
        <v>1.27272727272727</v>
      </c>
      <c r="G590" s="306">
        <f t="shared" si="25"/>
        <v>1.00719424460432</v>
      </c>
    </row>
    <row r="591" ht="15.6" customHeight="1" outlineLevel="2" spans="1:7">
      <c r="A591" s="303" t="s">
        <v>1023</v>
      </c>
      <c r="B591" s="304" t="s">
        <v>68</v>
      </c>
      <c r="C591" s="308"/>
      <c r="D591" s="305">
        <v>0</v>
      </c>
      <c r="E591" s="308"/>
      <c r="F591" s="306">
        <f t="shared" si="24"/>
        <v>0</v>
      </c>
      <c r="G591" s="306">
        <f t="shared" si="25"/>
        <v>0</v>
      </c>
    </row>
    <row r="592" ht="15.6" customHeight="1" outlineLevel="2" spans="1:7">
      <c r="A592" s="303" t="s">
        <v>1024</v>
      </c>
      <c r="B592" s="304" t="s">
        <v>1025</v>
      </c>
      <c r="C592" s="308"/>
      <c r="D592" s="305">
        <v>58</v>
      </c>
      <c r="E592" s="308">
        <v>60</v>
      </c>
      <c r="F592" s="306">
        <f t="shared" si="24"/>
        <v>0</v>
      </c>
      <c r="G592" s="306">
        <f t="shared" si="25"/>
        <v>1.03448275862069</v>
      </c>
    </row>
    <row r="593" ht="15.6" customHeight="1" outlineLevel="2" spans="1:7">
      <c r="A593" s="303" t="s">
        <v>1026</v>
      </c>
      <c r="B593" s="304" t="s">
        <v>1027</v>
      </c>
      <c r="C593" s="308"/>
      <c r="D593" s="305">
        <v>0</v>
      </c>
      <c r="E593" s="308"/>
      <c r="F593" s="306">
        <f t="shared" si="24"/>
        <v>0</v>
      </c>
      <c r="G593" s="306">
        <f t="shared" si="25"/>
        <v>0</v>
      </c>
    </row>
    <row r="594" ht="15.6" customHeight="1" outlineLevel="2" spans="1:7">
      <c r="A594" s="303" t="s">
        <v>1028</v>
      </c>
      <c r="B594" s="304" t="s">
        <v>1029</v>
      </c>
      <c r="C594" s="308"/>
      <c r="D594" s="305">
        <v>0</v>
      </c>
      <c r="E594" s="308"/>
      <c r="F594" s="306">
        <f t="shared" si="24"/>
        <v>0</v>
      </c>
      <c r="G594" s="306">
        <f t="shared" si="25"/>
        <v>0</v>
      </c>
    </row>
    <row r="595" ht="15.6" customHeight="1" outlineLevel="2" spans="1:7">
      <c r="A595" s="303" t="s">
        <v>1030</v>
      </c>
      <c r="B595" s="304" t="s">
        <v>1031</v>
      </c>
      <c r="C595" s="308">
        <v>260</v>
      </c>
      <c r="D595" s="305">
        <v>30</v>
      </c>
      <c r="E595" s="308">
        <v>50</v>
      </c>
      <c r="F595" s="306">
        <f t="shared" si="24"/>
        <v>0.192307692307692</v>
      </c>
      <c r="G595" s="306">
        <f t="shared" si="25"/>
        <v>1.66666666666667</v>
      </c>
    </row>
    <row r="596" ht="15.6" customHeight="1" outlineLevel="2" spans="1:7">
      <c r="A596" s="303" t="s">
        <v>1032</v>
      </c>
      <c r="B596" s="304" t="s">
        <v>1033</v>
      </c>
      <c r="C596" s="308">
        <v>300</v>
      </c>
      <c r="D596" s="305">
        <v>790</v>
      </c>
      <c r="E596" s="308">
        <v>800</v>
      </c>
      <c r="F596" s="306">
        <f t="shared" ref="F596:F648" si="26">IF(C596&gt;0,E596/C596,0)</f>
        <v>2.66666666666667</v>
      </c>
      <c r="G596" s="306">
        <f t="shared" ref="G596:G648" si="27">IF(D596&gt;0,E596/D596,0)</f>
        <v>1.0126582278481</v>
      </c>
    </row>
    <row r="597" outlineLevel="1" spans="1:7">
      <c r="A597" s="299" t="s">
        <v>1034</v>
      </c>
      <c r="B597" s="300" t="s">
        <v>1035</v>
      </c>
      <c r="C597" s="301">
        <f>SUM(C598)</f>
        <v>0</v>
      </c>
      <c r="D597" s="301">
        <v>0</v>
      </c>
      <c r="E597" s="301">
        <f>SUM(E598)</f>
        <v>0</v>
      </c>
      <c r="F597" s="302">
        <f t="shared" si="26"/>
        <v>0</v>
      </c>
      <c r="G597" s="302">
        <f t="shared" si="27"/>
        <v>0</v>
      </c>
    </row>
    <row r="598" ht="15.6" customHeight="1" outlineLevel="2" spans="1:7">
      <c r="A598" s="303" t="s">
        <v>1036</v>
      </c>
      <c r="B598" s="304" t="s">
        <v>1037</v>
      </c>
      <c r="C598" s="305"/>
      <c r="D598" s="305">
        <v>0</v>
      </c>
      <c r="E598" s="308"/>
      <c r="F598" s="306">
        <f t="shared" si="26"/>
        <v>0</v>
      </c>
      <c r="G598" s="306">
        <f t="shared" si="27"/>
        <v>0</v>
      </c>
    </row>
    <row r="599" outlineLevel="1" spans="1:7">
      <c r="A599" s="299" t="s">
        <v>1038</v>
      </c>
      <c r="B599" s="300" t="s">
        <v>1039</v>
      </c>
      <c r="C599" s="301">
        <f>SUM(C600:C607)</f>
        <v>23900</v>
      </c>
      <c r="D599" s="301">
        <v>16390</v>
      </c>
      <c r="E599" s="301">
        <f>SUM(E600:E607)</f>
        <v>16590</v>
      </c>
      <c r="F599" s="302">
        <f t="shared" si="26"/>
        <v>0.694142259414226</v>
      </c>
      <c r="G599" s="302">
        <f t="shared" si="27"/>
        <v>1.01220256253813</v>
      </c>
    </row>
    <row r="600" ht="15.6" customHeight="1" outlineLevel="2" spans="1:7">
      <c r="A600" s="303" t="s">
        <v>1040</v>
      </c>
      <c r="B600" s="304" t="s">
        <v>1041</v>
      </c>
      <c r="C600" s="308">
        <v>1600</v>
      </c>
      <c r="D600" s="305">
        <v>813</v>
      </c>
      <c r="E600" s="308">
        <v>900</v>
      </c>
      <c r="F600" s="306">
        <f t="shared" si="26"/>
        <v>0.5625</v>
      </c>
      <c r="G600" s="306">
        <f t="shared" si="27"/>
        <v>1.1070110701107</v>
      </c>
    </row>
    <row r="601" ht="15.6" customHeight="1" outlineLevel="2" spans="1:7">
      <c r="A601" s="303" t="s">
        <v>1042</v>
      </c>
      <c r="B601" s="304" t="s">
        <v>1043</v>
      </c>
      <c r="C601" s="308">
        <v>7000</v>
      </c>
      <c r="D601" s="305">
        <v>2568</v>
      </c>
      <c r="E601" s="308">
        <v>2600</v>
      </c>
      <c r="F601" s="306">
        <f t="shared" si="26"/>
        <v>0.371428571428571</v>
      </c>
      <c r="G601" s="306">
        <f t="shared" si="27"/>
        <v>1.01246105919003</v>
      </c>
    </row>
    <row r="602" ht="15.6" customHeight="1" outlineLevel="2" spans="1:7">
      <c r="A602" s="303" t="s">
        <v>1044</v>
      </c>
      <c r="B602" s="304" t="s">
        <v>1045</v>
      </c>
      <c r="C602" s="308"/>
      <c r="D602" s="305">
        <v>0</v>
      </c>
      <c r="E602" s="308"/>
      <c r="F602" s="306">
        <f t="shared" si="26"/>
        <v>0</v>
      </c>
      <c r="G602" s="306">
        <f t="shared" si="27"/>
        <v>0</v>
      </c>
    </row>
    <row r="603" ht="15.6" customHeight="1" outlineLevel="2" spans="1:7">
      <c r="A603" s="303" t="s">
        <v>1046</v>
      </c>
      <c r="B603" s="304" t="s">
        <v>1047</v>
      </c>
      <c r="C603" s="308">
        <v>5600</v>
      </c>
      <c r="D603" s="305">
        <v>9165</v>
      </c>
      <c r="E603" s="308">
        <v>9190</v>
      </c>
      <c r="F603" s="306">
        <f t="shared" si="26"/>
        <v>1.64107142857143</v>
      </c>
      <c r="G603" s="306">
        <f t="shared" si="27"/>
        <v>1.00272776868522</v>
      </c>
    </row>
    <row r="604" ht="15.6" customHeight="1" outlineLevel="2" spans="1:7">
      <c r="A604" s="303" t="s">
        <v>1048</v>
      </c>
      <c r="B604" s="304" t="s">
        <v>1049</v>
      </c>
      <c r="C604" s="308">
        <v>500</v>
      </c>
      <c r="D604" s="305">
        <v>3838</v>
      </c>
      <c r="E604" s="308">
        <v>3900</v>
      </c>
      <c r="F604" s="306">
        <f t="shared" si="26"/>
        <v>7.8</v>
      </c>
      <c r="G604" s="306">
        <f t="shared" si="27"/>
        <v>1.01615424700365</v>
      </c>
    </row>
    <row r="605" ht="15.6" customHeight="1" outlineLevel="2" spans="1:7">
      <c r="A605" s="303" t="s">
        <v>1050</v>
      </c>
      <c r="B605" s="304" t="s">
        <v>1051</v>
      </c>
      <c r="C605" s="308">
        <v>7200</v>
      </c>
      <c r="D605" s="305">
        <v>0</v>
      </c>
      <c r="E605" s="308"/>
      <c r="F605" s="306">
        <f t="shared" si="26"/>
        <v>0</v>
      </c>
      <c r="G605" s="306">
        <f t="shared" si="27"/>
        <v>0</v>
      </c>
    </row>
    <row r="606" ht="15.6" customHeight="1" outlineLevel="2" spans="1:7">
      <c r="A606" s="303" t="s">
        <v>1052</v>
      </c>
      <c r="B606" s="304" t="s">
        <v>1053</v>
      </c>
      <c r="C606" s="308">
        <v>300</v>
      </c>
      <c r="D606" s="305">
        <v>0</v>
      </c>
      <c r="E606" s="308"/>
      <c r="F606" s="306">
        <f t="shared" si="26"/>
        <v>0</v>
      </c>
      <c r="G606" s="306">
        <f t="shared" si="27"/>
        <v>0</v>
      </c>
    </row>
    <row r="607" ht="15.6" customHeight="1" outlineLevel="2" spans="1:7">
      <c r="A607" s="303" t="s">
        <v>1054</v>
      </c>
      <c r="B607" s="304" t="s">
        <v>1055</v>
      </c>
      <c r="C607" s="308">
        <v>1700</v>
      </c>
      <c r="D607" s="305">
        <v>6</v>
      </c>
      <c r="E607" s="308"/>
      <c r="F607" s="306">
        <f t="shared" si="26"/>
        <v>0</v>
      </c>
      <c r="G607" s="306">
        <f t="shared" si="27"/>
        <v>0</v>
      </c>
    </row>
    <row r="608" outlineLevel="1" spans="1:7">
      <c r="A608" s="299" t="s">
        <v>1056</v>
      </c>
      <c r="B608" s="300" t="s">
        <v>1057</v>
      </c>
      <c r="C608" s="301">
        <f>SUM(C609:C611)</f>
        <v>0</v>
      </c>
      <c r="D608" s="301">
        <v>0</v>
      </c>
      <c r="E608" s="301">
        <f>SUM(E609:E611)</f>
        <v>0</v>
      </c>
      <c r="F608" s="302">
        <f t="shared" si="26"/>
        <v>0</v>
      </c>
      <c r="G608" s="302">
        <f t="shared" si="27"/>
        <v>0</v>
      </c>
    </row>
    <row r="609" ht="15.6" customHeight="1" outlineLevel="2" spans="1:7">
      <c r="A609" s="303" t="s">
        <v>1058</v>
      </c>
      <c r="B609" s="304" t="s">
        <v>1059</v>
      </c>
      <c r="C609" s="305"/>
      <c r="D609" s="305">
        <v>0</v>
      </c>
      <c r="E609" s="308"/>
      <c r="F609" s="306">
        <f t="shared" si="26"/>
        <v>0</v>
      </c>
      <c r="G609" s="306">
        <f t="shared" si="27"/>
        <v>0</v>
      </c>
    </row>
    <row r="610" ht="15.6" customHeight="1" outlineLevel="2" spans="1:7">
      <c r="A610" s="303" t="s">
        <v>1060</v>
      </c>
      <c r="B610" s="304" t="s">
        <v>1061</v>
      </c>
      <c r="C610" s="305"/>
      <c r="D610" s="305">
        <v>0</v>
      </c>
      <c r="E610" s="308"/>
      <c r="F610" s="306">
        <f t="shared" si="26"/>
        <v>0</v>
      </c>
      <c r="G610" s="306">
        <f t="shared" si="27"/>
        <v>0</v>
      </c>
    </row>
    <row r="611" ht="15.6" customHeight="1" outlineLevel="2" spans="1:7">
      <c r="A611" s="303" t="s">
        <v>1062</v>
      </c>
      <c r="B611" s="304" t="s">
        <v>1063</v>
      </c>
      <c r="C611" s="309"/>
      <c r="D611" s="305">
        <v>0</v>
      </c>
      <c r="E611" s="308"/>
      <c r="F611" s="306">
        <f t="shared" si="26"/>
        <v>0</v>
      </c>
      <c r="G611" s="306">
        <f t="shared" si="27"/>
        <v>0</v>
      </c>
    </row>
    <row r="612" outlineLevel="1" spans="1:7">
      <c r="A612" s="299" t="s">
        <v>1064</v>
      </c>
      <c r="B612" s="300" t="s">
        <v>1065</v>
      </c>
      <c r="C612" s="301">
        <f>SUM(C613:C621)</f>
        <v>2275</v>
      </c>
      <c r="D612" s="301">
        <v>1496</v>
      </c>
      <c r="E612" s="301">
        <f>SUM(E613:E621)</f>
        <v>1580</v>
      </c>
      <c r="F612" s="302">
        <f t="shared" si="26"/>
        <v>0.694505494505494</v>
      </c>
      <c r="G612" s="302">
        <f t="shared" si="27"/>
        <v>1.05614973262032</v>
      </c>
    </row>
    <row r="613" ht="15.6" customHeight="1" outlineLevel="2" spans="1:7">
      <c r="A613" s="303" t="s">
        <v>1066</v>
      </c>
      <c r="B613" s="304" t="s">
        <v>1067</v>
      </c>
      <c r="C613" s="308">
        <v>150</v>
      </c>
      <c r="D613" s="305">
        <v>59</v>
      </c>
      <c r="E613" s="308">
        <v>80</v>
      </c>
      <c r="F613" s="306">
        <f t="shared" si="26"/>
        <v>0.533333333333333</v>
      </c>
      <c r="G613" s="306">
        <f t="shared" si="27"/>
        <v>1.35593220338983</v>
      </c>
    </row>
    <row r="614" ht="15.6" customHeight="1" outlineLevel="2" spans="1:7">
      <c r="A614" s="303" t="s">
        <v>1068</v>
      </c>
      <c r="B614" s="304" t="s">
        <v>1069</v>
      </c>
      <c r="C614" s="308">
        <v>125</v>
      </c>
      <c r="D614" s="305">
        <v>0</v>
      </c>
      <c r="E614" s="308">
        <v>100</v>
      </c>
      <c r="F614" s="306">
        <f t="shared" si="26"/>
        <v>0.8</v>
      </c>
      <c r="G614" s="306">
        <f t="shared" si="27"/>
        <v>0</v>
      </c>
    </row>
    <row r="615" ht="15.6" customHeight="1" outlineLevel="2" spans="1:7">
      <c r="A615" s="303" t="s">
        <v>1070</v>
      </c>
      <c r="B615" s="304" t="s">
        <v>1071</v>
      </c>
      <c r="C615" s="308">
        <v>1300</v>
      </c>
      <c r="D615" s="305">
        <v>984</v>
      </c>
      <c r="E615" s="308">
        <v>1000</v>
      </c>
      <c r="F615" s="306">
        <f t="shared" si="26"/>
        <v>0.769230769230769</v>
      </c>
      <c r="G615" s="306">
        <f t="shared" si="27"/>
        <v>1.01626016260163</v>
      </c>
    </row>
    <row r="616" ht="15.6" customHeight="1" outlineLevel="2" spans="1:7">
      <c r="A616" s="303" t="s">
        <v>1072</v>
      </c>
      <c r="B616" s="304" t="s">
        <v>1073</v>
      </c>
      <c r="C616" s="308">
        <v>500</v>
      </c>
      <c r="D616" s="305">
        <v>346</v>
      </c>
      <c r="E616" s="308">
        <v>400</v>
      </c>
      <c r="F616" s="306">
        <f t="shared" si="26"/>
        <v>0.8</v>
      </c>
      <c r="G616" s="306">
        <f t="shared" si="27"/>
        <v>1.15606936416185</v>
      </c>
    </row>
    <row r="617" ht="15.6" customHeight="1" outlineLevel="2" spans="1:7">
      <c r="A617" s="303" t="s">
        <v>1074</v>
      </c>
      <c r="B617" s="304" t="s">
        <v>1075</v>
      </c>
      <c r="C617" s="308"/>
      <c r="D617" s="305">
        <v>0</v>
      </c>
      <c r="E617" s="308"/>
      <c r="F617" s="306">
        <f t="shared" si="26"/>
        <v>0</v>
      </c>
      <c r="G617" s="306">
        <f t="shared" si="27"/>
        <v>0</v>
      </c>
    </row>
    <row r="618" ht="15.6" customHeight="1" outlineLevel="2" spans="1:7">
      <c r="A618" s="303" t="s">
        <v>1076</v>
      </c>
      <c r="B618" s="304" t="s">
        <v>1077</v>
      </c>
      <c r="C618" s="308"/>
      <c r="D618" s="305">
        <v>0</v>
      </c>
      <c r="E618" s="308"/>
      <c r="F618" s="306">
        <f t="shared" si="26"/>
        <v>0</v>
      </c>
      <c r="G618" s="306">
        <f t="shared" si="27"/>
        <v>0</v>
      </c>
    </row>
    <row r="619" ht="15.6" customHeight="1" outlineLevel="2" spans="1:7">
      <c r="A619" s="303" t="s">
        <v>1078</v>
      </c>
      <c r="B619" s="304" t="s">
        <v>1079</v>
      </c>
      <c r="C619" s="308"/>
      <c r="D619" s="305">
        <v>0</v>
      </c>
      <c r="E619" s="308"/>
      <c r="F619" s="306">
        <f t="shared" si="26"/>
        <v>0</v>
      </c>
      <c r="G619" s="306">
        <f t="shared" si="27"/>
        <v>0</v>
      </c>
    </row>
    <row r="620" ht="15.6" customHeight="1" outlineLevel="2" spans="1:7">
      <c r="A620" s="303" t="s">
        <v>1080</v>
      </c>
      <c r="B620" s="304" t="s">
        <v>1081</v>
      </c>
      <c r="C620" s="308">
        <v>200</v>
      </c>
      <c r="D620" s="305">
        <v>1</v>
      </c>
      <c r="E620" s="308"/>
      <c r="F620" s="306">
        <f t="shared" si="26"/>
        <v>0</v>
      </c>
      <c r="G620" s="306">
        <f t="shared" si="27"/>
        <v>0</v>
      </c>
    </row>
    <row r="621" ht="15.6" customHeight="1" outlineLevel="2" spans="1:7">
      <c r="A621" s="303" t="s">
        <v>1082</v>
      </c>
      <c r="B621" s="304" t="s">
        <v>1083</v>
      </c>
      <c r="C621" s="308"/>
      <c r="D621" s="305">
        <v>106</v>
      </c>
      <c r="E621" s="308"/>
      <c r="F621" s="306">
        <f t="shared" si="26"/>
        <v>0</v>
      </c>
      <c r="G621" s="306">
        <f t="shared" si="27"/>
        <v>0</v>
      </c>
    </row>
    <row r="622" outlineLevel="1" spans="1:7">
      <c r="A622" s="299" t="s">
        <v>1084</v>
      </c>
      <c r="B622" s="300" t="s">
        <v>1085</v>
      </c>
      <c r="C622" s="301">
        <f>SUM(C623:C630)</f>
        <v>4330</v>
      </c>
      <c r="D622" s="301">
        <v>3758</v>
      </c>
      <c r="E622" s="301">
        <f>SUM(E623:E630)</f>
        <v>3800</v>
      </c>
      <c r="F622" s="302">
        <f t="shared" si="26"/>
        <v>0.877598152424942</v>
      </c>
      <c r="G622" s="302">
        <f t="shared" si="27"/>
        <v>1.0111761575306</v>
      </c>
    </row>
    <row r="623" ht="15.6" customHeight="1" outlineLevel="2" spans="1:7">
      <c r="A623" s="303" t="s">
        <v>1086</v>
      </c>
      <c r="B623" s="304" t="s">
        <v>1087</v>
      </c>
      <c r="C623" s="308">
        <v>300</v>
      </c>
      <c r="D623" s="305">
        <v>0</v>
      </c>
      <c r="E623" s="308">
        <v>300</v>
      </c>
      <c r="F623" s="306">
        <f t="shared" si="26"/>
        <v>1</v>
      </c>
      <c r="G623" s="306">
        <f t="shared" si="27"/>
        <v>0</v>
      </c>
    </row>
    <row r="624" ht="15.6" customHeight="1" outlineLevel="2" spans="1:7">
      <c r="A624" s="303" t="s">
        <v>1088</v>
      </c>
      <c r="B624" s="304" t="s">
        <v>1089</v>
      </c>
      <c r="C624" s="308"/>
      <c r="D624" s="305">
        <v>0</v>
      </c>
      <c r="E624" s="308"/>
      <c r="F624" s="306">
        <f t="shared" si="26"/>
        <v>0</v>
      </c>
      <c r="G624" s="306">
        <f t="shared" si="27"/>
        <v>0</v>
      </c>
    </row>
    <row r="625" ht="15.6" customHeight="1" outlineLevel="2" spans="1:7">
      <c r="A625" s="303" t="s">
        <v>1090</v>
      </c>
      <c r="B625" s="304" t="s">
        <v>1091</v>
      </c>
      <c r="C625" s="308">
        <v>300</v>
      </c>
      <c r="D625" s="305">
        <v>0</v>
      </c>
      <c r="E625" s="308">
        <v>300</v>
      </c>
      <c r="F625" s="306">
        <f t="shared" si="26"/>
        <v>1</v>
      </c>
      <c r="G625" s="306">
        <f t="shared" si="27"/>
        <v>0</v>
      </c>
    </row>
    <row r="626" ht="15.6" customHeight="1" outlineLevel="2" spans="1:7">
      <c r="A626" s="303" t="s">
        <v>1092</v>
      </c>
      <c r="B626" s="304" t="s">
        <v>1093</v>
      </c>
      <c r="C626" s="308">
        <v>500</v>
      </c>
      <c r="D626" s="305">
        <v>433</v>
      </c>
      <c r="E626" s="308">
        <v>500</v>
      </c>
      <c r="F626" s="306">
        <f t="shared" si="26"/>
        <v>1</v>
      </c>
      <c r="G626" s="306">
        <f t="shared" si="27"/>
        <v>1.15473441108545</v>
      </c>
    </row>
    <row r="627" ht="15.6" customHeight="1" outlineLevel="2" spans="1:7">
      <c r="A627" s="303" t="s">
        <v>1094</v>
      </c>
      <c r="B627" s="304" t="s">
        <v>1095</v>
      </c>
      <c r="C627" s="308">
        <v>230</v>
      </c>
      <c r="D627" s="305">
        <v>0</v>
      </c>
      <c r="E627" s="308">
        <v>100</v>
      </c>
      <c r="F627" s="306">
        <f t="shared" si="26"/>
        <v>0.434782608695652</v>
      </c>
      <c r="G627" s="306">
        <f t="shared" si="27"/>
        <v>0</v>
      </c>
    </row>
    <row r="628" ht="15.6" customHeight="1" outlineLevel="2" spans="1:7">
      <c r="A628" s="303" t="s">
        <v>1096</v>
      </c>
      <c r="B628" s="304" t="s">
        <v>1097</v>
      </c>
      <c r="C628" s="308"/>
      <c r="D628" s="305">
        <v>0</v>
      </c>
      <c r="E628" s="308"/>
      <c r="F628" s="306">
        <f t="shared" si="26"/>
        <v>0</v>
      </c>
      <c r="G628" s="306">
        <f t="shared" si="27"/>
        <v>0</v>
      </c>
    </row>
    <row r="629" ht="15.6" customHeight="1" outlineLevel="2" spans="1:7">
      <c r="A629" s="303" t="s">
        <v>1098</v>
      </c>
      <c r="B629" s="304" t="s">
        <v>1099</v>
      </c>
      <c r="C629" s="308"/>
      <c r="D629" s="305">
        <v>0</v>
      </c>
      <c r="E629" s="308"/>
      <c r="F629" s="306">
        <f t="shared" si="26"/>
        <v>0</v>
      </c>
      <c r="G629" s="306">
        <f t="shared" si="27"/>
        <v>0</v>
      </c>
    </row>
    <row r="630" ht="15.6" customHeight="1" outlineLevel="2" spans="1:7">
      <c r="A630" s="303" t="s">
        <v>1100</v>
      </c>
      <c r="B630" s="304" t="s">
        <v>1101</v>
      </c>
      <c r="C630" s="308">
        <v>3000</v>
      </c>
      <c r="D630" s="305">
        <v>3325</v>
      </c>
      <c r="E630" s="308">
        <v>2600</v>
      </c>
      <c r="F630" s="306">
        <f t="shared" si="26"/>
        <v>0.866666666666667</v>
      </c>
      <c r="G630" s="306">
        <f t="shared" si="27"/>
        <v>0.781954887218045</v>
      </c>
    </row>
    <row r="631" outlineLevel="1" spans="1:7">
      <c r="A631" s="299" t="s">
        <v>1102</v>
      </c>
      <c r="B631" s="300" t="s">
        <v>1103</v>
      </c>
      <c r="C631" s="301">
        <f>SUM(C632:C637)</f>
        <v>150</v>
      </c>
      <c r="D631" s="301">
        <v>213</v>
      </c>
      <c r="E631" s="301">
        <f>SUM(E632:E637)</f>
        <v>220</v>
      </c>
      <c r="F631" s="302">
        <f t="shared" si="26"/>
        <v>1.46666666666667</v>
      </c>
      <c r="G631" s="302">
        <f t="shared" si="27"/>
        <v>1.03286384976526</v>
      </c>
    </row>
    <row r="632" ht="15.6" customHeight="1" outlineLevel="2" spans="1:7">
      <c r="A632" s="303" t="s">
        <v>1104</v>
      </c>
      <c r="B632" s="304" t="s">
        <v>1105</v>
      </c>
      <c r="C632" s="308">
        <v>150</v>
      </c>
      <c r="D632" s="305">
        <v>126</v>
      </c>
      <c r="E632" s="308">
        <v>220</v>
      </c>
      <c r="F632" s="306">
        <f t="shared" si="26"/>
        <v>1.46666666666667</v>
      </c>
      <c r="G632" s="306">
        <f t="shared" si="27"/>
        <v>1.74603174603175</v>
      </c>
    </row>
    <row r="633" ht="15.6" customHeight="1" outlineLevel="2" spans="1:7">
      <c r="A633" s="303" t="s">
        <v>1106</v>
      </c>
      <c r="B633" s="304" t="s">
        <v>1107</v>
      </c>
      <c r="C633" s="307">
        <v>0</v>
      </c>
      <c r="D633" s="305">
        <v>0</v>
      </c>
      <c r="E633" s="308"/>
      <c r="F633" s="306">
        <f t="shared" si="26"/>
        <v>0</v>
      </c>
      <c r="G633" s="306">
        <f t="shared" si="27"/>
        <v>0</v>
      </c>
    </row>
    <row r="634" ht="15.6" customHeight="1" outlineLevel="2" spans="1:7">
      <c r="A634" s="303" t="s">
        <v>1108</v>
      </c>
      <c r="B634" s="304" t="s">
        <v>1109</v>
      </c>
      <c r="C634" s="307">
        <v>0</v>
      </c>
      <c r="D634" s="305">
        <v>0</v>
      </c>
      <c r="E634" s="308"/>
      <c r="F634" s="306">
        <f t="shared" si="26"/>
        <v>0</v>
      </c>
      <c r="G634" s="306">
        <f t="shared" si="27"/>
        <v>0</v>
      </c>
    </row>
    <row r="635" ht="15.6" customHeight="1" outlineLevel="2" spans="1:7">
      <c r="A635" s="303" t="s">
        <v>1110</v>
      </c>
      <c r="B635" s="304" t="s">
        <v>1111</v>
      </c>
      <c r="C635" s="307">
        <v>0</v>
      </c>
      <c r="D635" s="305">
        <v>0</v>
      </c>
      <c r="E635" s="308"/>
      <c r="F635" s="306">
        <f t="shared" si="26"/>
        <v>0</v>
      </c>
      <c r="G635" s="306">
        <f t="shared" si="27"/>
        <v>0</v>
      </c>
    </row>
    <row r="636" ht="15.6" customHeight="1" outlineLevel="2" spans="1:7">
      <c r="A636" s="303" t="s">
        <v>1112</v>
      </c>
      <c r="B636" s="304" t="s">
        <v>1113</v>
      </c>
      <c r="C636" s="307">
        <v>0</v>
      </c>
      <c r="D636" s="305">
        <v>0</v>
      </c>
      <c r="E636" s="308"/>
      <c r="F636" s="306">
        <f t="shared" si="26"/>
        <v>0</v>
      </c>
      <c r="G636" s="306">
        <f t="shared" si="27"/>
        <v>0</v>
      </c>
    </row>
    <row r="637" ht="15.6" customHeight="1" outlineLevel="2" spans="1:7">
      <c r="A637" s="303" t="s">
        <v>1114</v>
      </c>
      <c r="B637" s="304" t="s">
        <v>1115</v>
      </c>
      <c r="C637" s="307"/>
      <c r="D637" s="305">
        <v>87</v>
      </c>
      <c r="E637" s="308"/>
      <c r="F637" s="306">
        <f t="shared" si="26"/>
        <v>0</v>
      </c>
      <c r="G637" s="306">
        <f t="shared" si="27"/>
        <v>0</v>
      </c>
    </row>
    <row r="638" outlineLevel="1" spans="1:7">
      <c r="A638" s="299" t="s">
        <v>1116</v>
      </c>
      <c r="B638" s="300" t="s">
        <v>1117</v>
      </c>
      <c r="C638" s="301">
        <f>SUM(C639:C645)</f>
        <v>2160</v>
      </c>
      <c r="D638" s="301">
        <v>3041</v>
      </c>
      <c r="E638" s="301">
        <f>SUM(E639:E645)</f>
        <v>2960</v>
      </c>
      <c r="F638" s="302">
        <f t="shared" si="26"/>
        <v>1.37037037037037</v>
      </c>
      <c r="G638" s="302">
        <f t="shared" si="27"/>
        <v>0.973364024991779</v>
      </c>
    </row>
    <row r="639" ht="15.6" customHeight="1" outlineLevel="2" spans="1:7">
      <c r="A639" s="303" t="s">
        <v>1118</v>
      </c>
      <c r="B639" s="304" t="s">
        <v>1119</v>
      </c>
      <c r="C639" s="308">
        <v>260</v>
      </c>
      <c r="D639" s="305">
        <v>253</v>
      </c>
      <c r="E639" s="308">
        <v>260</v>
      </c>
      <c r="F639" s="306">
        <f t="shared" si="26"/>
        <v>1</v>
      </c>
      <c r="G639" s="306">
        <f t="shared" si="27"/>
        <v>1.02766798418972</v>
      </c>
    </row>
    <row r="640" ht="15.6" customHeight="1" outlineLevel="2" spans="1:7">
      <c r="A640" s="303" t="s">
        <v>1120</v>
      </c>
      <c r="B640" s="304" t="s">
        <v>1121</v>
      </c>
      <c r="C640" s="308">
        <v>1000</v>
      </c>
      <c r="D640" s="305">
        <v>941</v>
      </c>
      <c r="E640" s="308">
        <v>1000</v>
      </c>
      <c r="F640" s="306">
        <f t="shared" si="26"/>
        <v>1</v>
      </c>
      <c r="G640" s="306">
        <f t="shared" si="27"/>
        <v>1.06269925611052</v>
      </c>
    </row>
    <row r="641" ht="15.6" customHeight="1" outlineLevel="2" spans="1:7">
      <c r="A641" s="303" t="s">
        <v>1122</v>
      </c>
      <c r="B641" s="304" t="s">
        <v>1123</v>
      </c>
      <c r="C641" s="308"/>
      <c r="D641" s="305">
        <v>0</v>
      </c>
      <c r="E641" s="308"/>
      <c r="F641" s="306">
        <f t="shared" si="26"/>
        <v>0</v>
      </c>
      <c r="G641" s="306">
        <f t="shared" si="27"/>
        <v>0</v>
      </c>
    </row>
    <row r="642" ht="15.6" customHeight="1" outlineLevel="2" spans="1:7">
      <c r="A642" s="303" t="s">
        <v>1124</v>
      </c>
      <c r="B642" s="304" t="s">
        <v>1125</v>
      </c>
      <c r="C642" s="308"/>
      <c r="D642" s="305">
        <v>0</v>
      </c>
      <c r="E642" s="308"/>
      <c r="F642" s="306">
        <f t="shared" si="26"/>
        <v>0</v>
      </c>
      <c r="G642" s="306">
        <f t="shared" si="27"/>
        <v>0</v>
      </c>
    </row>
    <row r="643" ht="15.6" customHeight="1" outlineLevel="2" spans="1:7">
      <c r="A643" s="303" t="s">
        <v>1126</v>
      </c>
      <c r="B643" s="304" t="s">
        <v>1127</v>
      </c>
      <c r="C643" s="308"/>
      <c r="D643" s="305">
        <v>0</v>
      </c>
      <c r="E643" s="308"/>
      <c r="F643" s="306">
        <f t="shared" si="26"/>
        <v>0</v>
      </c>
      <c r="G643" s="306">
        <f t="shared" si="27"/>
        <v>0</v>
      </c>
    </row>
    <row r="644" ht="15.6" customHeight="1" outlineLevel="2" spans="1:7">
      <c r="A644" s="303" t="s">
        <v>1128</v>
      </c>
      <c r="B644" s="304" t="s">
        <v>1129</v>
      </c>
      <c r="C644" s="308"/>
      <c r="D644" s="305">
        <v>687</v>
      </c>
      <c r="E644" s="308">
        <v>800</v>
      </c>
      <c r="F644" s="306">
        <f t="shared" si="26"/>
        <v>0</v>
      </c>
      <c r="G644" s="306">
        <f t="shared" si="27"/>
        <v>1.16448326055313</v>
      </c>
    </row>
    <row r="645" ht="15.6" customHeight="1" outlineLevel="2" spans="1:7">
      <c r="A645" s="303" t="s">
        <v>1130</v>
      </c>
      <c r="B645" s="304" t="s">
        <v>1131</v>
      </c>
      <c r="C645" s="308">
        <v>900</v>
      </c>
      <c r="D645" s="305">
        <v>1160</v>
      </c>
      <c r="E645" s="308">
        <v>900</v>
      </c>
      <c r="F645" s="306">
        <f t="shared" si="26"/>
        <v>1</v>
      </c>
      <c r="G645" s="306">
        <f t="shared" si="27"/>
        <v>0.775862068965517</v>
      </c>
    </row>
    <row r="646" outlineLevel="1" spans="1:7">
      <c r="A646" s="299" t="s">
        <v>1132</v>
      </c>
      <c r="B646" s="300" t="s">
        <v>1133</v>
      </c>
      <c r="C646" s="301">
        <f>SUM(C647:C654)</f>
        <v>1330</v>
      </c>
      <c r="D646" s="301">
        <v>1255</v>
      </c>
      <c r="E646" s="301">
        <f>SUM(E647:E654)</f>
        <v>1290</v>
      </c>
      <c r="F646" s="302">
        <f t="shared" si="26"/>
        <v>0.969924812030075</v>
      </c>
      <c r="G646" s="302">
        <f t="shared" si="27"/>
        <v>1.02788844621514</v>
      </c>
    </row>
    <row r="647" ht="15.6" customHeight="1" outlineLevel="2" spans="1:7">
      <c r="A647" s="303" t="s">
        <v>1134</v>
      </c>
      <c r="B647" s="304" t="s">
        <v>64</v>
      </c>
      <c r="C647" s="308">
        <v>110</v>
      </c>
      <c r="D647" s="305">
        <v>85</v>
      </c>
      <c r="E647" s="308">
        <v>100</v>
      </c>
      <c r="F647" s="306">
        <f t="shared" si="26"/>
        <v>0.909090909090909</v>
      </c>
      <c r="G647" s="306">
        <f t="shared" si="27"/>
        <v>1.17647058823529</v>
      </c>
    </row>
    <row r="648" ht="15.6" customHeight="1" outlineLevel="2" spans="1:7">
      <c r="A648" s="303" t="s">
        <v>1135</v>
      </c>
      <c r="B648" s="304" t="s">
        <v>66</v>
      </c>
      <c r="C648" s="308">
        <v>150</v>
      </c>
      <c r="D648" s="305">
        <v>19</v>
      </c>
      <c r="E648" s="308">
        <v>100</v>
      </c>
      <c r="F648" s="306">
        <f t="shared" si="26"/>
        <v>0.666666666666667</v>
      </c>
      <c r="G648" s="306">
        <f t="shared" si="27"/>
        <v>5.26315789473684</v>
      </c>
    </row>
    <row r="649" ht="15.6" customHeight="1" outlineLevel="2" spans="1:7">
      <c r="A649" s="303" t="s">
        <v>1136</v>
      </c>
      <c r="B649" s="304" t="s">
        <v>68</v>
      </c>
      <c r="C649" s="308"/>
      <c r="D649" s="305">
        <v>0</v>
      </c>
      <c r="E649" s="308"/>
      <c r="F649" s="306">
        <f t="shared" ref="F649:F658" si="28">IF(C649&gt;0,E649/C649,0)</f>
        <v>0</v>
      </c>
      <c r="G649" s="306">
        <f t="shared" ref="G649:G658" si="29">IF(D649&gt;0,E649/D649,0)</f>
        <v>0</v>
      </c>
    </row>
    <row r="650" ht="15.6" customHeight="1" outlineLevel="2" spans="1:7">
      <c r="A650" s="303" t="s">
        <v>1137</v>
      </c>
      <c r="B650" s="304" t="s">
        <v>1138</v>
      </c>
      <c r="C650" s="308">
        <v>50</v>
      </c>
      <c r="D650" s="305">
        <v>134</v>
      </c>
      <c r="E650" s="308">
        <v>140</v>
      </c>
      <c r="F650" s="306">
        <f t="shared" si="28"/>
        <v>2.8</v>
      </c>
      <c r="G650" s="306">
        <f t="shared" si="29"/>
        <v>1.04477611940298</v>
      </c>
    </row>
    <row r="651" ht="15.6" customHeight="1" outlineLevel="2" spans="1:7">
      <c r="A651" s="303" t="s">
        <v>1139</v>
      </c>
      <c r="B651" s="304" t="s">
        <v>1140</v>
      </c>
      <c r="C651" s="308"/>
      <c r="D651" s="305">
        <v>0</v>
      </c>
      <c r="E651" s="308"/>
      <c r="F651" s="306">
        <f t="shared" si="28"/>
        <v>0</v>
      </c>
      <c r="G651" s="306">
        <f t="shared" si="29"/>
        <v>0</v>
      </c>
    </row>
    <row r="652" ht="15.6" customHeight="1" outlineLevel="2" spans="1:7">
      <c r="A652" s="303" t="s">
        <v>1141</v>
      </c>
      <c r="B652" s="304" t="s">
        <v>1142</v>
      </c>
      <c r="C652" s="308"/>
      <c r="D652" s="305">
        <v>0</v>
      </c>
      <c r="E652" s="308"/>
      <c r="F652" s="306">
        <f t="shared" si="28"/>
        <v>0</v>
      </c>
      <c r="G652" s="306">
        <f t="shared" si="29"/>
        <v>0</v>
      </c>
    </row>
    <row r="653" ht="15.6" customHeight="1" outlineLevel="2" spans="1:7">
      <c r="A653" s="303" t="s">
        <v>1143</v>
      </c>
      <c r="B653" s="304" t="s">
        <v>1144</v>
      </c>
      <c r="C653" s="308">
        <v>900</v>
      </c>
      <c r="D653" s="305">
        <v>931</v>
      </c>
      <c r="E653" s="308">
        <v>950</v>
      </c>
      <c r="F653" s="306">
        <f t="shared" si="28"/>
        <v>1.05555555555556</v>
      </c>
      <c r="G653" s="306">
        <f t="shared" si="29"/>
        <v>1.02040816326531</v>
      </c>
    </row>
    <row r="654" ht="15.6" customHeight="1" outlineLevel="2" spans="1:7">
      <c r="A654" s="303" t="s">
        <v>1145</v>
      </c>
      <c r="B654" s="304" t="s">
        <v>1146</v>
      </c>
      <c r="C654" s="308">
        <v>120</v>
      </c>
      <c r="D654" s="305">
        <v>86</v>
      </c>
      <c r="E654" s="308"/>
      <c r="F654" s="306">
        <f t="shared" si="28"/>
        <v>0</v>
      </c>
      <c r="G654" s="306">
        <f t="shared" si="29"/>
        <v>0</v>
      </c>
    </row>
    <row r="655" outlineLevel="1" spans="1:7">
      <c r="A655" s="299" t="s">
        <v>1147</v>
      </c>
      <c r="B655" s="300" t="s">
        <v>1148</v>
      </c>
      <c r="C655" s="301">
        <f>SUM(C656:C660)</f>
        <v>0</v>
      </c>
      <c r="D655" s="301">
        <v>0</v>
      </c>
      <c r="E655" s="301">
        <f>SUM(E656:E660)</f>
        <v>0</v>
      </c>
      <c r="F655" s="302">
        <f t="shared" si="28"/>
        <v>0</v>
      </c>
      <c r="G655" s="302">
        <f t="shared" si="29"/>
        <v>0</v>
      </c>
    </row>
    <row r="656" ht="15.6" customHeight="1" outlineLevel="2" spans="1:7">
      <c r="A656" s="303" t="s">
        <v>1149</v>
      </c>
      <c r="B656" s="304" t="s">
        <v>64</v>
      </c>
      <c r="C656" s="308"/>
      <c r="D656" s="305">
        <v>0</v>
      </c>
      <c r="E656" s="308"/>
      <c r="F656" s="306">
        <f t="shared" si="28"/>
        <v>0</v>
      </c>
      <c r="G656" s="306">
        <f t="shared" si="29"/>
        <v>0</v>
      </c>
    </row>
    <row r="657" ht="15.6" customHeight="1" outlineLevel="2" spans="1:7">
      <c r="A657" s="303" t="s">
        <v>1150</v>
      </c>
      <c r="B657" s="304" t="s">
        <v>66</v>
      </c>
      <c r="C657" s="308"/>
      <c r="D657" s="305">
        <v>0</v>
      </c>
      <c r="E657" s="308"/>
      <c r="F657" s="306">
        <f t="shared" si="28"/>
        <v>0</v>
      </c>
      <c r="G657" s="306">
        <f t="shared" si="29"/>
        <v>0</v>
      </c>
    </row>
    <row r="658" ht="15.6" customHeight="1" outlineLevel="2" spans="1:7">
      <c r="A658" s="303" t="s">
        <v>1151</v>
      </c>
      <c r="B658" s="304" t="s">
        <v>68</v>
      </c>
      <c r="C658" s="308"/>
      <c r="D658" s="305">
        <v>0</v>
      </c>
      <c r="E658" s="308"/>
      <c r="F658" s="306">
        <f t="shared" si="28"/>
        <v>0</v>
      </c>
      <c r="G658" s="306">
        <f t="shared" si="29"/>
        <v>0</v>
      </c>
    </row>
    <row r="659" ht="15.6" customHeight="1" outlineLevel="2" spans="1:7">
      <c r="A659" s="303" t="s">
        <v>1152</v>
      </c>
      <c r="B659" s="304" t="s">
        <v>82</v>
      </c>
      <c r="C659" s="308"/>
      <c r="D659" s="305">
        <v>0</v>
      </c>
      <c r="E659" s="308"/>
      <c r="F659" s="306">
        <f t="shared" ref="F659" si="30">IF(C659&gt;0,E659/C659,0)</f>
        <v>0</v>
      </c>
      <c r="G659" s="306">
        <f t="shared" ref="G659" si="31">IF(D659&gt;0,E659/D659,0)</f>
        <v>0</v>
      </c>
    </row>
    <row r="660" ht="15.6" customHeight="1" outlineLevel="2" spans="1:7">
      <c r="A660" s="303" t="s">
        <v>1153</v>
      </c>
      <c r="B660" s="304" t="s">
        <v>1154</v>
      </c>
      <c r="C660" s="308"/>
      <c r="D660" s="305">
        <v>0</v>
      </c>
      <c r="E660" s="308"/>
      <c r="F660" s="306">
        <f t="shared" ref="F660:F695" si="32">IF(C660&gt;0,E660/C660,0)</f>
        <v>0</v>
      </c>
      <c r="G660" s="306">
        <f t="shared" ref="G660:G696" si="33">IF(D660&gt;0,E660/D660,0)</f>
        <v>0</v>
      </c>
    </row>
    <row r="661" outlineLevel="1" spans="1:7">
      <c r="A661" s="299" t="s">
        <v>1155</v>
      </c>
      <c r="B661" s="300" t="s">
        <v>1156</v>
      </c>
      <c r="C661" s="301">
        <f>SUM(C662:C663)</f>
        <v>5500</v>
      </c>
      <c r="D661" s="301">
        <v>5228</v>
      </c>
      <c r="E661" s="301">
        <f>SUM(E662:E663)</f>
        <v>5300</v>
      </c>
      <c r="F661" s="302">
        <f t="shared" si="32"/>
        <v>0.963636363636364</v>
      </c>
      <c r="G661" s="302">
        <f t="shared" si="33"/>
        <v>1.01377199693956</v>
      </c>
    </row>
    <row r="662" ht="15.6" customHeight="1" outlineLevel="2" spans="1:7">
      <c r="A662" s="303" t="s">
        <v>1157</v>
      </c>
      <c r="B662" s="304" t="s">
        <v>1158</v>
      </c>
      <c r="C662" s="308"/>
      <c r="D662" s="305">
        <v>0</v>
      </c>
      <c r="E662" s="308"/>
      <c r="F662" s="306">
        <f t="shared" si="32"/>
        <v>0</v>
      </c>
      <c r="G662" s="306">
        <f t="shared" si="33"/>
        <v>0</v>
      </c>
    </row>
    <row r="663" ht="15.6" customHeight="1" outlineLevel="2" spans="1:7">
      <c r="A663" s="303" t="s">
        <v>1159</v>
      </c>
      <c r="B663" s="304" t="s">
        <v>1160</v>
      </c>
      <c r="C663" s="308">
        <v>5500</v>
      </c>
      <c r="D663" s="305">
        <v>5228</v>
      </c>
      <c r="E663" s="308">
        <v>5300</v>
      </c>
      <c r="F663" s="306">
        <f t="shared" si="32"/>
        <v>0.963636363636364</v>
      </c>
      <c r="G663" s="306">
        <f t="shared" si="33"/>
        <v>1.01377199693956</v>
      </c>
    </row>
    <row r="664" outlineLevel="1" spans="1:7">
      <c r="A664" s="299" t="s">
        <v>1161</v>
      </c>
      <c r="B664" s="300" t="s">
        <v>1162</v>
      </c>
      <c r="C664" s="301">
        <f>SUM(C665:C666)</f>
        <v>100</v>
      </c>
      <c r="D664" s="301">
        <v>254</v>
      </c>
      <c r="E664" s="301">
        <f>SUM(E665:E666)</f>
        <v>280</v>
      </c>
      <c r="F664" s="302">
        <f t="shared" si="32"/>
        <v>2.8</v>
      </c>
      <c r="G664" s="302">
        <f t="shared" si="33"/>
        <v>1.10236220472441</v>
      </c>
    </row>
    <row r="665" ht="15.6" customHeight="1" outlineLevel="2" spans="1:7">
      <c r="A665" s="303" t="s">
        <v>1163</v>
      </c>
      <c r="B665" s="304" t="s">
        <v>1164</v>
      </c>
      <c r="C665" s="308">
        <v>100</v>
      </c>
      <c r="D665" s="305">
        <v>254</v>
      </c>
      <c r="E665" s="308">
        <v>280</v>
      </c>
      <c r="F665" s="306">
        <f t="shared" si="32"/>
        <v>2.8</v>
      </c>
      <c r="G665" s="306">
        <f t="shared" si="33"/>
        <v>1.10236220472441</v>
      </c>
    </row>
    <row r="666" ht="15.6" customHeight="1" outlineLevel="2" spans="1:7">
      <c r="A666" s="303" t="s">
        <v>1165</v>
      </c>
      <c r="B666" s="304" t="s">
        <v>1166</v>
      </c>
      <c r="C666" s="305"/>
      <c r="D666" s="305">
        <v>0</v>
      </c>
      <c r="E666" s="308"/>
      <c r="F666" s="306">
        <f t="shared" si="32"/>
        <v>0</v>
      </c>
      <c r="G666" s="306">
        <f t="shared" si="33"/>
        <v>0</v>
      </c>
    </row>
    <row r="667" outlineLevel="1" spans="1:7">
      <c r="A667" s="299" t="s">
        <v>1167</v>
      </c>
      <c r="B667" s="300" t="s">
        <v>1168</v>
      </c>
      <c r="C667" s="301">
        <f>SUM(C668:C669)</f>
        <v>0</v>
      </c>
      <c r="D667" s="301">
        <v>0</v>
      </c>
      <c r="E667" s="301">
        <f>SUM(E668:E669)</f>
        <v>0</v>
      </c>
      <c r="F667" s="302">
        <f t="shared" si="32"/>
        <v>0</v>
      </c>
      <c r="G667" s="302">
        <f t="shared" si="33"/>
        <v>0</v>
      </c>
    </row>
    <row r="668" ht="15.6" customHeight="1" outlineLevel="2" spans="1:7">
      <c r="A668" s="303" t="s">
        <v>1169</v>
      </c>
      <c r="B668" s="304" t="s">
        <v>1170</v>
      </c>
      <c r="C668" s="307"/>
      <c r="D668" s="305">
        <v>0</v>
      </c>
      <c r="E668" s="308"/>
      <c r="F668" s="306">
        <f t="shared" si="32"/>
        <v>0</v>
      </c>
      <c r="G668" s="306">
        <f t="shared" si="33"/>
        <v>0</v>
      </c>
    </row>
    <row r="669" ht="15.6" customHeight="1" outlineLevel="2" spans="1:7">
      <c r="A669" s="303" t="s">
        <v>1171</v>
      </c>
      <c r="B669" s="304" t="s">
        <v>1172</v>
      </c>
      <c r="C669" s="305"/>
      <c r="D669" s="305">
        <v>0</v>
      </c>
      <c r="E669" s="308"/>
      <c r="F669" s="306">
        <f t="shared" si="32"/>
        <v>0</v>
      </c>
      <c r="G669" s="306">
        <f t="shared" si="33"/>
        <v>0</v>
      </c>
    </row>
    <row r="670" outlineLevel="1" spans="1:7">
      <c r="A670" s="299" t="s">
        <v>1173</v>
      </c>
      <c r="B670" s="300" t="s">
        <v>1174</v>
      </c>
      <c r="C670" s="301">
        <f>SUM(C671:C672)</f>
        <v>0</v>
      </c>
      <c r="D670" s="301">
        <v>0</v>
      </c>
      <c r="E670" s="301">
        <f>SUM(E671:E672)</f>
        <v>0</v>
      </c>
      <c r="F670" s="302">
        <f t="shared" si="32"/>
        <v>0</v>
      </c>
      <c r="G670" s="302">
        <f t="shared" si="33"/>
        <v>0</v>
      </c>
    </row>
    <row r="671" ht="15.6" customHeight="1" outlineLevel="2" spans="1:7">
      <c r="A671" s="303" t="s">
        <v>1175</v>
      </c>
      <c r="B671" s="304" t="s">
        <v>1176</v>
      </c>
      <c r="C671" s="305"/>
      <c r="D671" s="305">
        <v>0</v>
      </c>
      <c r="E671" s="308"/>
      <c r="F671" s="306">
        <f t="shared" si="32"/>
        <v>0</v>
      </c>
      <c r="G671" s="306">
        <f t="shared" si="33"/>
        <v>0</v>
      </c>
    </row>
    <row r="672" ht="15.6" customHeight="1" outlineLevel="2" spans="1:7">
      <c r="A672" s="303" t="s">
        <v>1177</v>
      </c>
      <c r="B672" s="304" t="s">
        <v>1178</v>
      </c>
      <c r="C672" s="305"/>
      <c r="D672" s="305">
        <v>0</v>
      </c>
      <c r="E672" s="308"/>
      <c r="F672" s="306">
        <f t="shared" si="32"/>
        <v>0</v>
      </c>
      <c r="G672" s="306">
        <f t="shared" si="33"/>
        <v>0</v>
      </c>
    </row>
    <row r="673" outlineLevel="1" spans="1:7">
      <c r="A673" s="299" t="s">
        <v>1179</v>
      </c>
      <c r="B673" s="300" t="s">
        <v>1180</v>
      </c>
      <c r="C673" s="301">
        <f>SUM(C674:C675)</f>
        <v>360</v>
      </c>
      <c r="D673" s="301">
        <v>0</v>
      </c>
      <c r="E673" s="301">
        <f>SUM(E674:E675)</f>
        <v>0</v>
      </c>
      <c r="F673" s="302">
        <f t="shared" si="32"/>
        <v>0</v>
      </c>
      <c r="G673" s="302">
        <f t="shared" si="33"/>
        <v>0</v>
      </c>
    </row>
    <row r="674" ht="15.6" customHeight="1" outlineLevel="2" spans="1:7">
      <c r="A674" s="303" t="s">
        <v>1181</v>
      </c>
      <c r="B674" s="304" t="s">
        <v>1182</v>
      </c>
      <c r="C674" s="307"/>
      <c r="D674" s="305">
        <v>0</v>
      </c>
      <c r="E674" s="308"/>
      <c r="F674" s="306">
        <f t="shared" si="32"/>
        <v>0</v>
      </c>
      <c r="G674" s="306">
        <f t="shared" si="33"/>
        <v>0</v>
      </c>
    </row>
    <row r="675" ht="15.6" customHeight="1" outlineLevel="2" spans="1:7">
      <c r="A675" s="303" t="s">
        <v>1183</v>
      </c>
      <c r="B675" s="304" t="s">
        <v>1184</v>
      </c>
      <c r="C675" s="308">
        <v>360</v>
      </c>
      <c r="D675" s="305">
        <v>0</v>
      </c>
      <c r="E675" s="308"/>
      <c r="F675" s="306">
        <f t="shared" si="32"/>
        <v>0</v>
      </c>
      <c r="G675" s="306">
        <f t="shared" si="33"/>
        <v>0</v>
      </c>
    </row>
    <row r="676" outlineLevel="1" spans="1:7">
      <c r="A676" s="299" t="s">
        <v>1185</v>
      </c>
      <c r="B676" s="300" t="s">
        <v>1186</v>
      </c>
      <c r="C676" s="301">
        <f>SUM(C677:C679)</f>
        <v>2680</v>
      </c>
      <c r="D676" s="301">
        <v>9086</v>
      </c>
      <c r="E676" s="301">
        <f>SUM(E677:E679)</f>
        <v>9100</v>
      </c>
      <c r="F676" s="302">
        <f t="shared" si="32"/>
        <v>3.3955223880597</v>
      </c>
      <c r="G676" s="302">
        <f t="shared" si="33"/>
        <v>1.00154083204931</v>
      </c>
    </row>
    <row r="677" ht="15.6" customHeight="1" outlineLevel="2" spans="1:7">
      <c r="A677" s="303" t="s">
        <v>1187</v>
      </c>
      <c r="B677" s="304" t="s">
        <v>1188</v>
      </c>
      <c r="C677" s="308"/>
      <c r="D677" s="305">
        <v>0</v>
      </c>
      <c r="E677" s="308"/>
      <c r="F677" s="306">
        <f t="shared" si="32"/>
        <v>0</v>
      </c>
      <c r="G677" s="306">
        <f t="shared" si="33"/>
        <v>0</v>
      </c>
    </row>
    <row r="678" ht="15.6" customHeight="1" outlineLevel="2" spans="1:7">
      <c r="A678" s="303" t="s">
        <v>1189</v>
      </c>
      <c r="B678" s="304" t="s">
        <v>1190</v>
      </c>
      <c r="C678" s="308">
        <v>1100</v>
      </c>
      <c r="D678" s="305">
        <v>9086</v>
      </c>
      <c r="E678" s="308">
        <v>9100</v>
      </c>
      <c r="F678" s="306">
        <f t="shared" si="32"/>
        <v>8.27272727272727</v>
      </c>
      <c r="G678" s="306">
        <f t="shared" si="33"/>
        <v>1.00154083204931</v>
      </c>
    </row>
    <row r="679" ht="15.6" customHeight="1" outlineLevel="2" spans="1:7">
      <c r="A679" s="303" t="s">
        <v>1191</v>
      </c>
      <c r="B679" s="304" t="s">
        <v>1192</v>
      </c>
      <c r="C679" s="308">
        <v>1580</v>
      </c>
      <c r="D679" s="305">
        <v>0</v>
      </c>
      <c r="E679" s="308"/>
      <c r="F679" s="306">
        <f t="shared" si="32"/>
        <v>0</v>
      </c>
      <c r="G679" s="306">
        <f t="shared" si="33"/>
        <v>0</v>
      </c>
    </row>
    <row r="680" outlineLevel="1" spans="1:7">
      <c r="A680" s="299" t="s">
        <v>1193</v>
      </c>
      <c r="B680" s="300" t="s">
        <v>1194</v>
      </c>
      <c r="C680" s="301">
        <f>SUM(C681:C683)</f>
        <v>0</v>
      </c>
      <c r="D680" s="301">
        <v>0</v>
      </c>
      <c r="E680" s="301">
        <f>SUM(E681:E683)</f>
        <v>0</v>
      </c>
      <c r="F680" s="302">
        <f t="shared" si="32"/>
        <v>0</v>
      </c>
      <c r="G680" s="302">
        <f t="shared" si="33"/>
        <v>0</v>
      </c>
    </row>
    <row r="681" ht="15.6" customHeight="1" outlineLevel="2" spans="1:7">
      <c r="A681" s="303" t="s">
        <v>1195</v>
      </c>
      <c r="B681" s="304" t="s">
        <v>1196</v>
      </c>
      <c r="C681" s="305"/>
      <c r="D681" s="305">
        <v>0</v>
      </c>
      <c r="E681" s="308"/>
      <c r="F681" s="306">
        <f t="shared" si="32"/>
        <v>0</v>
      </c>
      <c r="G681" s="306">
        <f t="shared" si="33"/>
        <v>0</v>
      </c>
    </row>
    <row r="682" ht="15.6" customHeight="1" outlineLevel="2" spans="1:7">
      <c r="A682" s="303" t="s">
        <v>1197</v>
      </c>
      <c r="B682" s="304" t="s">
        <v>1198</v>
      </c>
      <c r="C682" s="309"/>
      <c r="D682" s="305">
        <v>0</v>
      </c>
      <c r="E682" s="308"/>
      <c r="F682" s="306">
        <f t="shared" si="32"/>
        <v>0</v>
      </c>
      <c r="G682" s="306">
        <f t="shared" si="33"/>
        <v>0</v>
      </c>
    </row>
    <row r="683" ht="15.6" customHeight="1" outlineLevel="2" spans="1:7">
      <c r="A683" s="303" t="s">
        <v>1199</v>
      </c>
      <c r="B683" s="304" t="s">
        <v>1200</v>
      </c>
      <c r="C683" s="305"/>
      <c r="D683" s="305">
        <v>0</v>
      </c>
      <c r="E683" s="308"/>
      <c r="F683" s="306">
        <f t="shared" si="32"/>
        <v>0</v>
      </c>
      <c r="G683" s="306">
        <f t="shared" si="33"/>
        <v>0</v>
      </c>
    </row>
    <row r="684" outlineLevel="1" spans="1:7">
      <c r="A684" s="299" t="s">
        <v>1201</v>
      </c>
      <c r="B684" s="300" t="s">
        <v>1202</v>
      </c>
      <c r="C684" s="301">
        <f>SUM(C685:C692)</f>
        <v>310</v>
      </c>
      <c r="D684" s="301">
        <v>1237</v>
      </c>
      <c r="E684" s="301">
        <f>SUM(E685:E692)</f>
        <v>1290</v>
      </c>
      <c r="F684" s="302">
        <f t="shared" si="32"/>
        <v>4.16129032258065</v>
      </c>
      <c r="G684" s="302">
        <f t="shared" si="33"/>
        <v>1.04284559417947</v>
      </c>
    </row>
    <row r="685" ht="15.6" customHeight="1" outlineLevel="2" spans="1:7">
      <c r="A685" s="303" t="s">
        <v>1203</v>
      </c>
      <c r="B685" s="304" t="s">
        <v>64</v>
      </c>
      <c r="C685" s="308">
        <v>160</v>
      </c>
      <c r="D685" s="305">
        <v>145</v>
      </c>
      <c r="E685" s="308">
        <v>160</v>
      </c>
      <c r="F685" s="306">
        <f t="shared" si="32"/>
        <v>1</v>
      </c>
      <c r="G685" s="306">
        <f t="shared" si="33"/>
        <v>1.10344827586207</v>
      </c>
    </row>
    <row r="686" ht="15.6" customHeight="1" outlineLevel="2" spans="1:7">
      <c r="A686" s="303" t="s">
        <v>1204</v>
      </c>
      <c r="B686" s="304" t="s">
        <v>66</v>
      </c>
      <c r="C686" s="308">
        <v>50</v>
      </c>
      <c r="D686" s="305">
        <v>0</v>
      </c>
      <c r="E686" s="308">
        <v>30</v>
      </c>
      <c r="F686" s="306">
        <f t="shared" si="32"/>
        <v>0.6</v>
      </c>
      <c r="G686" s="306">
        <f t="shared" si="33"/>
        <v>0</v>
      </c>
    </row>
    <row r="687" ht="15.6" customHeight="1" outlineLevel="2" spans="1:7">
      <c r="A687" s="303" t="s">
        <v>1205</v>
      </c>
      <c r="B687" s="304" t="s">
        <v>68</v>
      </c>
      <c r="C687" s="308"/>
      <c r="D687" s="305">
        <v>0</v>
      </c>
      <c r="E687" s="308"/>
      <c r="F687" s="306">
        <f t="shared" si="32"/>
        <v>0</v>
      </c>
      <c r="G687" s="306">
        <f t="shared" si="33"/>
        <v>0</v>
      </c>
    </row>
    <row r="688" ht="15.6" customHeight="1" outlineLevel="2" spans="1:7">
      <c r="A688" s="303" t="s">
        <v>1206</v>
      </c>
      <c r="B688" s="304" t="s">
        <v>1207</v>
      </c>
      <c r="C688" s="308">
        <v>100</v>
      </c>
      <c r="D688" s="305">
        <v>1035</v>
      </c>
      <c r="E688" s="308">
        <v>1100</v>
      </c>
      <c r="F688" s="306">
        <f t="shared" si="32"/>
        <v>11</v>
      </c>
      <c r="G688" s="306">
        <f t="shared" si="33"/>
        <v>1.06280193236715</v>
      </c>
    </row>
    <row r="689" ht="15.6" customHeight="1" outlineLevel="2" spans="1:7">
      <c r="A689" s="303" t="s">
        <v>1208</v>
      </c>
      <c r="B689" s="304" t="s">
        <v>1209</v>
      </c>
      <c r="C689" s="308"/>
      <c r="D689" s="305">
        <v>0</v>
      </c>
      <c r="E689" s="308"/>
      <c r="F689" s="306">
        <f t="shared" si="32"/>
        <v>0</v>
      </c>
      <c r="G689" s="306">
        <f t="shared" si="33"/>
        <v>0</v>
      </c>
    </row>
    <row r="690" ht="15.6" customHeight="1" outlineLevel="2" spans="1:7">
      <c r="A690" s="303" t="s">
        <v>1210</v>
      </c>
      <c r="B690" s="304" t="s">
        <v>163</v>
      </c>
      <c r="C690" s="308"/>
      <c r="D690" s="305">
        <v>0</v>
      </c>
      <c r="E690" s="308"/>
      <c r="F690" s="306"/>
      <c r="G690" s="306">
        <f t="shared" si="33"/>
        <v>0</v>
      </c>
    </row>
    <row r="691" ht="15.6" customHeight="1" outlineLevel="2" spans="1:7">
      <c r="A691" s="303" t="s">
        <v>1211</v>
      </c>
      <c r="B691" s="304" t="s">
        <v>82</v>
      </c>
      <c r="C691" s="308"/>
      <c r="D691" s="305">
        <v>0</v>
      </c>
      <c r="E691" s="308"/>
      <c r="F691" s="306">
        <f t="shared" ref="F691:F696" si="34">IF(C691&gt;0,E691/C691,0)</f>
        <v>0</v>
      </c>
      <c r="G691" s="306">
        <f t="shared" si="33"/>
        <v>0</v>
      </c>
    </row>
    <row r="692" ht="15.6" customHeight="1" outlineLevel="2" spans="1:7">
      <c r="A692" s="303" t="s">
        <v>1212</v>
      </c>
      <c r="B692" s="304" t="s">
        <v>1213</v>
      </c>
      <c r="C692" s="308"/>
      <c r="D692" s="305">
        <v>57</v>
      </c>
      <c r="E692" s="308"/>
      <c r="F692" s="306">
        <f t="shared" si="34"/>
        <v>0</v>
      </c>
      <c r="G692" s="306">
        <f t="shared" si="33"/>
        <v>0</v>
      </c>
    </row>
    <row r="693" outlineLevel="1" spans="1:7">
      <c r="A693" s="299" t="s">
        <v>1214</v>
      </c>
      <c r="B693" s="300" t="s">
        <v>1215</v>
      </c>
      <c r="C693" s="301">
        <f>SUM(C694:C695)</f>
        <v>0</v>
      </c>
      <c r="D693" s="301">
        <v>0</v>
      </c>
      <c r="E693" s="301">
        <f>SUM(E694:E695)</f>
        <v>0</v>
      </c>
      <c r="F693" s="302">
        <f t="shared" si="34"/>
        <v>0</v>
      </c>
      <c r="G693" s="302">
        <f t="shared" si="33"/>
        <v>0</v>
      </c>
    </row>
    <row r="694" ht="15.6" customHeight="1" outlineLevel="2" spans="1:7">
      <c r="A694" s="303" t="s">
        <v>1216</v>
      </c>
      <c r="B694" s="304" t="s">
        <v>1217</v>
      </c>
      <c r="C694" s="305"/>
      <c r="D694" s="305">
        <v>0</v>
      </c>
      <c r="E694" s="308"/>
      <c r="F694" s="306">
        <f t="shared" si="34"/>
        <v>0</v>
      </c>
      <c r="G694" s="306">
        <f t="shared" si="33"/>
        <v>0</v>
      </c>
    </row>
    <row r="695" ht="15.6" customHeight="1" outlineLevel="2" spans="1:7">
      <c r="A695" s="303" t="s">
        <v>1218</v>
      </c>
      <c r="B695" s="304" t="s">
        <v>1219</v>
      </c>
      <c r="C695" s="309"/>
      <c r="D695" s="305">
        <v>0</v>
      </c>
      <c r="E695" s="308"/>
      <c r="F695" s="306">
        <f t="shared" si="34"/>
        <v>0</v>
      </c>
      <c r="G695" s="306">
        <f t="shared" si="33"/>
        <v>0</v>
      </c>
    </row>
    <row r="696" outlineLevel="1" spans="1:7">
      <c r="A696" s="299" t="s">
        <v>1220</v>
      </c>
      <c r="B696" s="300" t="s">
        <v>1221</v>
      </c>
      <c r="C696" s="301">
        <f>SUM(C697)</f>
        <v>200</v>
      </c>
      <c r="D696" s="301">
        <v>10</v>
      </c>
      <c r="E696" s="301">
        <f>SUM(E697)</f>
        <v>0</v>
      </c>
      <c r="F696" s="302">
        <f t="shared" si="34"/>
        <v>0</v>
      </c>
      <c r="G696" s="302">
        <f t="shared" si="33"/>
        <v>0</v>
      </c>
    </row>
    <row r="697" ht="15.6" customHeight="1" outlineLevel="2" spans="1:7">
      <c r="A697" s="303" t="s">
        <v>1222</v>
      </c>
      <c r="B697" s="304" t="s">
        <v>1221</v>
      </c>
      <c r="C697" s="308">
        <v>200</v>
      </c>
      <c r="D697" s="305">
        <v>10</v>
      </c>
      <c r="E697" s="308"/>
      <c r="F697" s="306">
        <f t="shared" ref="F697" si="35">IF(C697&gt;0,E697/C697,0)</f>
        <v>0</v>
      </c>
      <c r="G697" s="306">
        <f t="shared" ref="G697" si="36">IF(D697&gt;0,E697/D697,0)</f>
        <v>0</v>
      </c>
    </row>
    <row r="698" spans="1:7">
      <c r="A698" s="296" t="s">
        <v>1223</v>
      </c>
      <c r="B698" s="122" t="s">
        <v>1224</v>
      </c>
      <c r="C698" s="297">
        <f>SUM(C699,C704,C719,C723,C735,C739,C744,C748,C752,C755,C764,C771,C776,C779)</f>
        <v>16920</v>
      </c>
      <c r="D698" s="297">
        <v>16946</v>
      </c>
      <c r="E698" s="297">
        <f>SUM(E699,E704,E719,E723,E735,E739,E744,E748,E752,E755,E764,E771,E776,E779)</f>
        <v>15800</v>
      </c>
      <c r="F698" s="298">
        <f t="shared" ref="F698:F761" si="37">IF(C698&gt;0,E698/C698,0)</f>
        <v>0.933806146572104</v>
      </c>
      <c r="G698" s="298">
        <f t="shared" ref="G698:G761" si="38">IF(D698&gt;0,E698/D698,0)</f>
        <v>0.932373421456391</v>
      </c>
    </row>
    <row r="699" outlineLevel="1" spans="1:7">
      <c r="A699" s="299" t="s">
        <v>1225</v>
      </c>
      <c r="B699" s="300" t="s">
        <v>1226</v>
      </c>
      <c r="C699" s="301">
        <f>SUM(C700:C703)</f>
        <v>1200</v>
      </c>
      <c r="D699" s="301">
        <v>2214</v>
      </c>
      <c r="E699" s="301">
        <f>SUM(E700:E703)</f>
        <v>1240</v>
      </c>
      <c r="F699" s="302">
        <f t="shared" si="37"/>
        <v>1.03333333333333</v>
      </c>
      <c r="G699" s="302">
        <f t="shared" si="38"/>
        <v>0.560072267389341</v>
      </c>
    </row>
    <row r="700" ht="15.6" customHeight="1" outlineLevel="2" spans="1:7">
      <c r="A700" s="303" t="s">
        <v>1227</v>
      </c>
      <c r="B700" s="304" t="s">
        <v>64</v>
      </c>
      <c r="C700" s="308">
        <v>400</v>
      </c>
      <c r="D700" s="305">
        <v>382</v>
      </c>
      <c r="E700" s="308">
        <v>400</v>
      </c>
      <c r="F700" s="306">
        <f t="shared" si="37"/>
        <v>1</v>
      </c>
      <c r="G700" s="306">
        <f t="shared" si="38"/>
        <v>1.04712041884817</v>
      </c>
    </row>
    <row r="701" ht="15.6" customHeight="1" outlineLevel="2" spans="1:7">
      <c r="A701" s="303" t="s">
        <v>1228</v>
      </c>
      <c r="B701" s="304" t="s">
        <v>66</v>
      </c>
      <c r="C701" s="308">
        <v>800</v>
      </c>
      <c r="D701" s="305">
        <v>887</v>
      </c>
      <c r="E701" s="308">
        <v>840</v>
      </c>
      <c r="F701" s="306">
        <f t="shared" si="37"/>
        <v>1.05</v>
      </c>
      <c r="G701" s="306">
        <f t="shared" si="38"/>
        <v>0.947012401352875</v>
      </c>
    </row>
    <row r="702" ht="15.6" customHeight="1" outlineLevel="2" spans="1:7">
      <c r="A702" s="303" t="s">
        <v>1229</v>
      </c>
      <c r="B702" s="304" t="s">
        <v>68</v>
      </c>
      <c r="C702" s="308"/>
      <c r="D702" s="305">
        <v>0</v>
      </c>
      <c r="E702" s="308"/>
      <c r="F702" s="306">
        <f t="shared" si="37"/>
        <v>0</v>
      </c>
      <c r="G702" s="306">
        <f t="shared" si="38"/>
        <v>0</v>
      </c>
    </row>
    <row r="703" ht="15.6" customHeight="1" outlineLevel="2" spans="1:7">
      <c r="A703" s="303" t="s">
        <v>1230</v>
      </c>
      <c r="B703" s="304" t="s">
        <v>1231</v>
      </c>
      <c r="C703" s="305"/>
      <c r="D703" s="305">
        <v>945</v>
      </c>
      <c r="E703" s="308"/>
      <c r="F703" s="306">
        <f t="shared" si="37"/>
        <v>0</v>
      </c>
      <c r="G703" s="306">
        <f t="shared" si="38"/>
        <v>0</v>
      </c>
    </row>
    <row r="704" outlineLevel="1" spans="1:7">
      <c r="A704" s="299" t="s">
        <v>1232</v>
      </c>
      <c r="B704" s="300" t="s">
        <v>1233</v>
      </c>
      <c r="C704" s="301">
        <f>SUM(C705:C718)</f>
        <v>0</v>
      </c>
      <c r="D704" s="301">
        <v>0</v>
      </c>
      <c r="E704" s="301">
        <f>SUM(E705:E718)</f>
        <v>0</v>
      </c>
      <c r="F704" s="302">
        <f t="shared" si="37"/>
        <v>0</v>
      </c>
      <c r="G704" s="302">
        <f t="shared" si="38"/>
        <v>0</v>
      </c>
    </row>
    <row r="705" ht="15.6" customHeight="1" outlineLevel="2" spans="1:7">
      <c r="A705" s="303" t="s">
        <v>1234</v>
      </c>
      <c r="B705" s="304" t="s">
        <v>1235</v>
      </c>
      <c r="C705" s="305"/>
      <c r="D705" s="305">
        <v>0</v>
      </c>
      <c r="E705" s="308"/>
      <c r="F705" s="306">
        <f t="shared" si="37"/>
        <v>0</v>
      </c>
      <c r="G705" s="306">
        <f t="shared" si="38"/>
        <v>0</v>
      </c>
    </row>
    <row r="706" ht="15.6" customHeight="1" outlineLevel="2" spans="1:7">
      <c r="A706" s="303" t="s">
        <v>1236</v>
      </c>
      <c r="B706" s="304" t="s">
        <v>1237</v>
      </c>
      <c r="C706" s="305"/>
      <c r="D706" s="305">
        <v>0</v>
      </c>
      <c r="E706" s="308"/>
      <c r="F706" s="306">
        <f t="shared" si="37"/>
        <v>0</v>
      </c>
      <c r="G706" s="306">
        <f t="shared" si="38"/>
        <v>0</v>
      </c>
    </row>
    <row r="707" ht="15.6" customHeight="1" outlineLevel="2" spans="1:7">
      <c r="A707" s="303" t="s">
        <v>1238</v>
      </c>
      <c r="B707" s="304" t="s">
        <v>1239</v>
      </c>
      <c r="C707" s="305"/>
      <c r="D707" s="305">
        <v>0</v>
      </c>
      <c r="E707" s="308"/>
      <c r="F707" s="306">
        <f t="shared" si="37"/>
        <v>0</v>
      </c>
      <c r="G707" s="306">
        <f t="shared" si="38"/>
        <v>0</v>
      </c>
    </row>
    <row r="708" ht="15.6" customHeight="1" outlineLevel="2" spans="1:7">
      <c r="A708" s="303" t="s">
        <v>1240</v>
      </c>
      <c r="B708" s="304" t="s">
        <v>1241</v>
      </c>
      <c r="C708" s="305"/>
      <c r="D708" s="305">
        <v>0</v>
      </c>
      <c r="E708" s="308"/>
      <c r="F708" s="306">
        <f t="shared" si="37"/>
        <v>0</v>
      </c>
      <c r="G708" s="306">
        <f t="shared" si="38"/>
        <v>0</v>
      </c>
    </row>
    <row r="709" ht="15.6" customHeight="1" outlineLevel="2" spans="1:7">
      <c r="A709" s="303" t="s">
        <v>1242</v>
      </c>
      <c r="B709" s="304" t="s">
        <v>1243</v>
      </c>
      <c r="C709" s="305"/>
      <c r="D709" s="305">
        <v>0</v>
      </c>
      <c r="E709" s="308"/>
      <c r="F709" s="306">
        <f t="shared" si="37"/>
        <v>0</v>
      </c>
      <c r="G709" s="306">
        <f t="shared" si="38"/>
        <v>0</v>
      </c>
    </row>
    <row r="710" ht="15.6" customHeight="1" outlineLevel="2" spans="1:7">
      <c r="A710" s="303" t="s">
        <v>1244</v>
      </c>
      <c r="B710" s="304" t="s">
        <v>1245</v>
      </c>
      <c r="C710" s="305"/>
      <c r="D710" s="305">
        <v>0</v>
      </c>
      <c r="E710" s="308"/>
      <c r="F710" s="306">
        <f t="shared" si="37"/>
        <v>0</v>
      </c>
      <c r="G710" s="306">
        <f t="shared" si="38"/>
        <v>0</v>
      </c>
    </row>
    <row r="711" ht="15.6" customHeight="1" outlineLevel="2" spans="1:7">
      <c r="A711" s="303" t="s">
        <v>1246</v>
      </c>
      <c r="B711" s="304" t="s">
        <v>1247</v>
      </c>
      <c r="C711" s="305"/>
      <c r="D711" s="305">
        <v>0</v>
      </c>
      <c r="E711" s="308"/>
      <c r="F711" s="306">
        <f t="shared" si="37"/>
        <v>0</v>
      </c>
      <c r="G711" s="306">
        <f t="shared" si="38"/>
        <v>0</v>
      </c>
    </row>
    <row r="712" ht="15.6" customHeight="1" outlineLevel="2" spans="1:7">
      <c r="A712" s="303" t="s">
        <v>1248</v>
      </c>
      <c r="B712" s="304" t="s">
        <v>1249</v>
      </c>
      <c r="C712" s="305"/>
      <c r="D712" s="305">
        <v>0</v>
      </c>
      <c r="E712" s="308"/>
      <c r="F712" s="306">
        <f t="shared" si="37"/>
        <v>0</v>
      </c>
      <c r="G712" s="306">
        <f t="shared" si="38"/>
        <v>0</v>
      </c>
    </row>
    <row r="713" ht="15.6" customHeight="1" outlineLevel="2" spans="1:7">
      <c r="A713" s="303" t="s">
        <v>1250</v>
      </c>
      <c r="B713" s="304" t="s">
        <v>1251</v>
      </c>
      <c r="C713" s="305"/>
      <c r="D713" s="305">
        <v>0</v>
      </c>
      <c r="E713" s="308"/>
      <c r="F713" s="306">
        <f t="shared" si="37"/>
        <v>0</v>
      </c>
      <c r="G713" s="306">
        <f t="shared" si="38"/>
        <v>0</v>
      </c>
    </row>
    <row r="714" ht="15.6" customHeight="1" outlineLevel="2" spans="1:7">
      <c r="A714" s="303" t="s">
        <v>1252</v>
      </c>
      <c r="B714" s="304" t="s">
        <v>1253</v>
      </c>
      <c r="C714" s="305"/>
      <c r="D714" s="305">
        <v>0</v>
      </c>
      <c r="E714" s="308"/>
      <c r="F714" s="306">
        <f t="shared" si="37"/>
        <v>0</v>
      </c>
      <c r="G714" s="306">
        <f t="shared" si="38"/>
        <v>0</v>
      </c>
    </row>
    <row r="715" ht="15.6" customHeight="1" outlineLevel="2" spans="1:7">
      <c r="A715" s="303" t="s">
        <v>1254</v>
      </c>
      <c r="B715" s="304" t="s">
        <v>1255</v>
      </c>
      <c r="C715" s="305"/>
      <c r="D715" s="305">
        <v>0</v>
      </c>
      <c r="E715" s="308"/>
      <c r="F715" s="306">
        <f t="shared" si="37"/>
        <v>0</v>
      </c>
      <c r="G715" s="306">
        <f t="shared" si="38"/>
        <v>0</v>
      </c>
    </row>
    <row r="716" ht="15.6" customHeight="1" outlineLevel="2" spans="1:7">
      <c r="A716" s="303" t="s">
        <v>1256</v>
      </c>
      <c r="B716" s="304" t="s">
        <v>1257</v>
      </c>
      <c r="C716" s="305"/>
      <c r="D716" s="305">
        <v>0</v>
      </c>
      <c r="E716" s="308"/>
      <c r="F716" s="306">
        <f t="shared" si="37"/>
        <v>0</v>
      </c>
      <c r="G716" s="306">
        <f t="shared" si="38"/>
        <v>0</v>
      </c>
    </row>
    <row r="717" ht="15.6" customHeight="1" outlineLevel="2" spans="1:7">
      <c r="A717" s="303" t="s">
        <v>1258</v>
      </c>
      <c r="B717" s="304" t="s">
        <v>1259</v>
      </c>
      <c r="C717" s="305"/>
      <c r="D717" s="305">
        <v>0</v>
      </c>
      <c r="E717" s="308"/>
      <c r="F717" s="306">
        <f t="shared" si="37"/>
        <v>0</v>
      </c>
      <c r="G717" s="306">
        <f t="shared" si="38"/>
        <v>0</v>
      </c>
    </row>
    <row r="718" ht="15.6" customHeight="1" outlineLevel="2" spans="1:7">
      <c r="A718" s="303" t="s">
        <v>1260</v>
      </c>
      <c r="B718" s="304" t="s">
        <v>1261</v>
      </c>
      <c r="C718" s="305"/>
      <c r="D718" s="305">
        <v>0</v>
      </c>
      <c r="E718" s="308"/>
      <c r="F718" s="306">
        <f t="shared" si="37"/>
        <v>0</v>
      </c>
      <c r="G718" s="306">
        <f t="shared" si="38"/>
        <v>0</v>
      </c>
    </row>
    <row r="719" outlineLevel="1" spans="1:7">
      <c r="A719" s="299" t="s">
        <v>1262</v>
      </c>
      <c r="B719" s="300" t="s">
        <v>1263</v>
      </c>
      <c r="C719" s="301">
        <f>SUM(C720:C722)</f>
        <v>2600</v>
      </c>
      <c r="D719" s="301">
        <v>1927</v>
      </c>
      <c r="E719" s="301">
        <f>SUM(E720:E722)</f>
        <v>1950</v>
      </c>
      <c r="F719" s="302">
        <f t="shared" si="37"/>
        <v>0.75</v>
      </c>
      <c r="G719" s="302">
        <f t="shared" si="38"/>
        <v>1.01193565127141</v>
      </c>
    </row>
    <row r="720" ht="15.6" customHeight="1" outlineLevel="2" spans="1:7">
      <c r="A720" s="303" t="s">
        <v>1264</v>
      </c>
      <c r="B720" s="304" t="s">
        <v>1265</v>
      </c>
      <c r="C720" s="308">
        <v>200</v>
      </c>
      <c r="D720" s="305">
        <v>7</v>
      </c>
      <c r="E720" s="308">
        <v>100</v>
      </c>
      <c r="F720" s="306">
        <f t="shared" si="37"/>
        <v>0.5</v>
      </c>
      <c r="G720" s="306">
        <f t="shared" si="38"/>
        <v>14.2857142857143</v>
      </c>
    </row>
    <row r="721" ht="15.6" customHeight="1" outlineLevel="2" spans="1:7">
      <c r="A721" s="303" t="s">
        <v>1266</v>
      </c>
      <c r="B721" s="304" t="s">
        <v>1267</v>
      </c>
      <c r="C721" s="308">
        <v>1900</v>
      </c>
      <c r="D721" s="305">
        <v>1686</v>
      </c>
      <c r="E721" s="308">
        <v>1850</v>
      </c>
      <c r="F721" s="306">
        <f t="shared" si="37"/>
        <v>0.973684210526316</v>
      </c>
      <c r="G721" s="306">
        <f t="shared" si="38"/>
        <v>1.09727164887307</v>
      </c>
    </row>
    <row r="722" ht="15.6" customHeight="1" outlineLevel="2" spans="1:7">
      <c r="A722" s="303" t="s">
        <v>1268</v>
      </c>
      <c r="B722" s="304" t="s">
        <v>1269</v>
      </c>
      <c r="C722" s="308">
        <v>500</v>
      </c>
      <c r="D722" s="305">
        <v>234</v>
      </c>
      <c r="E722" s="308"/>
      <c r="F722" s="306">
        <f t="shared" si="37"/>
        <v>0</v>
      </c>
      <c r="G722" s="306">
        <f t="shared" si="38"/>
        <v>0</v>
      </c>
    </row>
    <row r="723" outlineLevel="1" spans="1:7">
      <c r="A723" s="299" t="s">
        <v>1270</v>
      </c>
      <c r="B723" s="300" t="s">
        <v>1271</v>
      </c>
      <c r="C723" s="301">
        <f>SUM(C724:C734)</f>
        <v>5880</v>
      </c>
      <c r="D723" s="301">
        <v>3394</v>
      </c>
      <c r="E723" s="301">
        <f>SUM(E724:E734)</f>
        <v>3840</v>
      </c>
      <c r="F723" s="302">
        <f t="shared" si="37"/>
        <v>0.653061224489796</v>
      </c>
      <c r="G723" s="302">
        <f t="shared" si="38"/>
        <v>1.13140836770772</v>
      </c>
    </row>
    <row r="724" ht="15.6" customHeight="1" outlineLevel="2" spans="1:7">
      <c r="A724" s="303" t="s">
        <v>1272</v>
      </c>
      <c r="B724" s="304" t="s">
        <v>1273</v>
      </c>
      <c r="C724" s="308"/>
      <c r="D724" s="305">
        <v>0</v>
      </c>
      <c r="E724" s="308"/>
      <c r="F724" s="306">
        <f t="shared" si="37"/>
        <v>0</v>
      </c>
      <c r="G724" s="306">
        <f t="shared" si="38"/>
        <v>0</v>
      </c>
    </row>
    <row r="725" ht="15.6" customHeight="1" outlineLevel="2" spans="1:7">
      <c r="A725" s="303" t="s">
        <v>1274</v>
      </c>
      <c r="B725" s="304" t="s">
        <v>1275</v>
      </c>
      <c r="C725" s="308">
        <v>360</v>
      </c>
      <c r="D725" s="305">
        <v>166</v>
      </c>
      <c r="E725" s="308">
        <v>190</v>
      </c>
      <c r="F725" s="306">
        <f t="shared" si="37"/>
        <v>0.527777777777778</v>
      </c>
      <c r="G725" s="306">
        <f t="shared" si="38"/>
        <v>1.14457831325301</v>
      </c>
    </row>
    <row r="726" ht="15.6" customHeight="1" outlineLevel="2" spans="1:7">
      <c r="A726" s="303" t="s">
        <v>1276</v>
      </c>
      <c r="B726" s="304" t="s">
        <v>1277</v>
      </c>
      <c r="C726" s="308"/>
      <c r="D726" s="305">
        <v>0</v>
      </c>
      <c r="E726" s="308"/>
      <c r="F726" s="306">
        <f t="shared" si="37"/>
        <v>0</v>
      </c>
      <c r="G726" s="306">
        <f t="shared" si="38"/>
        <v>0</v>
      </c>
    </row>
    <row r="727" ht="15.6" customHeight="1" outlineLevel="2" spans="1:7">
      <c r="A727" s="303" t="s">
        <v>1278</v>
      </c>
      <c r="B727" s="304" t="s">
        <v>1279</v>
      </c>
      <c r="C727" s="308"/>
      <c r="D727" s="305">
        <v>0</v>
      </c>
      <c r="E727" s="308"/>
      <c r="F727" s="306">
        <f t="shared" si="37"/>
        <v>0</v>
      </c>
      <c r="G727" s="306">
        <f t="shared" si="38"/>
        <v>0</v>
      </c>
    </row>
    <row r="728" ht="15.6" customHeight="1" outlineLevel="2" spans="1:7">
      <c r="A728" s="303" t="s">
        <v>1280</v>
      </c>
      <c r="B728" s="304" t="s">
        <v>1281</v>
      </c>
      <c r="C728" s="308"/>
      <c r="D728" s="305">
        <v>0</v>
      </c>
      <c r="E728" s="308"/>
      <c r="F728" s="306">
        <f t="shared" si="37"/>
        <v>0</v>
      </c>
      <c r="G728" s="306">
        <f t="shared" si="38"/>
        <v>0</v>
      </c>
    </row>
    <row r="729" ht="15.6" customHeight="1" outlineLevel="2" spans="1:7">
      <c r="A729" s="303" t="s">
        <v>1282</v>
      </c>
      <c r="B729" s="304" t="s">
        <v>1283</v>
      </c>
      <c r="C729" s="308"/>
      <c r="D729" s="305">
        <v>0</v>
      </c>
      <c r="E729" s="308"/>
      <c r="F729" s="306">
        <f t="shared" si="37"/>
        <v>0</v>
      </c>
      <c r="G729" s="306">
        <f t="shared" si="38"/>
        <v>0</v>
      </c>
    </row>
    <row r="730" ht="15.6" customHeight="1" outlineLevel="2" spans="1:7">
      <c r="A730" s="303" t="s">
        <v>1284</v>
      </c>
      <c r="B730" s="304" t="s">
        <v>1285</v>
      </c>
      <c r="C730" s="308"/>
      <c r="D730" s="305">
        <v>0</v>
      </c>
      <c r="E730" s="308"/>
      <c r="F730" s="306">
        <f t="shared" si="37"/>
        <v>0</v>
      </c>
      <c r="G730" s="306">
        <f t="shared" si="38"/>
        <v>0</v>
      </c>
    </row>
    <row r="731" ht="15.6" customHeight="1" outlineLevel="2" spans="1:7">
      <c r="A731" s="303" t="s">
        <v>1286</v>
      </c>
      <c r="B731" s="304" t="s">
        <v>1287</v>
      </c>
      <c r="C731" s="308">
        <v>800</v>
      </c>
      <c r="D731" s="305">
        <v>1473</v>
      </c>
      <c r="E731" s="308">
        <v>1500</v>
      </c>
      <c r="F731" s="306">
        <f t="shared" si="37"/>
        <v>1.875</v>
      </c>
      <c r="G731" s="306">
        <f t="shared" si="38"/>
        <v>1.0183299389002</v>
      </c>
    </row>
    <row r="732" ht="15.6" customHeight="1" outlineLevel="2" spans="1:7">
      <c r="A732" s="303" t="s">
        <v>1288</v>
      </c>
      <c r="B732" s="304" t="s">
        <v>1289</v>
      </c>
      <c r="C732" s="308">
        <v>2000</v>
      </c>
      <c r="D732" s="305">
        <v>118</v>
      </c>
      <c r="E732" s="308">
        <v>500</v>
      </c>
      <c r="F732" s="306">
        <f t="shared" si="37"/>
        <v>0.25</v>
      </c>
      <c r="G732" s="306">
        <f t="shared" si="38"/>
        <v>4.23728813559322</v>
      </c>
    </row>
    <row r="733" ht="15.6" customHeight="1" outlineLevel="2" spans="1:7">
      <c r="A733" s="303" t="s">
        <v>1290</v>
      </c>
      <c r="B733" s="304" t="s">
        <v>1291</v>
      </c>
      <c r="C733" s="308">
        <v>635</v>
      </c>
      <c r="D733" s="305">
        <v>0</v>
      </c>
      <c r="E733" s="308"/>
      <c r="F733" s="306">
        <f t="shared" si="37"/>
        <v>0</v>
      </c>
      <c r="G733" s="306">
        <f t="shared" si="38"/>
        <v>0</v>
      </c>
    </row>
    <row r="734" ht="15.6" customHeight="1" outlineLevel="2" spans="1:7">
      <c r="A734" s="303" t="s">
        <v>1292</v>
      </c>
      <c r="B734" s="304" t="s">
        <v>1293</v>
      </c>
      <c r="C734" s="308">
        <v>2085</v>
      </c>
      <c r="D734" s="305">
        <v>1637</v>
      </c>
      <c r="E734" s="308">
        <v>1650</v>
      </c>
      <c r="F734" s="306">
        <f t="shared" si="37"/>
        <v>0.79136690647482</v>
      </c>
      <c r="G734" s="306">
        <f t="shared" si="38"/>
        <v>1.00794135613928</v>
      </c>
    </row>
    <row r="735" outlineLevel="1" spans="1:7">
      <c r="A735" s="299" t="s">
        <v>1294</v>
      </c>
      <c r="B735" s="300" t="s">
        <v>1295</v>
      </c>
      <c r="C735" s="301">
        <f>SUM(C736:C738)</f>
        <v>260</v>
      </c>
      <c r="D735" s="301">
        <v>214</v>
      </c>
      <c r="E735" s="301">
        <f>SUM(E736:E738)</f>
        <v>200</v>
      </c>
      <c r="F735" s="302">
        <f t="shared" si="37"/>
        <v>0.769230769230769</v>
      </c>
      <c r="G735" s="302">
        <f t="shared" si="38"/>
        <v>0.934579439252336</v>
      </c>
    </row>
    <row r="736" ht="15.6" customHeight="1" outlineLevel="2" spans="1:7">
      <c r="A736" s="303" t="s">
        <v>1296</v>
      </c>
      <c r="B736" s="304" t="s">
        <v>1297</v>
      </c>
      <c r="C736" s="308">
        <v>160</v>
      </c>
      <c r="D736" s="305">
        <v>104</v>
      </c>
      <c r="E736" s="308">
        <v>100</v>
      </c>
      <c r="F736" s="306">
        <f t="shared" si="37"/>
        <v>0.625</v>
      </c>
      <c r="G736" s="306">
        <f t="shared" si="38"/>
        <v>0.961538461538462</v>
      </c>
    </row>
    <row r="737" ht="15.6" customHeight="1" outlineLevel="2" spans="1:7">
      <c r="A737" s="303" t="s">
        <v>1298</v>
      </c>
      <c r="B737" s="304" t="s">
        <v>1299</v>
      </c>
      <c r="C737" s="308"/>
      <c r="D737" s="305">
        <v>95</v>
      </c>
      <c r="E737" s="308">
        <v>100</v>
      </c>
      <c r="F737" s="306">
        <f t="shared" si="37"/>
        <v>0</v>
      </c>
      <c r="G737" s="306">
        <f t="shared" si="38"/>
        <v>1.05263157894737</v>
      </c>
    </row>
    <row r="738" ht="15.6" customHeight="1" outlineLevel="2" spans="1:7">
      <c r="A738" s="303" t="s">
        <v>1300</v>
      </c>
      <c r="B738" s="304" t="s">
        <v>1301</v>
      </c>
      <c r="C738" s="308">
        <v>100</v>
      </c>
      <c r="D738" s="305">
        <v>15</v>
      </c>
      <c r="E738" s="308"/>
      <c r="F738" s="306">
        <f t="shared" si="37"/>
        <v>0</v>
      </c>
      <c r="G738" s="306">
        <f t="shared" si="38"/>
        <v>0</v>
      </c>
    </row>
    <row r="739" outlineLevel="1" spans="1:7">
      <c r="A739" s="299" t="s">
        <v>1302</v>
      </c>
      <c r="B739" s="300" t="s">
        <v>1303</v>
      </c>
      <c r="C739" s="301">
        <f>SUM(C740:C743)</f>
        <v>4600</v>
      </c>
      <c r="D739" s="301">
        <v>5776</v>
      </c>
      <c r="E739" s="301">
        <f>SUM(E740:E743)</f>
        <v>5900</v>
      </c>
      <c r="F739" s="302">
        <f t="shared" si="37"/>
        <v>1.28260869565217</v>
      </c>
      <c r="G739" s="302">
        <f t="shared" si="38"/>
        <v>1.02146814404432</v>
      </c>
    </row>
    <row r="740" ht="15.6" customHeight="1" outlineLevel="2" spans="1:7">
      <c r="A740" s="303" t="s">
        <v>1304</v>
      </c>
      <c r="B740" s="304" t="s">
        <v>1305</v>
      </c>
      <c r="C740" s="308">
        <v>1600</v>
      </c>
      <c r="D740" s="305">
        <v>1860</v>
      </c>
      <c r="E740" s="308">
        <v>1900</v>
      </c>
      <c r="F740" s="306">
        <f t="shared" si="37"/>
        <v>1.1875</v>
      </c>
      <c r="G740" s="306">
        <f t="shared" si="38"/>
        <v>1.02150537634409</v>
      </c>
    </row>
    <row r="741" ht="15.6" customHeight="1" outlineLevel="2" spans="1:7">
      <c r="A741" s="303" t="s">
        <v>1306</v>
      </c>
      <c r="B741" s="304" t="s">
        <v>1307</v>
      </c>
      <c r="C741" s="308">
        <v>3000</v>
      </c>
      <c r="D741" s="305">
        <v>3911</v>
      </c>
      <c r="E741" s="308">
        <v>4000</v>
      </c>
      <c r="F741" s="306">
        <f t="shared" si="37"/>
        <v>1.33333333333333</v>
      </c>
      <c r="G741" s="306">
        <f t="shared" si="38"/>
        <v>1.02275632830478</v>
      </c>
    </row>
    <row r="742" ht="15.6" customHeight="1" outlineLevel="2" spans="1:7">
      <c r="A742" s="303" t="s">
        <v>1308</v>
      </c>
      <c r="B742" s="304" t="s">
        <v>1309</v>
      </c>
      <c r="C742" s="309"/>
      <c r="D742" s="305">
        <v>5</v>
      </c>
      <c r="E742" s="308"/>
      <c r="F742" s="306">
        <f t="shared" si="37"/>
        <v>0</v>
      </c>
      <c r="G742" s="306">
        <f t="shared" si="38"/>
        <v>0</v>
      </c>
    </row>
    <row r="743" ht="15.6" customHeight="1" outlineLevel="2" spans="1:7">
      <c r="A743" s="303" t="s">
        <v>1310</v>
      </c>
      <c r="B743" s="304" t="s">
        <v>1311</v>
      </c>
      <c r="C743" s="68"/>
      <c r="D743" s="305">
        <v>0</v>
      </c>
      <c r="E743" s="308"/>
      <c r="F743" s="306">
        <f t="shared" si="37"/>
        <v>0</v>
      </c>
      <c r="G743" s="306">
        <f t="shared" si="38"/>
        <v>0</v>
      </c>
    </row>
    <row r="744" outlineLevel="1" spans="1:7">
      <c r="A744" s="299" t="s">
        <v>1312</v>
      </c>
      <c r="B744" s="300" t="s">
        <v>1313</v>
      </c>
      <c r="C744" s="301">
        <f>SUM(C745:C747)</f>
        <v>2000</v>
      </c>
      <c r="D744" s="301">
        <v>2137</v>
      </c>
      <c r="E744" s="301">
        <f>SUM(E745:E747)</f>
        <v>2000</v>
      </c>
      <c r="F744" s="302">
        <f t="shared" si="37"/>
        <v>1</v>
      </c>
      <c r="G744" s="302">
        <f t="shared" si="38"/>
        <v>0.935891436593355</v>
      </c>
    </row>
    <row r="745" ht="15.6" customHeight="1" outlineLevel="2" spans="1:7">
      <c r="A745" s="303" t="s">
        <v>1314</v>
      </c>
      <c r="B745" s="304" t="s">
        <v>1315</v>
      </c>
      <c r="C745" s="305"/>
      <c r="D745" s="305">
        <v>0</v>
      </c>
      <c r="E745" s="308"/>
      <c r="F745" s="306">
        <f t="shared" si="37"/>
        <v>0</v>
      </c>
      <c r="G745" s="306">
        <f t="shared" si="38"/>
        <v>0</v>
      </c>
    </row>
    <row r="746" ht="15.6" customHeight="1" outlineLevel="2" spans="1:7">
      <c r="A746" s="303" t="s">
        <v>1316</v>
      </c>
      <c r="B746" s="304" t="s">
        <v>1317</v>
      </c>
      <c r="C746" s="308">
        <v>2000</v>
      </c>
      <c r="D746" s="305">
        <v>2000</v>
      </c>
      <c r="E746" s="308">
        <v>2000</v>
      </c>
      <c r="F746" s="306">
        <f t="shared" si="37"/>
        <v>1</v>
      </c>
      <c r="G746" s="306">
        <f t="shared" si="38"/>
        <v>1</v>
      </c>
    </row>
    <row r="747" ht="15.6" customHeight="1" outlineLevel="2" spans="1:7">
      <c r="A747" s="303" t="s">
        <v>1318</v>
      </c>
      <c r="B747" s="304" t="s">
        <v>1319</v>
      </c>
      <c r="C747" s="305"/>
      <c r="D747" s="305">
        <v>137</v>
      </c>
      <c r="E747" s="308"/>
      <c r="F747" s="306">
        <f t="shared" si="37"/>
        <v>0</v>
      </c>
      <c r="G747" s="306">
        <f t="shared" si="38"/>
        <v>0</v>
      </c>
    </row>
    <row r="748" outlineLevel="1" spans="1:7">
      <c r="A748" s="299" t="s">
        <v>1320</v>
      </c>
      <c r="B748" s="300" t="s">
        <v>1321</v>
      </c>
      <c r="C748" s="301">
        <f>SUM(C749:C751)</f>
        <v>200</v>
      </c>
      <c r="D748" s="301">
        <v>1123</v>
      </c>
      <c r="E748" s="301">
        <f>SUM(E749:E751)</f>
        <v>500</v>
      </c>
      <c r="F748" s="302">
        <f t="shared" si="37"/>
        <v>2.5</v>
      </c>
      <c r="G748" s="302">
        <f t="shared" si="38"/>
        <v>0.445235975066785</v>
      </c>
    </row>
    <row r="749" ht="15.6" customHeight="1" outlineLevel="2" spans="1:7">
      <c r="A749" s="303" t="s">
        <v>1322</v>
      </c>
      <c r="B749" s="304" t="s">
        <v>1323</v>
      </c>
      <c r="C749" s="308">
        <v>200</v>
      </c>
      <c r="D749" s="305">
        <v>1123</v>
      </c>
      <c r="E749" s="308">
        <v>500</v>
      </c>
      <c r="F749" s="306">
        <f t="shared" si="37"/>
        <v>2.5</v>
      </c>
      <c r="G749" s="306">
        <f t="shared" si="38"/>
        <v>0.445235975066785</v>
      </c>
    </row>
    <row r="750" ht="15.6" customHeight="1" outlineLevel="2" spans="1:7">
      <c r="A750" s="303" t="s">
        <v>1324</v>
      </c>
      <c r="B750" s="304" t="s">
        <v>1325</v>
      </c>
      <c r="C750" s="305"/>
      <c r="D750" s="305">
        <v>0</v>
      </c>
      <c r="E750" s="308"/>
      <c r="F750" s="306">
        <f t="shared" si="37"/>
        <v>0</v>
      </c>
      <c r="G750" s="306">
        <f t="shared" si="38"/>
        <v>0</v>
      </c>
    </row>
    <row r="751" ht="15.6" customHeight="1" outlineLevel="2" spans="1:7">
      <c r="A751" s="303" t="s">
        <v>1326</v>
      </c>
      <c r="B751" s="304" t="s">
        <v>1327</v>
      </c>
      <c r="C751" s="305"/>
      <c r="D751" s="305">
        <v>0</v>
      </c>
      <c r="E751" s="308"/>
      <c r="F751" s="306">
        <f t="shared" si="37"/>
        <v>0</v>
      </c>
      <c r="G751" s="306">
        <f t="shared" si="38"/>
        <v>0</v>
      </c>
    </row>
    <row r="752" outlineLevel="1" spans="1:7">
      <c r="A752" s="299" t="s">
        <v>1328</v>
      </c>
      <c r="B752" s="300" t="s">
        <v>1329</v>
      </c>
      <c r="C752" s="301">
        <f>SUM(C753:C754)</f>
        <v>50</v>
      </c>
      <c r="D752" s="301">
        <v>21</v>
      </c>
      <c r="E752" s="301">
        <f>SUM(E753:E754)</f>
        <v>50</v>
      </c>
      <c r="F752" s="302">
        <f t="shared" si="37"/>
        <v>1</v>
      </c>
      <c r="G752" s="302">
        <f t="shared" si="38"/>
        <v>2.38095238095238</v>
      </c>
    </row>
    <row r="753" ht="15.6" customHeight="1" outlineLevel="2" spans="1:7">
      <c r="A753" s="303" t="s">
        <v>1330</v>
      </c>
      <c r="B753" s="304" t="s">
        <v>1331</v>
      </c>
      <c r="C753" s="308">
        <v>50</v>
      </c>
      <c r="D753" s="305">
        <v>21</v>
      </c>
      <c r="E753" s="308">
        <v>50</v>
      </c>
      <c r="F753" s="306">
        <f t="shared" si="37"/>
        <v>1</v>
      </c>
      <c r="G753" s="306">
        <f t="shared" si="38"/>
        <v>2.38095238095238</v>
      </c>
    </row>
    <row r="754" ht="15.6" customHeight="1" outlineLevel="2" spans="1:7">
      <c r="A754" s="303" t="s">
        <v>1332</v>
      </c>
      <c r="B754" s="304" t="s">
        <v>1333</v>
      </c>
      <c r="C754" s="305"/>
      <c r="D754" s="305">
        <v>0</v>
      </c>
      <c r="E754" s="308"/>
      <c r="F754" s="306">
        <f t="shared" si="37"/>
        <v>0</v>
      </c>
      <c r="G754" s="306">
        <f t="shared" si="38"/>
        <v>0</v>
      </c>
    </row>
    <row r="755" outlineLevel="1" spans="1:7">
      <c r="A755" s="299" t="s">
        <v>1334</v>
      </c>
      <c r="B755" s="300" t="s">
        <v>1335</v>
      </c>
      <c r="C755" s="301">
        <f>SUM(C756:C763)</f>
        <v>130</v>
      </c>
      <c r="D755" s="301">
        <v>140</v>
      </c>
      <c r="E755" s="301">
        <f>SUM(E756:E763)</f>
        <v>120</v>
      </c>
      <c r="F755" s="302">
        <f t="shared" si="37"/>
        <v>0.923076923076923</v>
      </c>
      <c r="G755" s="302">
        <f t="shared" si="38"/>
        <v>0.857142857142857</v>
      </c>
    </row>
    <row r="756" ht="15.6" customHeight="1" outlineLevel="2" spans="1:7">
      <c r="A756" s="303" t="s">
        <v>1336</v>
      </c>
      <c r="B756" s="304" t="s">
        <v>64</v>
      </c>
      <c r="C756" s="308">
        <v>130</v>
      </c>
      <c r="D756" s="305">
        <v>101</v>
      </c>
      <c r="E756" s="308">
        <v>120</v>
      </c>
      <c r="F756" s="306">
        <f t="shared" si="37"/>
        <v>0.923076923076923</v>
      </c>
      <c r="G756" s="306">
        <f t="shared" si="38"/>
        <v>1.18811881188119</v>
      </c>
    </row>
    <row r="757" ht="15.6" customHeight="1" outlineLevel="2" spans="1:7">
      <c r="A757" s="303" t="s">
        <v>1337</v>
      </c>
      <c r="B757" s="304" t="s">
        <v>66</v>
      </c>
      <c r="C757" s="305"/>
      <c r="D757" s="305">
        <v>39</v>
      </c>
      <c r="E757" s="308"/>
      <c r="F757" s="306">
        <f t="shared" si="37"/>
        <v>0</v>
      </c>
      <c r="G757" s="306">
        <f t="shared" si="38"/>
        <v>0</v>
      </c>
    </row>
    <row r="758" ht="15.6" customHeight="1" outlineLevel="2" spans="1:7">
      <c r="A758" s="303" t="s">
        <v>1338</v>
      </c>
      <c r="B758" s="304" t="s">
        <v>68</v>
      </c>
      <c r="C758" s="305"/>
      <c r="D758" s="305">
        <v>0</v>
      </c>
      <c r="E758" s="308"/>
      <c r="F758" s="306">
        <f t="shared" si="37"/>
        <v>0</v>
      </c>
      <c r="G758" s="306">
        <f t="shared" si="38"/>
        <v>0</v>
      </c>
    </row>
    <row r="759" ht="15.6" customHeight="1" outlineLevel="2" spans="1:7">
      <c r="A759" s="303" t="s">
        <v>1339</v>
      </c>
      <c r="B759" s="304" t="s">
        <v>163</v>
      </c>
      <c r="C759" s="305"/>
      <c r="D759" s="305">
        <v>0</v>
      </c>
      <c r="E759" s="308"/>
      <c r="F759" s="306">
        <f t="shared" ref="F759:F769" si="39">IF(C759&gt;0,E759/C759,0)</f>
        <v>0</v>
      </c>
      <c r="G759" s="306">
        <f t="shared" ref="G759:G769" si="40">IF(D759&gt;0,E759/D759,0)</f>
        <v>0</v>
      </c>
    </row>
    <row r="760" ht="15.6" customHeight="1" outlineLevel="2" spans="1:7">
      <c r="A760" s="303" t="s">
        <v>1340</v>
      </c>
      <c r="B760" s="304" t="s">
        <v>1341</v>
      </c>
      <c r="C760" s="305"/>
      <c r="D760" s="305">
        <v>0</v>
      </c>
      <c r="E760" s="308"/>
      <c r="F760" s="306">
        <f t="shared" si="39"/>
        <v>0</v>
      </c>
      <c r="G760" s="306">
        <f t="shared" si="40"/>
        <v>0</v>
      </c>
    </row>
    <row r="761" ht="15.6" customHeight="1" outlineLevel="2" spans="1:7">
      <c r="A761" s="303" t="s">
        <v>1342</v>
      </c>
      <c r="B761" s="304" t="s">
        <v>1343</v>
      </c>
      <c r="C761" s="305"/>
      <c r="D761" s="305">
        <v>0</v>
      </c>
      <c r="E761" s="308"/>
      <c r="F761" s="306">
        <f t="shared" si="39"/>
        <v>0</v>
      </c>
      <c r="G761" s="306">
        <f t="shared" si="40"/>
        <v>0</v>
      </c>
    </row>
    <row r="762" ht="15.6" customHeight="1" outlineLevel="2" spans="1:7">
      <c r="A762" s="303" t="s">
        <v>1344</v>
      </c>
      <c r="B762" s="304" t="s">
        <v>82</v>
      </c>
      <c r="C762" s="305"/>
      <c r="D762" s="305">
        <v>0</v>
      </c>
      <c r="E762" s="308"/>
      <c r="F762" s="306">
        <f t="shared" si="39"/>
        <v>0</v>
      </c>
      <c r="G762" s="306">
        <f t="shared" si="40"/>
        <v>0</v>
      </c>
    </row>
    <row r="763" ht="15.6" customHeight="1" outlineLevel="2" spans="1:7">
      <c r="A763" s="303" t="s">
        <v>1345</v>
      </c>
      <c r="B763" s="304" t="s">
        <v>1346</v>
      </c>
      <c r="C763" s="305"/>
      <c r="D763" s="305">
        <v>0</v>
      </c>
      <c r="E763" s="308"/>
      <c r="F763" s="306">
        <f t="shared" si="39"/>
        <v>0</v>
      </c>
      <c r="G763" s="306">
        <f t="shared" si="40"/>
        <v>0</v>
      </c>
    </row>
    <row r="764" outlineLevel="1" spans="1:7">
      <c r="A764" s="299" t="s">
        <v>1347</v>
      </c>
      <c r="B764" s="300" t="s">
        <v>1348</v>
      </c>
      <c r="C764" s="301">
        <f>SUM(C765:C770)</f>
        <v>0</v>
      </c>
      <c r="D764" s="301">
        <v>0</v>
      </c>
      <c r="E764" s="301">
        <f>SUM(E765:E770)</f>
        <v>0</v>
      </c>
      <c r="F764" s="302">
        <f t="shared" si="39"/>
        <v>0</v>
      </c>
      <c r="G764" s="302">
        <f t="shared" si="40"/>
        <v>0</v>
      </c>
    </row>
    <row r="765" ht="15.6" customHeight="1" outlineLevel="2" spans="1:7">
      <c r="A765" s="303" t="s">
        <v>1349</v>
      </c>
      <c r="B765" s="304" t="s">
        <v>64</v>
      </c>
      <c r="C765" s="307"/>
      <c r="D765" s="305">
        <v>0</v>
      </c>
      <c r="E765" s="308"/>
      <c r="F765" s="306">
        <f t="shared" si="39"/>
        <v>0</v>
      </c>
      <c r="G765" s="306">
        <f t="shared" si="40"/>
        <v>0</v>
      </c>
    </row>
    <row r="766" ht="15.6" customHeight="1" outlineLevel="2" spans="1:7">
      <c r="A766" s="303" t="s">
        <v>1350</v>
      </c>
      <c r="B766" s="304" t="s">
        <v>66</v>
      </c>
      <c r="C766" s="307"/>
      <c r="D766" s="305">
        <v>0</v>
      </c>
      <c r="E766" s="308"/>
      <c r="F766" s="306">
        <f t="shared" si="39"/>
        <v>0</v>
      </c>
      <c r="G766" s="306">
        <f t="shared" si="40"/>
        <v>0</v>
      </c>
    </row>
    <row r="767" ht="15.6" customHeight="1" outlineLevel="2" spans="1:7">
      <c r="A767" s="303" t="s">
        <v>1351</v>
      </c>
      <c r="B767" s="304" t="s">
        <v>68</v>
      </c>
      <c r="C767" s="307"/>
      <c r="D767" s="305">
        <v>0</v>
      </c>
      <c r="E767" s="308"/>
      <c r="F767" s="306">
        <f t="shared" si="39"/>
        <v>0</v>
      </c>
      <c r="G767" s="306">
        <f t="shared" si="40"/>
        <v>0</v>
      </c>
    </row>
    <row r="768" ht="15.6" customHeight="1" outlineLevel="2" spans="1:7">
      <c r="A768" s="303" t="s">
        <v>1352</v>
      </c>
      <c r="B768" s="304" t="s">
        <v>1353</v>
      </c>
      <c r="C768" s="307"/>
      <c r="D768" s="305">
        <v>0</v>
      </c>
      <c r="E768" s="308"/>
      <c r="F768" s="306">
        <f t="shared" si="39"/>
        <v>0</v>
      </c>
      <c r="G768" s="306">
        <f t="shared" si="40"/>
        <v>0</v>
      </c>
    </row>
    <row r="769" ht="15.6" customHeight="1" outlineLevel="2" spans="1:7">
      <c r="A769" s="303" t="s">
        <v>1354</v>
      </c>
      <c r="B769" s="304" t="s">
        <v>82</v>
      </c>
      <c r="C769" s="307"/>
      <c r="D769" s="305">
        <v>0</v>
      </c>
      <c r="E769" s="308"/>
      <c r="F769" s="306">
        <f t="shared" si="39"/>
        <v>0</v>
      </c>
      <c r="G769" s="306">
        <f t="shared" si="40"/>
        <v>0</v>
      </c>
    </row>
    <row r="770" ht="15.6" customHeight="1" outlineLevel="2" spans="1:7">
      <c r="A770" s="303" t="s">
        <v>1355</v>
      </c>
      <c r="B770" s="304" t="s">
        <v>1356</v>
      </c>
      <c r="C770" s="307"/>
      <c r="D770" s="305">
        <v>0</v>
      </c>
      <c r="E770" s="308"/>
      <c r="F770" s="306">
        <f t="shared" ref="F770:F775" si="41">IF(C770&gt;0,E770/C770,0)</f>
        <v>0</v>
      </c>
      <c r="G770" s="306">
        <f t="shared" ref="G770:G775" si="42">IF(D770&gt;0,E770/D770,0)</f>
        <v>0</v>
      </c>
    </row>
    <row r="771" ht="15.6" customHeight="1" outlineLevel="2" spans="1:7">
      <c r="A771" s="299" t="s">
        <v>1357</v>
      </c>
      <c r="B771" s="300" t="s">
        <v>1358</v>
      </c>
      <c r="C771" s="301">
        <f>SUM(C772:C775)</f>
        <v>0</v>
      </c>
      <c r="D771" s="301">
        <v>0</v>
      </c>
      <c r="E771" s="301">
        <f>SUM(E772:E775)</f>
        <v>0</v>
      </c>
      <c r="F771" s="302">
        <f t="shared" si="41"/>
        <v>0</v>
      </c>
      <c r="G771" s="302">
        <f t="shared" si="42"/>
        <v>0</v>
      </c>
    </row>
    <row r="772" ht="15.6" customHeight="1" outlineLevel="2" spans="1:7">
      <c r="A772" s="303" t="s">
        <v>1359</v>
      </c>
      <c r="B772" s="304" t="s">
        <v>64</v>
      </c>
      <c r="C772" s="307"/>
      <c r="D772" s="305">
        <v>0</v>
      </c>
      <c r="E772" s="308"/>
      <c r="F772" s="306">
        <f t="shared" si="41"/>
        <v>0</v>
      </c>
      <c r="G772" s="306">
        <f t="shared" si="42"/>
        <v>0</v>
      </c>
    </row>
    <row r="773" ht="15.6" customHeight="1" outlineLevel="2" spans="1:7">
      <c r="A773" s="303" t="s">
        <v>1360</v>
      </c>
      <c r="B773" s="304" t="s">
        <v>66</v>
      </c>
      <c r="C773" s="307"/>
      <c r="D773" s="305">
        <v>0</v>
      </c>
      <c r="E773" s="308"/>
      <c r="F773" s="306">
        <f t="shared" si="41"/>
        <v>0</v>
      </c>
      <c r="G773" s="306">
        <f t="shared" si="42"/>
        <v>0</v>
      </c>
    </row>
    <row r="774" ht="15.6" customHeight="1" outlineLevel="2" spans="1:7">
      <c r="A774" s="303" t="s">
        <v>1361</v>
      </c>
      <c r="B774" s="304" t="s">
        <v>68</v>
      </c>
      <c r="C774" s="307"/>
      <c r="D774" s="305">
        <v>0</v>
      </c>
      <c r="E774" s="308"/>
      <c r="F774" s="306">
        <f t="shared" si="41"/>
        <v>0</v>
      </c>
      <c r="G774" s="306">
        <f t="shared" si="42"/>
        <v>0</v>
      </c>
    </row>
    <row r="775" ht="15.6" customHeight="1" outlineLevel="2" spans="1:7">
      <c r="A775" s="303" t="s">
        <v>1362</v>
      </c>
      <c r="B775" s="304" t="s">
        <v>1363</v>
      </c>
      <c r="C775" s="307"/>
      <c r="D775" s="305">
        <v>0</v>
      </c>
      <c r="E775" s="308"/>
      <c r="F775" s="306">
        <f t="shared" si="41"/>
        <v>0</v>
      </c>
      <c r="G775" s="306">
        <f t="shared" si="42"/>
        <v>0</v>
      </c>
    </row>
    <row r="776" ht="15.6" customHeight="1" outlineLevel="2" spans="1:7">
      <c r="A776" s="299" t="s">
        <v>1364</v>
      </c>
      <c r="B776" s="300" t="s">
        <v>1365</v>
      </c>
      <c r="C776" s="301">
        <f>SUM(C777:C778)</f>
        <v>0</v>
      </c>
      <c r="D776" s="301">
        <v>0</v>
      </c>
      <c r="E776" s="301">
        <f>SUM(E777:E778)</f>
        <v>0</v>
      </c>
      <c r="F776" s="302">
        <f t="shared" ref="F776:F778" si="43">IF(C776&gt;0,E776/C776,0)</f>
        <v>0</v>
      </c>
      <c r="G776" s="302">
        <f t="shared" ref="G776:G778" si="44">IF(D776&gt;0,E776/D776,0)</f>
        <v>0</v>
      </c>
    </row>
    <row r="777" ht="15.6" customHeight="1" outlineLevel="2" spans="1:7">
      <c r="A777" s="303" t="s">
        <v>1366</v>
      </c>
      <c r="B777" s="304" t="s">
        <v>1367</v>
      </c>
      <c r="C777" s="307"/>
      <c r="D777" s="305">
        <v>0</v>
      </c>
      <c r="E777" s="308"/>
      <c r="F777" s="306">
        <f t="shared" si="43"/>
        <v>0</v>
      </c>
      <c r="G777" s="306">
        <f t="shared" si="44"/>
        <v>0</v>
      </c>
    </row>
    <row r="778" ht="15.6" customHeight="1" outlineLevel="2" spans="1:7">
      <c r="A778" s="303" t="s">
        <v>1368</v>
      </c>
      <c r="B778" s="304" t="s">
        <v>1369</v>
      </c>
      <c r="C778" s="307"/>
      <c r="D778" s="305">
        <v>0</v>
      </c>
      <c r="E778" s="308"/>
      <c r="F778" s="306">
        <f t="shared" si="43"/>
        <v>0</v>
      </c>
      <c r="G778" s="306">
        <f t="shared" si="44"/>
        <v>0</v>
      </c>
    </row>
    <row r="779" outlineLevel="1" spans="1:7">
      <c r="A779" s="299" t="s">
        <v>1370</v>
      </c>
      <c r="B779" s="300" t="s">
        <v>1371</v>
      </c>
      <c r="C779" s="301">
        <f>SUM(C780)</f>
        <v>0</v>
      </c>
      <c r="D779" s="301">
        <v>0</v>
      </c>
      <c r="E779" s="301">
        <f>SUM(E780)</f>
        <v>0</v>
      </c>
      <c r="F779" s="302">
        <f t="shared" ref="F779:F780" si="45">IF(C779&gt;0,E779/C779,0)</f>
        <v>0</v>
      </c>
      <c r="G779" s="302">
        <f t="shared" ref="G779:G780" si="46">IF(D779&gt;0,E779/D779,0)</f>
        <v>0</v>
      </c>
    </row>
    <row r="780" ht="15.6" customHeight="1" outlineLevel="2" spans="1:7">
      <c r="A780" s="303" t="s">
        <v>1372</v>
      </c>
      <c r="B780" s="304" t="s">
        <v>1371</v>
      </c>
      <c r="C780" s="307"/>
      <c r="D780" s="305">
        <v>0</v>
      </c>
      <c r="E780" s="308"/>
      <c r="F780" s="306">
        <f t="shared" si="45"/>
        <v>0</v>
      </c>
      <c r="G780" s="306">
        <f t="shared" si="46"/>
        <v>0</v>
      </c>
    </row>
    <row r="781" spans="1:7">
      <c r="A781" s="296" t="s">
        <v>1373</v>
      </c>
      <c r="B781" s="122" t="s">
        <v>1374</v>
      </c>
      <c r="C781" s="297">
        <f>SUM(C782,C792,C796,C805,C812,C819,C822,C825,C827,C829,C835,C838,C840,C851)</f>
        <v>16650</v>
      </c>
      <c r="D781" s="297">
        <v>18572</v>
      </c>
      <c r="E781" s="297">
        <f>SUM(E782,E792,E796,E805,E812,E819,E822,E825,E827,E829,E835,E838,E840,E851)</f>
        <v>18900</v>
      </c>
      <c r="F781" s="298">
        <f t="shared" ref="F781:F831" si="47">IF(C781&gt;0,E781/C781,0)</f>
        <v>1.13513513513514</v>
      </c>
      <c r="G781" s="298">
        <f t="shared" ref="G781:G831" si="48">IF(D781&gt;0,E781/D781,0)</f>
        <v>1.01766099504631</v>
      </c>
    </row>
    <row r="782" outlineLevel="1" spans="1:7">
      <c r="A782" s="299" t="s">
        <v>1375</v>
      </c>
      <c r="B782" s="300" t="s">
        <v>1376</v>
      </c>
      <c r="C782" s="301">
        <f>SUM(C783:C791)</f>
        <v>0</v>
      </c>
      <c r="D782" s="301">
        <v>93</v>
      </c>
      <c r="E782" s="301">
        <f>SUM(E783:E791)</f>
        <v>100</v>
      </c>
      <c r="F782" s="302">
        <f t="shared" si="47"/>
        <v>0</v>
      </c>
      <c r="G782" s="302">
        <f t="shared" si="48"/>
        <v>1.0752688172043</v>
      </c>
    </row>
    <row r="783" ht="15.6" customHeight="1" outlineLevel="2" spans="1:7">
      <c r="A783" s="303" t="s">
        <v>1377</v>
      </c>
      <c r="B783" s="304" t="s">
        <v>64</v>
      </c>
      <c r="C783" s="309"/>
      <c r="D783" s="305">
        <v>0</v>
      </c>
      <c r="E783" s="308"/>
      <c r="F783" s="306">
        <f t="shared" si="47"/>
        <v>0</v>
      </c>
      <c r="G783" s="306">
        <f t="shared" si="48"/>
        <v>0</v>
      </c>
    </row>
    <row r="784" ht="15.6" customHeight="1" outlineLevel="2" spans="1:7">
      <c r="A784" s="303" t="s">
        <v>1378</v>
      </c>
      <c r="B784" s="304" t="s">
        <v>66</v>
      </c>
      <c r="C784" s="305"/>
      <c r="D784" s="305">
        <v>93</v>
      </c>
      <c r="E784" s="308">
        <v>100</v>
      </c>
      <c r="F784" s="306">
        <f t="shared" si="47"/>
        <v>0</v>
      </c>
      <c r="G784" s="306">
        <f t="shared" si="48"/>
        <v>1.0752688172043</v>
      </c>
    </row>
    <row r="785" ht="15.6" customHeight="1" outlineLevel="2" spans="1:7">
      <c r="A785" s="303" t="s">
        <v>1379</v>
      </c>
      <c r="B785" s="304" t="s">
        <v>68</v>
      </c>
      <c r="C785" s="309"/>
      <c r="D785" s="305">
        <v>0</v>
      </c>
      <c r="E785" s="308"/>
      <c r="F785" s="306">
        <f t="shared" si="47"/>
        <v>0</v>
      </c>
      <c r="G785" s="306">
        <f t="shared" si="48"/>
        <v>0</v>
      </c>
    </row>
    <row r="786" ht="15.6" customHeight="1" outlineLevel="2" spans="1:7">
      <c r="A786" s="303" t="s">
        <v>1380</v>
      </c>
      <c r="B786" s="304" t="s">
        <v>1381</v>
      </c>
      <c r="C786" s="309"/>
      <c r="D786" s="305">
        <v>0</v>
      </c>
      <c r="E786" s="308"/>
      <c r="F786" s="306">
        <f t="shared" si="47"/>
        <v>0</v>
      </c>
      <c r="G786" s="306">
        <f t="shared" si="48"/>
        <v>0</v>
      </c>
    </row>
    <row r="787" ht="15.6" customHeight="1" outlineLevel="2" spans="1:7">
      <c r="A787" s="303" t="s">
        <v>1382</v>
      </c>
      <c r="B787" s="304" t="s">
        <v>1383</v>
      </c>
      <c r="C787" s="309"/>
      <c r="D787" s="305">
        <v>0</v>
      </c>
      <c r="E787" s="308"/>
      <c r="F787" s="306">
        <f t="shared" si="47"/>
        <v>0</v>
      </c>
      <c r="G787" s="306">
        <f t="shared" si="48"/>
        <v>0</v>
      </c>
    </row>
    <row r="788" ht="15.6" customHeight="1" outlineLevel="2" spans="1:7">
      <c r="A788" s="303" t="s">
        <v>1384</v>
      </c>
      <c r="B788" s="304" t="s">
        <v>1385</v>
      </c>
      <c r="C788" s="309"/>
      <c r="D788" s="305">
        <v>0</v>
      </c>
      <c r="E788" s="308"/>
      <c r="F788" s="306">
        <f t="shared" si="47"/>
        <v>0</v>
      </c>
      <c r="G788" s="306">
        <f t="shared" si="48"/>
        <v>0</v>
      </c>
    </row>
    <row r="789" ht="15.6" customHeight="1" outlineLevel="2" spans="1:7">
      <c r="A789" s="303" t="s">
        <v>1386</v>
      </c>
      <c r="B789" s="304" t="s">
        <v>1387</v>
      </c>
      <c r="C789" s="309"/>
      <c r="D789" s="305">
        <v>0</v>
      </c>
      <c r="E789" s="308"/>
      <c r="F789" s="306">
        <f t="shared" si="47"/>
        <v>0</v>
      </c>
      <c r="G789" s="306">
        <f t="shared" si="48"/>
        <v>0</v>
      </c>
    </row>
    <row r="790" ht="15.6" customHeight="1" outlineLevel="2" spans="1:7">
      <c r="A790" s="303" t="s">
        <v>1388</v>
      </c>
      <c r="B790" s="304" t="s">
        <v>1389</v>
      </c>
      <c r="C790" s="309"/>
      <c r="D790" s="305">
        <v>0</v>
      </c>
      <c r="E790" s="308"/>
      <c r="F790" s="306">
        <f t="shared" si="47"/>
        <v>0</v>
      </c>
      <c r="G790" s="306">
        <f t="shared" si="48"/>
        <v>0</v>
      </c>
    </row>
    <row r="791" ht="15.6" customHeight="1" outlineLevel="2" spans="1:7">
      <c r="A791" s="303" t="s">
        <v>1390</v>
      </c>
      <c r="B791" s="304" t="s">
        <v>1391</v>
      </c>
      <c r="C791" s="309"/>
      <c r="D791" s="305">
        <v>0</v>
      </c>
      <c r="E791" s="308"/>
      <c r="F791" s="306">
        <f t="shared" si="47"/>
        <v>0</v>
      </c>
      <c r="G791" s="306">
        <f t="shared" si="48"/>
        <v>0</v>
      </c>
    </row>
    <row r="792" outlineLevel="1" spans="1:7">
      <c r="A792" s="299" t="s">
        <v>1392</v>
      </c>
      <c r="B792" s="300" t="s">
        <v>1393</v>
      </c>
      <c r="C792" s="301">
        <f>SUM(C793:C795)</f>
        <v>0</v>
      </c>
      <c r="D792" s="301">
        <v>0</v>
      </c>
      <c r="E792" s="301">
        <f>SUM(E793:E795)</f>
        <v>0</v>
      </c>
      <c r="F792" s="302">
        <f t="shared" si="47"/>
        <v>0</v>
      </c>
      <c r="G792" s="302">
        <f t="shared" si="48"/>
        <v>0</v>
      </c>
    </row>
    <row r="793" ht="15.6" customHeight="1" outlineLevel="2" spans="1:7">
      <c r="A793" s="303" t="s">
        <v>1394</v>
      </c>
      <c r="B793" s="304" t="s">
        <v>1395</v>
      </c>
      <c r="C793" s="305"/>
      <c r="D793" s="305">
        <v>0</v>
      </c>
      <c r="E793" s="308"/>
      <c r="F793" s="306">
        <f t="shared" si="47"/>
        <v>0</v>
      </c>
      <c r="G793" s="306">
        <f t="shared" si="48"/>
        <v>0</v>
      </c>
    </row>
    <row r="794" ht="15.6" customHeight="1" outlineLevel="2" spans="1:7">
      <c r="A794" s="303" t="s">
        <v>1396</v>
      </c>
      <c r="B794" s="304" t="s">
        <v>1397</v>
      </c>
      <c r="C794" s="305"/>
      <c r="D794" s="305">
        <v>0</v>
      </c>
      <c r="E794" s="308"/>
      <c r="F794" s="306">
        <f t="shared" si="47"/>
        <v>0</v>
      </c>
      <c r="G794" s="306">
        <f t="shared" si="48"/>
        <v>0</v>
      </c>
    </row>
    <row r="795" ht="15.6" customHeight="1" outlineLevel="2" spans="1:7">
      <c r="A795" s="303" t="s">
        <v>1398</v>
      </c>
      <c r="B795" s="304" t="s">
        <v>1399</v>
      </c>
      <c r="C795" s="305"/>
      <c r="D795" s="305">
        <v>0</v>
      </c>
      <c r="E795" s="308"/>
      <c r="F795" s="306">
        <f t="shared" si="47"/>
        <v>0</v>
      </c>
      <c r="G795" s="306">
        <f t="shared" si="48"/>
        <v>0</v>
      </c>
    </row>
    <row r="796" outlineLevel="1" spans="1:7">
      <c r="A796" s="299" t="s">
        <v>1400</v>
      </c>
      <c r="B796" s="300" t="s">
        <v>1401</v>
      </c>
      <c r="C796" s="301">
        <f>SUM(C797:C804)</f>
        <v>4650</v>
      </c>
      <c r="D796" s="301">
        <v>2500</v>
      </c>
      <c r="E796" s="301">
        <f>SUM(E797:E804)</f>
        <v>2800</v>
      </c>
      <c r="F796" s="302">
        <f t="shared" si="47"/>
        <v>0.602150537634409</v>
      </c>
      <c r="G796" s="302">
        <f t="shared" si="48"/>
        <v>1.12</v>
      </c>
    </row>
    <row r="797" ht="15.6" customHeight="1" outlineLevel="2" spans="1:7">
      <c r="A797" s="303" t="s">
        <v>1402</v>
      </c>
      <c r="B797" s="304" t="s">
        <v>1403</v>
      </c>
      <c r="C797" s="308"/>
      <c r="D797" s="305">
        <v>0</v>
      </c>
      <c r="E797" s="308"/>
      <c r="F797" s="306">
        <f t="shared" si="47"/>
        <v>0</v>
      </c>
      <c r="G797" s="306">
        <f t="shared" si="48"/>
        <v>0</v>
      </c>
    </row>
    <row r="798" ht="15.6" customHeight="1" outlineLevel="2" spans="1:7">
      <c r="A798" s="303" t="s">
        <v>1404</v>
      </c>
      <c r="B798" s="304" t="s">
        <v>1405</v>
      </c>
      <c r="C798" s="308">
        <v>4650</v>
      </c>
      <c r="D798" s="305">
        <v>2500</v>
      </c>
      <c r="E798" s="308">
        <v>2800</v>
      </c>
      <c r="F798" s="306">
        <f t="shared" si="47"/>
        <v>0.602150537634409</v>
      </c>
      <c r="G798" s="306">
        <f t="shared" si="48"/>
        <v>1.12</v>
      </c>
    </row>
    <row r="799" ht="15.6" customHeight="1" outlineLevel="2" spans="1:7">
      <c r="A799" s="303" t="s">
        <v>1406</v>
      </c>
      <c r="B799" s="304" t="s">
        <v>1407</v>
      </c>
      <c r="C799" s="305"/>
      <c r="D799" s="305">
        <v>0</v>
      </c>
      <c r="E799" s="308"/>
      <c r="F799" s="306">
        <f t="shared" si="47"/>
        <v>0</v>
      </c>
      <c r="G799" s="306">
        <f t="shared" si="48"/>
        <v>0</v>
      </c>
    </row>
    <row r="800" ht="15.6" customHeight="1" outlineLevel="2" spans="1:7">
      <c r="A800" s="303" t="s">
        <v>1408</v>
      </c>
      <c r="B800" s="304" t="s">
        <v>1409</v>
      </c>
      <c r="C800" s="305"/>
      <c r="D800" s="305">
        <v>0</v>
      </c>
      <c r="E800" s="308"/>
      <c r="F800" s="306">
        <f t="shared" si="47"/>
        <v>0</v>
      </c>
      <c r="G800" s="306">
        <f t="shared" si="48"/>
        <v>0</v>
      </c>
    </row>
    <row r="801" ht="15.6" customHeight="1" outlineLevel="2" spans="1:7">
      <c r="A801" s="303" t="s">
        <v>1410</v>
      </c>
      <c r="B801" s="304" t="s">
        <v>1411</v>
      </c>
      <c r="C801" s="305"/>
      <c r="D801" s="305">
        <v>0</v>
      </c>
      <c r="E801" s="308"/>
      <c r="F801" s="306">
        <f t="shared" si="47"/>
        <v>0</v>
      </c>
      <c r="G801" s="306">
        <f t="shared" si="48"/>
        <v>0</v>
      </c>
    </row>
    <row r="802" ht="15.6" customHeight="1" outlineLevel="2" spans="1:7">
      <c r="A802" s="303" t="s">
        <v>1412</v>
      </c>
      <c r="B802" s="304" t="s">
        <v>1413</v>
      </c>
      <c r="C802" s="305"/>
      <c r="D802" s="305">
        <v>0</v>
      </c>
      <c r="E802" s="308"/>
      <c r="F802" s="306">
        <f t="shared" si="47"/>
        <v>0</v>
      </c>
      <c r="G802" s="306">
        <f t="shared" si="48"/>
        <v>0</v>
      </c>
    </row>
    <row r="803" ht="15.6" customHeight="1" outlineLevel="2" spans="1:7">
      <c r="A803" s="303" t="s">
        <v>1414</v>
      </c>
      <c r="B803" s="304" t="s">
        <v>1415</v>
      </c>
      <c r="C803" s="305"/>
      <c r="D803" s="305">
        <v>0</v>
      </c>
      <c r="E803" s="308"/>
      <c r="F803" s="306">
        <f t="shared" si="47"/>
        <v>0</v>
      </c>
      <c r="G803" s="306">
        <f t="shared" si="48"/>
        <v>0</v>
      </c>
    </row>
    <row r="804" ht="15.6" customHeight="1" outlineLevel="2" spans="1:7">
      <c r="A804" s="303" t="s">
        <v>1416</v>
      </c>
      <c r="B804" s="304" t="s">
        <v>1417</v>
      </c>
      <c r="C804" s="305"/>
      <c r="D804" s="305">
        <v>0</v>
      </c>
      <c r="E804" s="308"/>
      <c r="F804" s="306">
        <f t="shared" si="47"/>
        <v>0</v>
      </c>
      <c r="G804" s="306">
        <f t="shared" si="48"/>
        <v>0</v>
      </c>
    </row>
    <row r="805" outlineLevel="1" spans="1:7">
      <c r="A805" s="299" t="s">
        <v>1418</v>
      </c>
      <c r="B805" s="300" t="s">
        <v>1419</v>
      </c>
      <c r="C805" s="301">
        <f>SUM(C806:C811)</f>
        <v>0</v>
      </c>
      <c r="D805" s="301">
        <v>28</v>
      </c>
      <c r="E805" s="301">
        <f>SUM(E806:E811)</f>
        <v>0</v>
      </c>
      <c r="F805" s="302">
        <f t="shared" si="47"/>
        <v>0</v>
      </c>
      <c r="G805" s="302">
        <f t="shared" si="48"/>
        <v>0</v>
      </c>
    </row>
    <row r="806" ht="15.6" customHeight="1" outlineLevel="2" spans="1:7">
      <c r="A806" s="303" t="s">
        <v>1420</v>
      </c>
      <c r="B806" s="304" t="s">
        <v>1421</v>
      </c>
      <c r="C806" s="305"/>
      <c r="D806" s="305">
        <v>28</v>
      </c>
      <c r="E806" s="308"/>
      <c r="F806" s="306">
        <f t="shared" si="47"/>
        <v>0</v>
      </c>
      <c r="G806" s="306">
        <f t="shared" si="48"/>
        <v>0</v>
      </c>
    </row>
    <row r="807" ht="15.6" customHeight="1" outlineLevel="2" spans="1:7">
      <c r="A807" s="303" t="s">
        <v>1422</v>
      </c>
      <c r="B807" s="304" t="s">
        <v>1423</v>
      </c>
      <c r="C807" s="305"/>
      <c r="D807" s="305">
        <v>0</v>
      </c>
      <c r="E807" s="308"/>
      <c r="F807" s="306">
        <f t="shared" si="47"/>
        <v>0</v>
      </c>
      <c r="G807" s="306">
        <f t="shared" si="48"/>
        <v>0</v>
      </c>
    </row>
    <row r="808" ht="15.6" customHeight="1" outlineLevel="2" spans="1:7">
      <c r="A808" s="303" t="s">
        <v>1424</v>
      </c>
      <c r="B808" s="304" t="s">
        <v>1425</v>
      </c>
      <c r="C808" s="305"/>
      <c r="D808" s="305">
        <v>0</v>
      </c>
      <c r="E808" s="308"/>
      <c r="F808" s="306">
        <f t="shared" si="47"/>
        <v>0</v>
      </c>
      <c r="G808" s="306">
        <f t="shared" si="48"/>
        <v>0</v>
      </c>
    </row>
    <row r="809" ht="15.6" customHeight="1" outlineLevel="2" spans="1:7">
      <c r="A809" s="303" t="s">
        <v>1426</v>
      </c>
      <c r="B809" s="304" t="s">
        <v>1427</v>
      </c>
      <c r="C809" s="305"/>
      <c r="D809" s="305">
        <v>0</v>
      </c>
      <c r="E809" s="308"/>
      <c r="F809" s="306">
        <f t="shared" si="47"/>
        <v>0</v>
      </c>
      <c r="G809" s="306">
        <f t="shared" si="48"/>
        <v>0</v>
      </c>
    </row>
    <row r="810" ht="15.6" customHeight="1" outlineLevel="2" spans="1:7">
      <c r="A810" s="303" t="s">
        <v>1428</v>
      </c>
      <c r="B810" s="304" t="s">
        <v>1429</v>
      </c>
      <c r="C810" s="305"/>
      <c r="D810" s="305">
        <v>0</v>
      </c>
      <c r="E810" s="308"/>
      <c r="F810" s="306">
        <f t="shared" si="47"/>
        <v>0</v>
      </c>
      <c r="G810" s="306">
        <f t="shared" si="48"/>
        <v>0</v>
      </c>
    </row>
    <row r="811" ht="15.6" customHeight="1" outlineLevel="2" spans="1:7">
      <c r="A811" s="303" t="s">
        <v>1430</v>
      </c>
      <c r="B811" s="304" t="s">
        <v>1431</v>
      </c>
      <c r="C811" s="305"/>
      <c r="D811" s="305">
        <v>0</v>
      </c>
      <c r="E811" s="308"/>
      <c r="F811" s="306">
        <f t="shared" si="47"/>
        <v>0</v>
      </c>
      <c r="G811" s="306">
        <f t="shared" si="48"/>
        <v>0</v>
      </c>
    </row>
    <row r="812" outlineLevel="1" spans="1:7">
      <c r="A812" s="299" t="s">
        <v>1432</v>
      </c>
      <c r="B812" s="300" t="s">
        <v>1433</v>
      </c>
      <c r="C812" s="301">
        <f>SUM(C813:C818)</f>
        <v>0</v>
      </c>
      <c r="D812" s="301">
        <v>23</v>
      </c>
      <c r="E812" s="301">
        <f>SUM(E813:E818)</f>
        <v>0</v>
      </c>
      <c r="F812" s="302">
        <f t="shared" si="47"/>
        <v>0</v>
      </c>
      <c r="G812" s="302">
        <f t="shared" si="48"/>
        <v>0</v>
      </c>
    </row>
    <row r="813" ht="15.6" customHeight="1" outlineLevel="2" spans="1:7">
      <c r="A813" s="303" t="s">
        <v>1434</v>
      </c>
      <c r="B813" s="304" t="s">
        <v>1435</v>
      </c>
      <c r="C813" s="305"/>
      <c r="D813" s="305">
        <v>23</v>
      </c>
      <c r="E813" s="308"/>
      <c r="F813" s="306">
        <f t="shared" si="47"/>
        <v>0</v>
      </c>
      <c r="G813" s="306">
        <f t="shared" si="48"/>
        <v>0</v>
      </c>
    </row>
    <row r="814" ht="15.6" customHeight="1" outlineLevel="2" spans="1:7">
      <c r="A814" s="303" t="s">
        <v>1436</v>
      </c>
      <c r="B814" s="304" t="s">
        <v>1437</v>
      </c>
      <c r="C814" s="305"/>
      <c r="D814" s="305">
        <v>0</v>
      </c>
      <c r="E814" s="308"/>
      <c r="F814" s="306">
        <f t="shared" si="47"/>
        <v>0</v>
      </c>
      <c r="G814" s="306">
        <f t="shared" si="48"/>
        <v>0</v>
      </c>
    </row>
    <row r="815" ht="15.6" customHeight="1" outlineLevel="2" spans="1:7">
      <c r="A815" s="303" t="s">
        <v>1438</v>
      </c>
      <c r="B815" s="304" t="s">
        <v>1439</v>
      </c>
      <c r="C815" s="305"/>
      <c r="D815" s="305">
        <v>0</v>
      </c>
      <c r="E815" s="308"/>
      <c r="F815" s="306">
        <f t="shared" si="47"/>
        <v>0</v>
      </c>
      <c r="G815" s="306">
        <f t="shared" si="48"/>
        <v>0</v>
      </c>
    </row>
    <row r="816" ht="15.6" customHeight="1" outlineLevel="2" spans="1:7">
      <c r="A816" s="303" t="s">
        <v>1440</v>
      </c>
      <c r="B816" s="304" t="s">
        <v>1441</v>
      </c>
      <c r="C816" s="305"/>
      <c r="D816" s="305">
        <v>0</v>
      </c>
      <c r="E816" s="308"/>
      <c r="F816" s="306">
        <f t="shared" si="47"/>
        <v>0</v>
      </c>
      <c r="G816" s="306">
        <f t="shared" si="48"/>
        <v>0</v>
      </c>
    </row>
    <row r="817" ht="15.6" customHeight="1" outlineLevel="2" spans="1:7">
      <c r="A817" s="303" t="s">
        <v>1442</v>
      </c>
      <c r="B817" s="304" t="s">
        <v>1443</v>
      </c>
      <c r="C817" s="305"/>
      <c r="D817" s="305">
        <v>0</v>
      </c>
      <c r="E817" s="308"/>
      <c r="F817" s="306">
        <f t="shared" si="47"/>
        <v>0</v>
      </c>
      <c r="G817" s="306">
        <f t="shared" si="48"/>
        <v>0</v>
      </c>
    </row>
    <row r="818" ht="15.6" customHeight="1" outlineLevel="2" spans="1:7">
      <c r="A818" s="303" t="s">
        <v>1444</v>
      </c>
      <c r="B818" s="304" t="s">
        <v>1445</v>
      </c>
      <c r="C818" s="305"/>
      <c r="D818" s="305">
        <v>0</v>
      </c>
      <c r="E818" s="308"/>
      <c r="F818" s="306">
        <f t="shared" si="47"/>
        <v>0</v>
      </c>
      <c r="G818" s="306">
        <f t="shared" si="48"/>
        <v>0</v>
      </c>
    </row>
    <row r="819" outlineLevel="1" spans="1:7">
      <c r="A819" s="299" t="s">
        <v>1446</v>
      </c>
      <c r="B819" s="300" t="s">
        <v>1447</v>
      </c>
      <c r="C819" s="301">
        <f>SUM(C820:C821)</f>
        <v>0</v>
      </c>
      <c r="D819" s="301">
        <v>0</v>
      </c>
      <c r="E819" s="301">
        <f>SUM(E820:E821)</f>
        <v>0</v>
      </c>
      <c r="F819" s="302">
        <f t="shared" si="47"/>
        <v>0</v>
      </c>
      <c r="G819" s="302">
        <f t="shared" si="48"/>
        <v>0</v>
      </c>
    </row>
    <row r="820" ht="15.6" customHeight="1" outlineLevel="2" spans="1:7">
      <c r="A820" s="303" t="s">
        <v>1448</v>
      </c>
      <c r="B820" s="304" t="s">
        <v>1449</v>
      </c>
      <c r="C820" s="305"/>
      <c r="D820" s="305">
        <v>0</v>
      </c>
      <c r="E820" s="308"/>
      <c r="F820" s="306">
        <f t="shared" si="47"/>
        <v>0</v>
      </c>
      <c r="G820" s="306">
        <f t="shared" si="48"/>
        <v>0</v>
      </c>
    </row>
    <row r="821" ht="15.6" customHeight="1" outlineLevel="2" spans="1:7">
      <c r="A821" s="303" t="s">
        <v>1450</v>
      </c>
      <c r="B821" s="304" t="s">
        <v>1451</v>
      </c>
      <c r="C821" s="305"/>
      <c r="D821" s="305">
        <v>0</v>
      </c>
      <c r="E821" s="308"/>
      <c r="F821" s="306">
        <f t="shared" si="47"/>
        <v>0</v>
      </c>
      <c r="G821" s="306">
        <f t="shared" si="48"/>
        <v>0</v>
      </c>
    </row>
    <row r="822" outlineLevel="1" spans="1:7">
      <c r="A822" s="299" t="s">
        <v>1452</v>
      </c>
      <c r="B822" s="300" t="s">
        <v>1453</v>
      </c>
      <c r="C822" s="301">
        <f>SUM(C823:C824)</f>
        <v>0</v>
      </c>
      <c r="D822" s="301">
        <v>0</v>
      </c>
      <c r="E822" s="301">
        <f>SUM(E823:E824)</f>
        <v>0</v>
      </c>
      <c r="F822" s="302">
        <f t="shared" si="47"/>
        <v>0</v>
      </c>
      <c r="G822" s="302">
        <f t="shared" si="48"/>
        <v>0</v>
      </c>
    </row>
    <row r="823" ht="15.6" customHeight="1" outlineLevel="2" spans="1:7">
      <c r="A823" s="303" t="s">
        <v>1454</v>
      </c>
      <c r="B823" s="304" t="s">
        <v>1455</v>
      </c>
      <c r="C823" s="305"/>
      <c r="D823" s="305">
        <v>0</v>
      </c>
      <c r="E823" s="308"/>
      <c r="F823" s="306">
        <f t="shared" si="47"/>
        <v>0</v>
      </c>
      <c r="G823" s="306">
        <f t="shared" si="48"/>
        <v>0</v>
      </c>
    </row>
    <row r="824" ht="15.6" customHeight="1" outlineLevel="2" spans="1:7">
      <c r="A824" s="303" t="s">
        <v>1456</v>
      </c>
      <c r="B824" s="304" t="s">
        <v>1457</v>
      </c>
      <c r="C824" s="305"/>
      <c r="D824" s="305">
        <v>0</v>
      </c>
      <c r="E824" s="308"/>
      <c r="F824" s="306">
        <f t="shared" si="47"/>
        <v>0</v>
      </c>
      <c r="G824" s="306">
        <f t="shared" si="48"/>
        <v>0</v>
      </c>
    </row>
    <row r="825" outlineLevel="1" spans="1:7">
      <c r="A825" s="299" t="s">
        <v>1458</v>
      </c>
      <c r="B825" s="300" t="s">
        <v>1459</v>
      </c>
      <c r="C825" s="301">
        <f>SUM(C826)</f>
        <v>0</v>
      </c>
      <c r="D825" s="301">
        <v>0</v>
      </c>
      <c r="E825" s="301">
        <f>SUM(E826)</f>
        <v>0</v>
      </c>
      <c r="F825" s="302">
        <f t="shared" si="47"/>
        <v>0</v>
      </c>
      <c r="G825" s="302">
        <f t="shared" si="48"/>
        <v>0</v>
      </c>
    </row>
    <row r="826" ht="15.6" customHeight="1" outlineLevel="2" spans="1:7">
      <c r="A826" s="303" t="s">
        <v>1460</v>
      </c>
      <c r="B826" s="304" t="s">
        <v>1459</v>
      </c>
      <c r="C826" s="305"/>
      <c r="D826" s="305">
        <v>0</v>
      </c>
      <c r="E826" s="308"/>
      <c r="F826" s="306">
        <f t="shared" ref="F826:F829" si="49">IF(C826&gt;0,E826/C826,0)</f>
        <v>0</v>
      </c>
      <c r="G826" s="306">
        <f t="shared" ref="G826:G829" si="50">IF(D826&gt;0,E826/D826,0)</f>
        <v>0</v>
      </c>
    </row>
    <row r="827" outlineLevel="1" spans="1:7">
      <c r="A827" s="299" t="s">
        <v>1461</v>
      </c>
      <c r="B827" s="300" t="s">
        <v>1462</v>
      </c>
      <c r="C827" s="301">
        <f>SUM(C828)</f>
        <v>0</v>
      </c>
      <c r="D827" s="301">
        <v>28</v>
      </c>
      <c r="E827" s="301">
        <f>SUM(E828)</f>
        <v>0</v>
      </c>
      <c r="F827" s="302">
        <f t="shared" si="49"/>
        <v>0</v>
      </c>
      <c r="G827" s="302">
        <f t="shared" si="50"/>
        <v>0</v>
      </c>
    </row>
    <row r="828" ht="15.6" customHeight="1" outlineLevel="2" spans="1:7">
      <c r="A828" s="303" t="s">
        <v>1463</v>
      </c>
      <c r="B828" s="304" t="s">
        <v>1462</v>
      </c>
      <c r="C828" s="307"/>
      <c r="D828" s="305">
        <v>28</v>
      </c>
      <c r="E828" s="308"/>
      <c r="F828" s="306">
        <f t="shared" si="49"/>
        <v>0</v>
      </c>
      <c r="G828" s="306">
        <f t="shared" si="50"/>
        <v>0</v>
      </c>
    </row>
    <row r="829" outlineLevel="1" spans="1:7">
      <c r="A829" s="299" t="s">
        <v>1464</v>
      </c>
      <c r="B829" s="300" t="s">
        <v>1465</v>
      </c>
      <c r="C829" s="301">
        <f>SUM(C830:C834)</f>
        <v>0</v>
      </c>
      <c r="D829" s="301">
        <v>0</v>
      </c>
      <c r="E829" s="301">
        <f>SUM(E830:E834)</f>
        <v>0</v>
      </c>
      <c r="F829" s="302">
        <f t="shared" si="49"/>
        <v>0</v>
      </c>
      <c r="G829" s="302">
        <f t="shared" si="50"/>
        <v>0</v>
      </c>
    </row>
    <row r="830" ht="15.6" customHeight="1" outlineLevel="2" spans="1:7">
      <c r="A830" s="303" t="s">
        <v>1466</v>
      </c>
      <c r="B830" s="304" t="s">
        <v>1467</v>
      </c>
      <c r="C830" s="305"/>
      <c r="D830" s="305">
        <v>0</v>
      </c>
      <c r="E830" s="308"/>
      <c r="F830" s="306">
        <f t="shared" ref="F830:F840" si="51">IF(C830&gt;0,E830/C830,0)</f>
        <v>0</v>
      </c>
      <c r="G830" s="306">
        <f t="shared" ref="G830:G840" si="52">IF(D830&gt;0,E830/D830,0)</f>
        <v>0</v>
      </c>
    </row>
    <row r="831" ht="15.6" customHeight="1" outlineLevel="2" spans="1:7">
      <c r="A831" s="303" t="s">
        <v>1468</v>
      </c>
      <c r="B831" s="304" t="s">
        <v>1469</v>
      </c>
      <c r="C831" s="305"/>
      <c r="D831" s="305">
        <v>0</v>
      </c>
      <c r="E831" s="308"/>
      <c r="F831" s="306">
        <f t="shared" si="51"/>
        <v>0</v>
      </c>
      <c r="G831" s="306">
        <f t="shared" si="52"/>
        <v>0</v>
      </c>
    </row>
    <row r="832" ht="15.6" customHeight="1" outlineLevel="2" spans="1:7">
      <c r="A832" s="303" t="s">
        <v>1470</v>
      </c>
      <c r="B832" s="304" t="s">
        <v>1471</v>
      </c>
      <c r="C832" s="305"/>
      <c r="D832" s="305">
        <v>0</v>
      </c>
      <c r="E832" s="308"/>
      <c r="F832" s="306">
        <f t="shared" si="51"/>
        <v>0</v>
      </c>
      <c r="G832" s="306">
        <f t="shared" si="52"/>
        <v>0</v>
      </c>
    </row>
    <row r="833" ht="15.6" customHeight="1" outlineLevel="2" spans="1:7">
      <c r="A833" s="303" t="s">
        <v>1472</v>
      </c>
      <c r="B833" s="304" t="s">
        <v>1473</v>
      </c>
      <c r="C833" s="305"/>
      <c r="D833" s="305">
        <v>0</v>
      </c>
      <c r="E833" s="308"/>
      <c r="F833" s="306">
        <f t="shared" si="51"/>
        <v>0</v>
      </c>
      <c r="G833" s="306">
        <f t="shared" si="52"/>
        <v>0</v>
      </c>
    </row>
    <row r="834" ht="15.6" customHeight="1" outlineLevel="2" spans="1:7">
      <c r="A834" s="303" t="s">
        <v>1474</v>
      </c>
      <c r="B834" s="304" t="s">
        <v>1475</v>
      </c>
      <c r="C834" s="305"/>
      <c r="D834" s="305">
        <v>0</v>
      </c>
      <c r="E834" s="308"/>
      <c r="F834" s="306">
        <f t="shared" si="51"/>
        <v>0</v>
      </c>
      <c r="G834" s="306">
        <f t="shared" si="52"/>
        <v>0</v>
      </c>
    </row>
    <row r="835" outlineLevel="1" spans="1:7">
      <c r="A835" s="299" t="s">
        <v>1476</v>
      </c>
      <c r="B835" s="300" t="s">
        <v>1477</v>
      </c>
      <c r="C835" s="301">
        <f>SUM(C836:C837)</f>
        <v>0</v>
      </c>
      <c r="D835" s="301">
        <v>0</v>
      </c>
      <c r="E835" s="301">
        <f>SUM(E836:E837)</f>
        <v>0</v>
      </c>
      <c r="F835" s="302">
        <f t="shared" si="51"/>
        <v>0</v>
      </c>
      <c r="G835" s="302">
        <f t="shared" si="52"/>
        <v>0</v>
      </c>
    </row>
    <row r="836" ht="15.6" customHeight="1" outlineLevel="2" spans="1:7">
      <c r="A836" s="303" t="s">
        <v>1478</v>
      </c>
      <c r="B836" s="304" t="s">
        <v>1479</v>
      </c>
      <c r="C836" s="305"/>
      <c r="D836" s="305">
        <v>0</v>
      </c>
      <c r="E836" s="308"/>
      <c r="F836" s="306">
        <f t="shared" si="51"/>
        <v>0</v>
      </c>
      <c r="G836" s="306">
        <f t="shared" si="52"/>
        <v>0</v>
      </c>
    </row>
    <row r="837" ht="15.6" customHeight="1" outlineLevel="2" spans="1:7">
      <c r="A837" s="303" t="s">
        <v>1480</v>
      </c>
      <c r="B837" s="304" t="s">
        <v>1481</v>
      </c>
      <c r="C837" s="305"/>
      <c r="D837" s="305">
        <v>0</v>
      </c>
      <c r="E837" s="308"/>
      <c r="F837" s="306">
        <f t="shared" si="51"/>
        <v>0</v>
      </c>
      <c r="G837" s="306">
        <f t="shared" si="52"/>
        <v>0</v>
      </c>
    </row>
    <row r="838" outlineLevel="1" spans="1:7">
      <c r="A838" s="299" t="s">
        <v>1482</v>
      </c>
      <c r="B838" s="300" t="s">
        <v>1483</v>
      </c>
      <c r="C838" s="301">
        <f>SUM(C839)</f>
        <v>12000</v>
      </c>
      <c r="D838" s="301">
        <v>15900</v>
      </c>
      <c r="E838" s="301">
        <f>SUM(E839)</f>
        <v>16000</v>
      </c>
      <c r="F838" s="302">
        <f t="shared" si="51"/>
        <v>1.33333333333333</v>
      </c>
      <c r="G838" s="302">
        <f t="shared" si="52"/>
        <v>1.0062893081761</v>
      </c>
    </row>
    <row r="839" ht="15.6" customHeight="1" outlineLevel="2" spans="1:7">
      <c r="A839" s="303" t="s">
        <v>1484</v>
      </c>
      <c r="B839" s="304" t="s">
        <v>1483</v>
      </c>
      <c r="C839" s="305">
        <v>12000</v>
      </c>
      <c r="D839" s="305">
        <v>15900</v>
      </c>
      <c r="E839" s="308">
        <v>16000</v>
      </c>
      <c r="F839" s="306">
        <f t="shared" si="51"/>
        <v>1.33333333333333</v>
      </c>
      <c r="G839" s="306">
        <f t="shared" si="52"/>
        <v>1.0062893081761</v>
      </c>
    </row>
    <row r="840" outlineLevel="1" spans="1:7">
      <c r="A840" s="299" t="s">
        <v>1485</v>
      </c>
      <c r="B840" s="300" t="s">
        <v>1486</v>
      </c>
      <c r="C840" s="301">
        <f>SUM(C841:C850)</f>
        <v>0</v>
      </c>
      <c r="D840" s="301">
        <v>0</v>
      </c>
      <c r="E840" s="301">
        <f>SUM(E841:E850)</f>
        <v>0</v>
      </c>
      <c r="F840" s="302">
        <f t="shared" si="51"/>
        <v>0</v>
      </c>
      <c r="G840" s="302">
        <f t="shared" si="52"/>
        <v>0</v>
      </c>
    </row>
    <row r="841" ht="15.6" customHeight="1" outlineLevel="2" spans="1:7">
      <c r="A841" s="303" t="s">
        <v>1487</v>
      </c>
      <c r="B841" s="304" t="s">
        <v>64</v>
      </c>
      <c r="C841" s="305"/>
      <c r="D841" s="305">
        <v>0</v>
      </c>
      <c r="E841" s="308"/>
      <c r="F841" s="306">
        <f t="shared" ref="F841:F850" si="53">IF(C841&gt;0,E841/C841,0)</f>
        <v>0</v>
      </c>
      <c r="G841" s="306">
        <f t="shared" ref="G841:G850" si="54">IF(D841&gt;0,E841/D841,0)</f>
        <v>0</v>
      </c>
    </row>
    <row r="842" ht="15.6" customHeight="1" outlineLevel="2" spans="1:7">
      <c r="A842" s="303" t="s">
        <v>1488</v>
      </c>
      <c r="B842" s="304" t="s">
        <v>66</v>
      </c>
      <c r="C842" s="305"/>
      <c r="D842" s="305">
        <v>0</v>
      </c>
      <c r="E842" s="308"/>
      <c r="F842" s="306">
        <f t="shared" si="53"/>
        <v>0</v>
      </c>
      <c r="G842" s="306">
        <f t="shared" si="54"/>
        <v>0</v>
      </c>
    </row>
    <row r="843" ht="15.6" customHeight="1" outlineLevel="2" spans="1:7">
      <c r="A843" s="303" t="s">
        <v>1489</v>
      </c>
      <c r="B843" s="304" t="s">
        <v>68</v>
      </c>
      <c r="C843" s="305"/>
      <c r="D843" s="305">
        <v>0</v>
      </c>
      <c r="E843" s="308"/>
      <c r="F843" s="306">
        <f t="shared" si="53"/>
        <v>0</v>
      </c>
      <c r="G843" s="306">
        <f t="shared" si="54"/>
        <v>0</v>
      </c>
    </row>
    <row r="844" ht="15.6" customHeight="1" outlineLevel="2" spans="1:7">
      <c r="A844" s="303" t="s">
        <v>1490</v>
      </c>
      <c r="B844" s="304" t="s">
        <v>1491</v>
      </c>
      <c r="C844" s="305"/>
      <c r="D844" s="305">
        <v>0</v>
      </c>
      <c r="E844" s="308"/>
      <c r="F844" s="306">
        <f t="shared" si="53"/>
        <v>0</v>
      </c>
      <c r="G844" s="306">
        <f t="shared" si="54"/>
        <v>0</v>
      </c>
    </row>
    <row r="845" ht="15.6" customHeight="1" outlineLevel="2" spans="1:7">
      <c r="A845" s="303" t="s">
        <v>1492</v>
      </c>
      <c r="B845" s="304" t="s">
        <v>1493</v>
      </c>
      <c r="C845" s="305"/>
      <c r="D845" s="305">
        <v>0</v>
      </c>
      <c r="E845" s="308"/>
      <c r="F845" s="306">
        <f t="shared" si="53"/>
        <v>0</v>
      </c>
      <c r="G845" s="306">
        <f t="shared" si="54"/>
        <v>0</v>
      </c>
    </row>
    <row r="846" ht="15.6" customHeight="1" outlineLevel="2" spans="1:7">
      <c r="A846" s="303" t="s">
        <v>1494</v>
      </c>
      <c r="B846" s="304" t="s">
        <v>1495</v>
      </c>
      <c r="C846" s="305"/>
      <c r="D846" s="305">
        <v>0</v>
      </c>
      <c r="E846" s="308"/>
      <c r="F846" s="306">
        <f t="shared" si="53"/>
        <v>0</v>
      </c>
      <c r="G846" s="306">
        <f t="shared" si="54"/>
        <v>0</v>
      </c>
    </row>
    <row r="847" ht="15.6" customHeight="1" outlineLevel="2" spans="1:7">
      <c r="A847" s="303" t="s">
        <v>1496</v>
      </c>
      <c r="B847" s="304" t="s">
        <v>163</v>
      </c>
      <c r="C847" s="305"/>
      <c r="D847" s="305">
        <v>0</v>
      </c>
      <c r="E847" s="308"/>
      <c r="F847" s="306">
        <f t="shared" si="53"/>
        <v>0</v>
      </c>
      <c r="G847" s="306">
        <f t="shared" si="54"/>
        <v>0</v>
      </c>
    </row>
    <row r="848" ht="15.6" customHeight="1" outlineLevel="2" spans="1:7">
      <c r="A848" s="303" t="s">
        <v>1497</v>
      </c>
      <c r="B848" s="304" t="s">
        <v>1498</v>
      </c>
      <c r="C848" s="305"/>
      <c r="D848" s="305">
        <v>0</v>
      </c>
      <c r="E848" s="308"/>
      <c r="F848" s="306">
        <f t="shared" si="53"/>
        <v>0</v>
      </c>
      <c r="G848" s="306">
        <f t="shared" si="54"/>
        <v>0</v>
      </c>
    </row>
    <row r="849" ht="15.6" customHeight="1" outlineLevel="2" spans="1:7">
      <c r="A849" s="303" t="s">
        <v>1499</v>
      </c>
      <c r="B849" s="304" t="s">
        <v>82</v>
      </c>
      <c r="C849" s="305"/>
      <c r="D849" s="305">
        <v>0</v>
      </c>
      <c r="E849" s="308"/>
      <c r="F849" s="306">
        <f t="shared" si="53"/>
        <v>0</v>
      </c>
      <c r="G849" s="306">
        <f t="shared" si="54"/>
        <v>0</v>
      </c>
    </row>
    <row r="850" ht="15.6" customHeight="1" outlineLevel="2" spans="1:7">
      <c r="A850" s="303" t="s">
        <v>1500</v>
      </c>
      <c r="B850" s="304" t="s">
        <v>1501</v>
      </c>
      <c r="C850" s="305"/>
      <c r="D850" s="305">
        <v>0</v>
      </c>
      <c r="E850" s="308"/>
      <c r="F850" s="306">
        <f t="shared" si="53"/>
        <v>0</v>
      </c>
      <c r="G850" s="306">
        <f t="shared" si="54"/>
        <v>0</v>
      </c>
    </row>
    <row r="851" outlineLevel="1" spans="1:7">
      <c r="A851" s="299" t="s">
        <v>1502</v>
      </c>
      <c r="B851" s="300" t="s">
        <v>1503</v>
      </c>
      <c r="C851" s="301">
        <f>SUM(C852)</f>
        <v>0</v>
      </c>
      <c r="D851" s="301">
        <v>0</v>
      </c>
      <c r="E851" s="301">
        <f>SUM(E852)</f>
        <v>0</v>
      </c>
      <c r="F851" s="302">
        <f t="shared" ref="F851:F852" si="55">IF(C851&gt;0,E851/C851,0)</f>
        <v>0</v>
      </c>
      <c r="G851" s="302">
        <f t="shared" ref="G851:G852" si="56">IF(D851&gt;0,E851/D851,0)</f>
        <v>0</v>
      </c>
    </row>
    <row r="852" ht="15.6" customHeight="1" outlineLevel="2" spans="1:7">
      <c r="A852" s="303" t="s">
        <v>1504</v>
      </c>
      <c r="B852" s="304" t="s">
        <v>1503</v>
      </c>
      <c r="C852" s="305"/>
      <c r="D852" s="305">
        <v>0</v>
      </c>
      <c r="E852" s="308"/>
      <c r="F852" s="306">
        <f t="shared" si="55"/>
        <v>0</v>
      </c>
      <c r="G852" s="306">
        <f t="shared" si="56"/>
        <v>0</v>
      </c>
    </row>
    <row r="853" spans="1:7">
      <c r="A853" s="296" t="s">
        <v>1505</v>
      </c>
      <c r="B853" s="122" t="s">
        <v>1506</v>
      </c>
      <c r="C853" s="297">
        <f>SUM(C854,C865,C867,C870,C872,C874)</f>
        <v>17890</v>
      </c>
      <c r="D853" s="297">
        <v>19000</v>
      </c>
      <c r="E853" s="297">
        <f>SUM(E854,E865,E867,E870,E872,E874)</f>
        <v>19120</v>
      </c>
      <c r="F853" s="298">
        <f t="shared" ref="F853:F865" si="57">IF(C853&gt;0,E853/C853,0)</f>
        <v>1.06875349357183</v>
      </c>
      <c r="G853" s="298">
        <f t="shared" ref="G853:G865" si="58">IF(D853&gt;0,E853/D853,0)</f>
        <v>1.00631578947368</v>
      </c>
    </row>
    <row r="854" outlineLevel="1" spans="1:7">
      <c r="A854" s="299" t="s">
        <v>1507</v>
      </c>
      <c r="B854" s="300" t="s">
        <v>1508</v>
      </c>
      <c r="C854" s="301">
        <f>SUM(C855:C864)</f>
        <v>12200</v>
      </c>
      <c r="D854" s="301">
        <v>15269</v>
      </c>
      <c r="E854" s="301">
        <f>SUM(E855:E864)</f>
        <v>15050</v>
      </c>
      <c r="F854" s="302">
        <f t="shared" si="57"/>
        <v>1.23360655737705</v>
      </c>
      <c r="G854" s="302">
        <f t="shared" si="58"/>
        <v>0.985657213962931</v>
      </c>
    </row>
    <row r="855" ht="15.6" customHeight="1" outlineLevel="2" spans="1:7">
      <c r="A855" s="303" t="s">
        <v>1509</v>
      </c>
      <c r="B855" s="304" t="s">
        <v>64</v>
      </c>
      <c r="C855" s="308">
        <v>6500</v>
      </c>
      <c r="D855" s="305">
        <v>5630</v>
      </c>
      <c r="E855" s="308">
        <v>6500</v>
      </c>
      <c r="F855" s="306">
        <f t="shared" si="57"/>
        <v>1</v>
      </c>
      <c r="G855" s="306">
        <f t="shared" si="58"/>
        <v>1.15452930728242</v>
      </c>
    </row>
    <row r="856" ht="15.6" customHeight="1" outlineLevel="2" spans="1:7">
      <c r="A856" s="303" t="s">
        <v>1510</v>
      </c>
      <c r="B856" s="304" t="s">
        <v>66</v>
      </c>
      <c r="C856" s="308">
        <v>4700</v>
      </c>
      <c r="D856" s="305">
        <v>7057</v>
      </c>
      <c r="E856" s="308">
        <v>7350</v>
      </c>
      <c r="F856" s="306">
        <f t="shared" si="57"/>
        <v>1.56382978723404</v>
      </c>
      <c r="G856" s="306">
        <f t="shared" si="58"/>
        <v>1.04151905909026</v>
      </c>
    </row>
    <row r="857" ht="15.6" customHeight="1" outlineLevel="2" spans="1:7">
      <c r="A857" s="303" t="s">
        <v>1511</v>
      </c>
      <c r="B857" s="304" t="s">
        <v>68</v>
      </c>
      <c r="C857" s="308"/>
      <c r="D857" s="305">
        <v>0</v>
      </c>
      <c r="E857" s="308"/>
      <c r="F857" s="306">
        <f t="shared" si="57"/>
        <v>0</v>
      </c>
      <c r="G857" s="306">
        <f t="shared" si="58"/>
        <v>0</v>
      </c>
    </row>
    <row r="858" ht="15.6" customHeight="1" outlineLevel="2" spans="1:7">
      <c r="A858" s="303" t="s">
        <v>1512</v>
      </c>
      <c r="B858" s="304" t="s">
        <v>1513</v>
      </c>
      <c r="C858" s="308">
        <v>700</v>
      </c>
      <c r="D858" s="305">
        <v>567</v>
      </c>
      <c r="E858" s="308">
        <v>700</v>
      </c>
      <c r="F858" s="306">
        <f t="shared" si="57"/>
        <v>1</v>
      </c>
      <c r="G858" s="306">
        <f t="shared" si="58"/>
        <v>1.23456790123457</v>
      </c>
    </row>
    <row r="859" ht="15.6" customHeight="1" outlineLevel="2" spans="1:7">
      <c r="A859" s="303" t="s">
        <v>1514</v>
      </c>
      <c r="B859" s="304" t="s">
        <v>1515</v>
      </c>
      <c r="C859" s="308"/>
      <c r="D859" s="305">
        <v>0</v>
      </c>
      <c r="E859" s="308"/>
      <c r="F859" s="306">
        <f t="shared" si="57"/>
        <v>0</v>
      </c>
      <c r="G859" s="306">
        <f t="shared" si="58"/>
        <v>0</v>
      </c>
    </row>
    <row r="860" ht="15.6" customHeight="1" outlineLevel="2" spans="1:7">
      <c r="A860" s="303" t="s">
        <v>1516</v>
      </c>
      <c r="B860" s="304" t="s">
        <v>1517</v>
      </c>
      <c r="C860" s="308"/>
      <c r="D860" s="305">
        <v>0</v>
      </c>
      <c r="E860" s="308"/>
      <c r="F860" s="306">
        <f t="shared" si="57"/>
        <v>0</v>
      </c>
      <c r="G860" s="306">
        <f t="shared" si="58"/>
        <v>0</v>
      </c>
    </row>
    <row r="861" ht="15.6" customHeight="1" outlineLevel="2" spans="1:7">
      <c r="A861" s="303" t="s">
        <v>1518</v>
      </c>
      <c r="B861" s="304" t="s">
        <v>1519</v>
      </c>
      <c r="C861" s="308"/>
      <c r="D861" s="305">
        <v>0</v>
      </c>
      <c r="E861" s="308"/>
      <c r="F861" s="306">
        <f t="shared" si="57"/>
        <v>0</v>
      </c>
      <c r="G861" s="306">
        <f t="shared" si="58"/>
        <v>0</v>
      </c>
    </row>
    <row r="862" ht="15.6" customHeight="1" outlineLevel="2" spans="1:7">
      <c r="A862" s="303" t="s">
        <v>1520</v>
      </c>
      <c r="B862" s="304" t="s">
        <v>1521</v>
      </c>
      <c r="C862" s="308"/>
      <c r="D862" s="305">
        <v>0</v>
      </c>
      <c r="E862" s="308"/>
      <c r="F862" s="306">
        <f t="shared" si="57"/>
        <v>0</v>
      </c>
      <c r="G862" s="306">
        <f t="shared" si="58"/>
        <v>0</v>
      </c>
    </row>
    <row r="863" ht="15.6" customHeight="1" outlineLevel="2" spans="1:7">
      <c r="A863" s="303" t="s">
        <v>1522</v>
      </c>
      <c r="B863" s="304" t="s">
        <v>1523</v>
      </c>
      <c r="C863" s="308"/>
      <c r="D863" s="305">
        <v>0</v>
      </c>
      <c r="E863" s="308"/>
      <c r="F863" s="306">
        <f t="shared" si="57"/>
        <v>0</v>
      </c>
      <c r="G863" s="306">
        <f t="shared" si="58"/>
        <v>0</v>
      </c>
    </row>
    <row r="864" ht="15.6" customHeight="1" outlineLevel="2" spans="1:7">
      <c r="A864" s="303" t="s">
        <v>1524</v>
      </c>
      <c r="B864" s="304" t="s">
        <v>1525</v>
      </c>
      <c r="C864" s="308">
        <v>300</v>
      </c>
      <c r="D864" s="305">
        <v>2015</v>
      </c>
      <c r="E864" s="308">
        <v>500</v>
      </c>
      <c r="F864" s="306">
        <f t="shared" si="57"/>
        <v>1.66666666666667</v>
      </c>
      <c r="G864" s="306">
        <f t="shared" si="58"/>
        <v>0.248138957816377</v>
      </c>
    </row>
    <row r="865" outlineLevel="1" spans="1:7">
      <c r="A865" s="299" t="s">
        <v>1526</v>
      </c>
      <c r="B865" s="300" t="s">
        <v>1527</v>
      </c>
      <c r="C865" s="301">
        <f>SUM(C866)</f>
        <v>0</v>
      </c>
      <c r="D865" s="301">
        <v>125</v>
      </c>
      <c r="E865" s="301">
        <f>SUM(E866)</f>
        <v>130</v>
      </c>
      <c r="F865" s="302">
        <f t="shared" si="57"/>
        <v>0</v>
      </c>
      <c r="G865" s="302">
        <f t="shared" si="58"/>
        <v>1.04</v>
      </c>
    </row>
    <row r="866" ht="15.6" customHeight="1" outlineLevel="2" spans="1:7">
      <c r="A866" s="303" t="s">
        <v>1528</v>
      </c>
      <c r="B866" s="304" t="s">
        <v>1527</v>
      </c>
      <c r="C866" s="305"/>
      <c r="D866" s="305">
        <v>125</v>
      </c>
      <c r="E866" s="308">
        <v>130</v>
      </c>
      <c r="F866" s="306">
        <f t="shared" ref="F866:F867" si="59">IF(C866&gt;0,E866/C866,0)</f>
        <v>0</v>
      </c>
      <c r="G866" s="306">
        <f t="shared" ref="G866:G867" si="60">IF(D866&gt;0,E866/D866,0)</f>
        <v>1.04</v>
      </c>
    </row>
    <row r="867" outlineLevel="1" spans="1:7">
      <c r="A867" s="299" t="s">
        <v>1529</v>
      </c>
      <c r="B867" s="300" t="s">
        <v>1530</v>
      </c>
      <c r="C867" s="301">
        <f>SUM(C868:C869)</f>
        <v>430</v>
      </c>
      <c r="D867" s="301">
        <v>1727</v>
      </c>
      <c r="E867" s="301">
        <f>SUM(E868:E869)</f>
        <v>1400</v>
      </c>
      <c r="F867" s="302">
        <f t="shared" si="59"/>
        <v>3.25581395348837</v>
      </c>
      <c r="G867" s="302">
        <f t="shared" si="60"/>
        <v>0.810654313839027</v>
      </c>
    </row>
    <row r="868" ht="15.6" customHeight="1" outlineLevel="2" spans="1:7">
      <c r="A868" s="303" t="s">
        <v>1531</v>
      </c>
      <c r="B868" s="304" t="s">
        <v>1532</v>
      </c>
      <c r="C868" s="308">
        <v>250</v>
      </c>
      <c r="D868" s="305">
        <v>700</v>
      </c>
      <c r="E868" s="308">
        <v>500</v>
      </c>
      <c r="F868" s="306">
        <f t="shared" ref="F868:F878" si="61">IF(C868&gt;0,E868/C868,0)</f>
        <v>2</v>
      </c>
      <c r="G868" s="306">
        <f t="shared" ref="G868:G878" si="62">IF(D868&gt;0,E868/D868,0)</f>
        <v>0.714285714285714</v>
      </c>
    </row>
    <row r="869" ht="15.6" customHeight="1" outlineLevel="2" spans="1:7">
      <c r="A869" s="303" t="s">
        <v>1533</v>
      </c>
      <c r="B869" s="304" t="s">
        <v>1534</v>
      </c>
      <c r="C869" s="308">
        <v>180</v>
      </c>
      <c r="D869" s="305">
        <v>1027</v>
      </c>
      <c r="E869" s="308">
        <v>900</v>
      </c>
      <c r="F869" s="306">
        <f t="shared" si="61"/>
        <v>5</v>
      </c>
      <c r="G869" s="306">
        <f t="shared" si="62"/>
        <v>0.876338851022395</v>
      </c>
    </row>
    <row r="870" outlineLevel="1" spans="1:7">
      <c r="A870" s="299" t="s">
        <v>1535</v>
      </c>
      <c r="B870" s="300" t="s">
        <v>1536</v>
      </c>
      <c r="C870" s="301">
        <f>SUM(C871)</f>
        <v>960</v>
      </c>
      <c r="D870" s="301">
        <v>763</v>
      </c>
      <c r="E870" s="301">
        <f>SUM(E871)</f>
        <v>900</v>
      </c>
      <c r="F870" s="302">
        <f t="shared" si="61"/>
        <v>0.9375</v>
      </c>
      <c r="G870" s="302">
        <f t="shared" si="62"/>
        <v>1.17955439056356</v>
      </c>
    </row>
    <row r="871" ht="15.6" customHeight="1" outlineLevel="2" spans="1:7">
      <c r="A871" s="303" t="s">
        <v>1537</v>
      </c>
      <c r="B871" s="304" t="s">
        <v>1536</v>
      </c>
      <c r="C871" s="308">
        <v>960</v>
      </c>
      <c r="D871" s="305">
        <v>763</v>
      </c>
      <c r="E871" s="308">
        <v>900</v>
      </c>
      <c r="F871" s="306">
        <f t="shared" si="61"/>
        <v>0.9375</v>
      </c>
      <c r="G871" s="306">
        <f t="shared" si="62"/>
        <v>1.17955439056356</v>
      </c>
    </row>
    <row r="872" outlineLevel="1" spans="1:7">
      <c r="A872" s="299" t="s">
        <v>1538</v>
      </c>
      <c r="B872" s="300" t="s">
        <v>1539</v>
      </c>
      <c r="C872" s="301">
        <f>SUM(C873)</f>
        <v>0</v>
      </c>
      <c r="D872" s="301">
        <v>0</v>
      </c>
      <c r="E872" s="301">
        <f>SUM(E873)</f>
        <v>0</v>
      </c>
      <c r="F872" s="302">
        <f t="shared" si="61"/>
        <v>0</v>
      </c>
      <c r="G872" s="302">
        <f t="shared" si="62"/>
        <v>0</v>
      </c>
    </row>
    <row r="873" ht="15.6" customHeight="1" outlineLevel="2" spans="1:7">
      <c r="A873" s="303" t="s">
        <v>1540</v>
      </c>
      <c r="B873" s="304" t="s">
        <v>1539</v>
      </c>
      <c r="C873" s="307"/>
      <c r="D873" s="305">
        <v>0</v>
      </c>
      <c r="E873" s="308"/>
      <c r="F873" s="306">
        <f t="shared" si="61"/>
        <v>0</v>
      </c>
      <c r="G873" s="306">
        <f t="shared" si="62"/>
        <v>0</v>
      </c>
    </row>
    <row r="874" outlineLevel="1" spans="1:7">
      <c r="A874" s="299" t="s">
        <v>1541</v>
      </c>
      <c r="B874" s="300" t="s">
        <v>1542</v>
      </c>
      <c r="C874" s="301">
        <f>SUM(C875)</f>
        <v>4300</v>
      </c>
      <c r="D874" s="301">
        <v>1116</v>
      </c>
      <c r="E874" s="301">
        <f>SUM(E875)</f>
        <v>1640</v>
      </c>
      <c r="F874" s="302">
        <f t="shared" si="61"/>
        <v>0.381395348837209</v>
      </c>
      <c r="G874" s="302">
        <f t="shared" si="62"/>
        <v>1.46953405017921</v>
      </c>
    </row>
    <row r="875" ht="15.6" customHeight="1" outlineLevel="2" spans="1:7">
      <c r="A875" s="303" t="s">
        <v>1543</v>
      </c>
      <c r="B875" s="304" t="s">
        <v>1542</v>
      </c>
      <c r="C875" s="308">
        <v>4300</v>
      </c>
      <c r="D875" s="305">
        <v>1116</v>
      </c>
      <c r="E875" s="308">
        <v>1640</v>
      </c>
      <c r="F875" s="306">
        <f t="shared" si="61"/>
        <v>0.381395348837209</v>
      </c>
      <c r="G875" s="306">
        <f t="shared" si="62"/>
        <v>1.46953405017921</v>
      </c>
    </row>
    <row r="876" spans="1:7">
      <c r="A876" s="296" t="s">
        <v>1544</v>
      </c>
      <c r="B876" s="122" t="s">
        <v>1545</v>
      </c>
      <c r="C876" s="297">
        <f>SUM(C877,C903,C926,C954,C961,C967,C973,C976)</f>
        <v>24890</v>
      </c>
      <c r="D876" s="297">
        <v>24998</v>
      </c>
      <c r="E876" s="297">
        <f>SUM(E877,E903,E926,E954,E961,E967,E973,E976)</f>
        <v>25020</v>
      </c>
      <c r="F876" s="298">
        <f t="shared" si="61"/>
        <v>1.00522298111691</v>
      </c>
      <c r="G876" s="298">
        <f t="shared" si="62"/>
        <v>1.00088007040563</v>
      </c>
    </row>
    <row r="877" outlineLevel="1" spans="1:7">
      <c r="A877" s="299" t="s">
        <v>1546</v>
      </c>
      <c r="B877" s="300" t="s">
        <v>1547</v>
      </c>
      <c r="C877" s="301">
        <f>SUM(C878:C902)</f>
        <v>11720</v>
      </c>
      <c r="D877" s="301">
        <v>11381</v>
      </c>
      <c r="E877" s="301">
        <f>SUM(E878:E902)</f>
        <v>11550</v>
      </c>
      <c r="F877" s="302">
        <f t="shared" si="61"/>
        <v>0.985494880546075</v>
      </c>
      <c r="G877" s="302">
        <f t="shared" si="62"/>
        <v>1.01484931025393</v>
      </c>
    </row>
    <row r="878" ht="15.6" customHeight="1" outlineLevel="2" spans="1:7">
      <c r="A878" s="303" t="s">
        <v>1548</v>
      </c>
      <c r="B878" s="304" t="s">
        <v>64</v>
      </c>
      <c r="C878" s="308">
        <v>1500</v>
      </c>
      <c r="D878" s="305">
        <v>454</v>
      </c>
      <c r="E878" s="308">
        <v>500</v>
      </c>
      <c r="F878" s="306">
        <f t="shared" si="61"/>
        <v>0.333333333333333</v>
      </c>
      <c r="G878" s="306">
        <f t="shared" si="62"/>
        <v>1.10132158590308</v>
      </c>
    </row>
    <row r="879" ht="15.6" customHeight="1" outlineLevel="2" spans="1:7">
      <c r="A879" s="303" t="s">
        <v>1549</v>
      </c>
      <c r="B879" s="304" t="s">
        <v>66</v>
      </c>
      <c r="C879" s="308">
        <v>260</v>
      </c>
      <c r="D879" s="305">
        <v>2296</v>
      </c>
      <c r="E879" s="308">
        <v>2300</v>
      </c>
      <c r="F879" s="306">
        <f t="shared" ref="F879:F942" si="63">IF(C879&gt;0,E879/C879,0)</f>
        <v>8.84615384615385</v>
      </c>
      <c r="G879" s="306">
        <f t="shared" ref="G879:G942" si="64">IF(D879&gt;0,E879/D879,0)</f>
        <v>1.00174216027875</v>
      </c>
    </row>
    <row r="880" ht="15.6" customHeight="1" outlineLevel="2" spans="1:7">
      <c r="A880" s="303" t="s">
        <v>1550</v>
      </c>
      <c r="B880" s="304" t="s">
        <v>68</v>
      </c>
      <c r="C880" s="308"/>
      <c r="D880" s="305">
        <v>0</v>
      </c>
      <c r="E880" s="308"/>
      <c r="F880" s="306">
        <f t="shared" si="63"/>
        <v>0</v>
      </c>
      <c r="G880" s="306">
        <f t="shared" si="64"/>
        <v>0</v>
      </c>
    </row>
    <row r="881" ht="15.6" customHeight="1" outlineLevel="2" spans="1:7">
      <c r="A881" s="303" t="s">
        <v>1551</v>
      </c>
      <c r="B881" s="304" t="s">
        <v>82</v>
      </c>
      <c r="C881" s="308"/>
      <c r="D881" s="305">
        <v>0</v>
      </c>
      <c r="E881" s="308"/>
      <c r="F881" s="306">
        <f t="shared" si="63"/>
        <v>0</v>
      </c>
      <c r="G881" s="306">
        <f t="shared" si="64"/>
        <v>0</v>
      </c>
    </row>
    <row r="882" ht="15.6" customHeight="1" outlineLevel="2" spans="1:7">
      <c r="A882" s="303" t="s">
        <v>1552</v>
      </c>
      <c r="B882" s="304" t="s">
        <v>1553</v>
      </c>
      <c r="C882" s="308"/>
      <c r="D882" s="305">
        <v>0</v>
      </c>
      <c r="E882" s="308"/>
      <c r="F882" s="306">
        <f t="shared" si="63"/>
        <v>0</v>
      </c>
      <c r="G882" s="306">
        <f t="shared" si="64"/>
        <v>0</v>
      </c>
    </row>
    <row r="883" ht="15.6" customHeight="1" outlineLevel="2" spans="1:7">
      <c r="A883" s="303" t="s">
        <v>1554</v>
      </c>
      <c r="B883" s="304" t="s">
        <v>1555</v>
      </c>
      <c r="C883" s="308">
        <v>230</v>
      </c>
      <c r="D883" s="305">
        <v>0</v>
      </c>
      <c r="E883" s="308">
        <v>200</v>
      </c>
      <c r="F883" s="306">
        <f t="shared" si="63"/>
        <v>0.869565217391304</v>
      </c>
      <c r="G883" s="306">
        <f t="shared" si="64"/>
        <v>0</v>
      </c>
    </row>
    <row r="884" ht="15.6" customHeight="1" outlineLevel="2" spans="1:7">
      <c r="A884" s="303" t="s">
        <v>1556</v>
      </c>
      <c r="B884" s="304" t="s">
        <v>1557</v>
      </c>
      <c r="C884" s="308">
        <v>250</v>
      </c>
      <c r="D884" s="305">
        <v>48</v>
      </c>
      <c r="E884" s="308">
        <v>80</v>
      </c>
      <c r="F884" s="306">
        <f t="shared" si="63"/>
        <v>0.32</v>
      </c>
      <c r="G884" s="306">
        <f t="shared" si="64"/>
        <v>1.66666666666667</v>
      </c>
    </row>
    <row r="885" ht="15.6" customHeight="1" outlineLevel="2" spans="1:7">
      <c r="A885" s="303" t="s">
        <v>1558</v>
      </c>
      <c r="B885" s="304" t="s">
        <v>1559</v>
      </c>
      <c r="C885" s="308"/>
      <c r="D885" s="305">
        <v>0</v>
      </c>
      <c r="E885" s="308"/>
      <c r="F885" s="306">
        <f t="shared" si="63"/>
        <v>0</v>
      </c>
      <c r="G885" s="306">
        <f t="shared" si="64"/>
        <v>0</v>
      </c>
    </row>
    <row r="886" ht="15.6" customHeight="1" outlineLevel="2" spans="1:7">
      <c r="A886" s="303" t="s">
        <v>1560</v>
      </c>
      <c r="B886" s="304" t="s">
        <v>1561</v>
      </c>
      <c r="C886" s="308"/>
      <c r="D886" s="305">
        <v>0</v>
      </c>
      <c r="E886" s="308"/>
      <c r="F886" s="306">
        <f t="shared" si="63"/>
        <v>0</v>
      </c>
      <c r="G886" s="306">
        <f t="shared" si="64"/>
        <v>0</v>
      </c>
    </row>
    <row r="887" ht="15.6" customHeight="1" outlineLevel="2" spans="1:7">
      <c r="A887" s="303" t="s">
        <v>1562</v>
      </c>
      <c r="B887" s="304" t="s">
        <v>1563</v>
      </c>
      <c r="C887" s="308"/>
      <c r="D887" s="305">
        <v>0</v>
      </c>
      <c r="E887" s="308"/>
      <c r="F887" s="306">
        <f t="shared" si="63"/>
        <v>0</v>
      </c>
      <c r="G887" s="306">
        <f t="shared" si="64"/>
        <v>0</v>
      </c>
    </row>
    <row r="888" ht="15.6" customHeight="1" outlineLevel="2" spans="1:7">
      <c r="A888" s="303" t="s">
        <v>1564</v>
      </c>
      <c r="B888" s="304" t="s">
        <v>1565</v>
      </c>
      <c r="C888" s="308"/>
      <c r="D888" s="305">
        <v>0</v>
      </c>
      <c r="E888" s="308"/>
      <c r="F888" s="306">
        <f t="shared" si="63"/>
        <v>0</v>
      </c>
      <c r="G888" s="306">
        <f t="shared" si="64"/>
        <v>0</v>
      </c>
    </row>
    <row r="889" ht="15.6" customHeight="1" outlineLevel="2" spans="1:7">
      <c r="A889" s="303" t="s">
        <v>1566</v>
      </c>
      <c r="B889" s="304" t="s">
        <v>1567</v>
      </c>
      <c r="C889" s="308"/>
      <c r="D889" s="305">
        <v>0</v>
      </c>
      <c r="E889" s="308"/>
      <c r="F889" s="306">
        <f t="shared" si="63"/>
        <v>0</v>
      </c>
      <c r="G889" s="306">
        <f t="shared" si="64"/>
        <v>0</v>
      </c>
    </row>
    <row r="890" ht="15.6" customHeight="1" outlineLevel="2" spans="1:7">
      <c r="A890" s="303" t="s">
        <v>1568</v>
      </c>
      <c r="B890" s="304" t="s">
        <v>1569</v>
      </c>
      <c r="C890" s="308">
        <v>50</v>
      </c>
      <c r="D890" s="305">
        <v>0</v>
      </c>
      <c r="E890" s="308">
        <v>50</v>
      </c>
      <c r="F890" s="306">
        <f t="shared" si="63"/>
        <v>1</v>
      </c>
      <c r="G890" s="306">
        <f t="shared" si="64"/>
        <v>0</v>
      </c>
    </row>
    <row r="891" ht="15.6" customHeight="1" outlineLevel="2" spans="1:7">
      <c r="A891" s="303" t="s">
        <v>1570</v>
      </c>
      <c r="B891" s="304" t="s">
        <v>1571</v>
      </c>
      <c r="C891" s="308"/>
      <c r="D891" s="305">
        <v>0</v>
      </c>
      <c r="E891" s="308"/>
      <c r="F891" s="306">
        <f t="shared" si="63"/>
        <v>0</v>
      </c>
      <c r="G891" s="306">
        <f t="shared" si="64"/>
        <v>0</v>
      </c>
    </row>
    <row r="892" ht="15.6" customHeight="1" outlineLevel="2" spans="1:7">
      <c r="A892" s="303" t="s">
        <v>1572</v>
      </c>
      <c r="B892" s="304" t="s">
        <v>1573</v>
      </c>
      <c r="C892" s="308"/>
      <c r="D892" s="305">
        <v>0</v>
      </c>
      <c r="E892" s="308"/>
      <c r="F892" s="306">
        <f t="shared" si="63"/>
        <v>0</v>
      </c>
      <c r="G892" s="306">
        <f t="shared" si="64"/>
        <v>0</v>
      </c>
    </row>
    <row r="893" ht="15.6" customHeight="1" outlineLevel="2" spans="1:7">
      <c r="A893" s="303" t="s">
        <v>1574</v>
      </c>
      <c r="B893" s="304" t="s">
        <v>1575</v>
      </c>
      <c r="C893" s="308">
        <v>4500</v>
      </c>
      <c r="D893" s="305">
        <v>3695</v>
      </c>
      <c r="E893" s="308">
        <v>4000</v>
      </c>
      <c r="F893" s="306">
        <f t="shared" si="63"/>
        <v>0.888888888888889</v>
      </c>
      <c r="G893" s="306">
        <f t="shared" si="64"/>
        <v>1.08254397834912</v>
      </c>
    </row>
    <row r="894" ht="15.6" customHeight="1" outlineLevel="2" spans="1:7">
      <c r="A894" s="303" t="s">
        <v>1576</v>
      </c>
      <c r="B894" s="304" t="s">
        <v>1577</v>
      </c>
      <c r="C894" s="308"/>
      <c r="D894" s="305">
        <v>0</v>
      </c>
      <c r="E894" s="308"/>
      <c r="F894" s="306">
        <f t="shared" si="63"/>
        <v>0</v>
      </c>
      <c r="G894" s="306">
        <f t="shared" si="64"/>
        <v>0</v>
      </c>
    </row>
    <row r="895" ht="15.6" customHeight="1" outlineLevel="2" spans="1:7">
      <c r="A895" s="303" t="s">
        <v>1578</v>
      </c>
      <c r="B895" s="304" t="s">
        <v>1579</v>
      </c>
      <c r="C895" s="308"/>
      <c r="D895" s="305">
        <v>0</v>
      </c>
      <c r="E895" s="308"/>
      <c r="F895" s="306">
        <f t="shared" si="63"/>
        <v>0</v>
      </c>
      <c r="G895" s="306">
        <f t="shared" si="64"/>
        <v>0</v>
      </c>
    </row>
    <row r="896" ht="15.6" customHeight="1" outlineLevel="2" spans="1:7">
      <c r="A896" s="303" t="s">
        <v>1580</v>
      </c>
      <c r="B896" s="304" t="s">
        <v>1581</v>
      </c>
      <c r="C896" s="308"/>
      <c r="D896" s="305">
        <v>750</v>
      </c>
      <c r="E896" s="308">
        <v>600</v>
      </c>
      <c r="F896" s="306">
        <f t="shared" si="63"/>
        <v>0</v>
      </c>
      <c r="G896" s="306">
        <f t="shared" si="64"/>
        <v>0.8</v>
      </c>
    </row>
    <row r="897" ht="15.6" customHeight="1" outlineLevel="2" spans="1:7">
      <c r="A897" s="303" t="s">
        <v>1582</v>
      </c>
      <c r="B897" s="304" t="s">
        <v>1583</v>
      </c>
      <c r="C897" s="308">
        <v>70</v>
      </c>
      <c r="D897" s="305">
        <v>0</v>
      </c>
      <c r="E897" s="308">
        <v>70</v>
      </c>
      <c r="F897" s="306">
        <f t="shared" si="63"/>
        <v>1</v>
      </c>
      <c r="G897" s="306">
        <f t="shared" si="64"/>
        <v>0</v>
      </c>
    </row>
    <row r="898" ht="15.6" customHeight="1" outlineLevel="2" spans="1:7">
      <c r="A898" s="303" t="s">
        <v>1584</v>
      </c>
      <c r="B898" s="304" t="s">
        <v>1585</v>
      </c>
      <c r="C898" s="308"/>
      <c r="D898" s="305">
        <v>0</v>
      </c>
      <c r="E898" s="308"/>
      <c r="F898" s="306">
        <f t="shared" si="63"/>
        <v>0</v>
      </c>
      <c r="G898" s="306">
        <f t="shared" si="64"/>
        <v>0</v>
      </c>
    </row>
    <row r="899" ht="15.6" customHeight="1" outlineLevel="2" spans="1:7">
      <c r="A899" s="303" t="s">
        <v>1586</v>
      </c>
      <c r="B899" s="304" t="s">
        <v>1587</v>
      </c>
      <c r="C899" s="308">
        <v>300</v>
      </c>
      <c r="D899" s="305">
        <v>830</v>
      </c>
      <c r="E899" s="308">
        <v>300</v>
      </c>
      <c r="F899" s="306">
        <f t="shared" si="63"/>
        <v>1</v>
      </c>
      <c r="G899" s="306">
        <f t="shared" si="64"/>
        <v>0.36144578313253</v>
      </c>
    </row>
    <row r="900" ht="15.6" customHeight="1" outlineLevel="2" spans="1:7">
      <c r="A900" s="303" t="s">
        <v>1588</v>
      </c>
      <c r="B900" s="304" t="s">
        <v>1589</v>
      </c>
      <c r="C900" s="308"/>
      <c r="D900" s="305">
        <v>0</v>
      </c>
      <c r="E900" s="308"/>
      <c r="F900" s="306">
        <f t="shared" si="63"/>
        <v>0</v>
      </c>
      <c r="G900" s="306">
        <f t="shared" si="64"/>
        <v>0</v>
      </c>
    </row>
    <row r="901" ht="15.6" customHeight="1" outlineLevel="2" spans="1:7">
      <c r="A901" s="303" t="s">
        <v>1590</v>
      </c>
      <c r="B901" s="304" t="s">
        <v>1591</v>
      </c>
      <c r="C901" s="308">
        <v>2860</v>
      </c>
      <c r="D901" s="305">
        <v>1599</v>
      </c>
      <c r="E901" s="308">
        <v>1750</v>
      </c>
      <c r="F901" s="306">
        <f t="shared" si="63"/>
        <v>0.611888111888112</v>
      </c>
      <c r="G901" s="306">
        <f t="shared" si="64"/>
        <v>1.09443402126329</v>
      </c>
    </row>
    <row r="902" ht="15.6" customHeight="1" outlineLevel="2" spans="1:7">
      <c r="A902" s="303" t="s">
        <v>1592</v>
      </c>
      <c r="B902" s="304" t="s">
        <v>1593</v>
      </c>
      <c r="C902" s="308">
        <v>1700</v>
      </c>
      <c r="D902" s="305">
        <v>1709</v>
      </c>
      <c r="E902" s="308">
        <v>1700</v>
      </c>
      <c r="F902" s="306">
        <f t="shared" si="63"/>
        <v>1</v>
      </c>
      <c r="G902" s="306">
        <f t="shared" si="64"/>
        <v>0.994733762434172</v>
      </c>
    </row>
    <row r="903" outlineLevel="1" spans="1:7">
      <c r="A903" s="299" t="s">
        <v>1594</v>
      </c>
      <c r="B903" s="300" t="s">
        <v>1595</v>
      </c>
      <c r="C903" s="301">
        <f>SUM(C904:C925)</f>
        <v>430</v>
      </c>
      <c r="D903" s="301">
        <v>106</v>
      </c>
      <c r="E903" s="301">
        <f>SUM(E904:E925)</f>
        <v>430</v>
      </c>
      <c r="F903" s="302">
        <f t="shared" si="63"/>
        <v>1</v>
      </c>
      <c r="G903" s="302">
        <f t="shared" si="64"/>
        <v>4.05660377358491</v>
      </c>
    </row>
    <row r="904" ht="15.6" customHeight="1" outlineLevel="2" spans="1:7">
      <c r="A904" s="303" t="s">
        <v>1596</v>
      </c>
      <c r="B904" s="304" t="s">
        <v>64</v>
      </c>
      <c r="C904" s="308"/>
      <c r="D904" s="305">
        <v>0</v>
      </c>
      <c r="E904" s="308"/>
      <c r="F904" s="306">
        <f t="shared" si="63"/>
        <v>0</v>
      </c>
      <c r="G904" s="306">
        <f t="shared" si="64"/>
        <v>0</v>
      </c>
    </row>
    <row r="905" ht="15.6" customHeight="1" outlineLevel="2" spans="1:7">
      <c r="A905" s="303" t="s">
        <v>1597</v>
      </c>
      <c r="B905" s="304" t="s">
        <v>66</v>
      </c>
      <c r="C905" s="308"/>
      <c r="D905" s="305">
        <v>0</v>
      </c>
      <c r="E905" s="308"/>
      <c r="F905" s="306">
        <f t="shared" si="63"/>
        <v>0</v>
      </c>
      <c r="G905" s="306">
        <f t="shared" si="64"/>
        <v>0</v>
      </c>
    </row>
    <row r="906" ht="15.6" customHeight="1" outlineLevel="2" spans="1:7">
      <c r="A906" s="303" t="s">
        <v>1598</v>
      </c>
      <c r="B906" s="304" t="s">
        <v>68</v>
      </c>
      <c r="C906" s="308"/>
      <c r="D906" s="305">
        <v>0</v>
      </c>
      <c r="E906" s="308"/>
      <c r="F906" s="306">
        <f t="shared" si="63"/>
        <v>0</v>
      </c>
      <c r="G906" s="306">
        <f t="shared" si="64"/>
        <v>0</v>
      </c>
    </row>
    <row r="907" ht="15.6" customHeight="1" outlineLevel="2" spans="1:7">
      <c r="A907" s="303" t="s">
        <v>1599</v>
      </c>
      <c r="B907" s="304" t="s">
        <v>1600</v>
      </c>
      <c r="C907" s="308"/>
      <c r="D907" s="305">
        <v>0</v>
      </c>
      <c r="E907" s="308"/>
      <c r="F907" s="306">
        <f t="shared" si="63"/>
        <v>0</v>
      </c>
      <c r="G907" s="306">
        <f t="shared" si="64"/>
        <v>0</v>
      </c>
    </row>
    <row r="908" ht="15.6" customHeight="1" outlineLevel="2" spans="1:7">
      <c r="A908" s="303" t="s">
        <v>1601</v>
      </c>
      <c r="B908" s="304" t="s">
        <v>1602</v>
      </c>
      <c r="C908" s="308">
        <v>100</v>
      </c>
      <c r="D908" s="305">
        <v>39</v>
      </c>
      <c r="E908" s="308">
        <v>100</v>
      </c>
      <c r="F908" s="306">
        <f t="shared" si="63"/>
        <v>1</v>
      </c>
      <c r="G908" s="306">
        <f t="shared" si="64"/>
        <v>2.56410256410256</v>
      </c>
    </row>
    <row r="909" ht="15.6" customHeight="1" outlineLevel="2" spans="1:7">
      <c r="A909" s="303" t="s">
        <v>1603</v>
      </c>
      <c r="B909" s="304" t="s">
        <v>1604</v>
      </c>
      <c r="C909" s="308">
        <v>100</v>
      </c>
      <c r="D909" s="305">
        <v>0</v>
      </c>
      <c r="E909" s="308">
        <v>100</v>
      </c>
      <c r="F909" s="306">
        <f t="shared" si="63"/>
        <v>1</v>
      </c>
      <c r="G909" s="306">
        <f t="shared" si="64"/>
        <v>0</v>
      </c>
    </row>
    <row r="910" ht="15.6" customHeight="1" outlineLevel="2" spans="1:7">
      <c r="A910" s="303" t="s">
        <v>1605</v>
      </c>
      <c r="B910" s="304" t="s">
        <v>1606</v>
      </c>
      <c r="C910" s="308">
        <v>200</v>
      </c>
      <c r="D910" s="305">
        <v>0</v>
      </c>
      <c r="E910" s="308">
        <v>200</v>
      </c>
      <c r="F910" s="306">
        <f t="shared" si="63"/>
        <v>1</v>
      </c>
      <c r="G910" s="306">
        <f t="shared" si="64"/>
        <v>0</v>
      </c>
    </row>
    <row r="911" ht="15.6" customHeight="1" outlineLevel="2" spans="1:7">
      <c r="A911" s="303" t="s">
        <v>1607</v>
      </c>
      <c r="B911" s="304" t="s">
        <v>1608</v>
      </c>
      <c r="C911" s="308">
        <v>30</v>
      </c>
      <c r="D911" s="305">
        <v>28</v>
      </c>
      <c r="E911" s="308">
        <v>30</v>
      </c>
      <c r="F911" s="306">
        <f t="shared" si="63"/>
        <v>1</v>
      </c>
      <c r="G911" s="306">
        <f t="shared" si="64"/>
        <v>1.07142857142857</v>
      </c>
    </row>
    <row r="912" ht="15.6" customHeight="1" outlineLevel="2" spans="1:7">
      <c r="A912" s="303" t="s">
        <v>1609</v>
      </c>
      <c r="B912" s="304" t="s">
        <v>1610</v>
      </c>
      <c r="C912" s="308"/>
      <c r="D912" s="305">
        <v>0</v>
      </c>
      <c r="E912" s="308"/>
      <c r="F912" s="306">
        <f t="shared" si="63"/>
        <v>0</v>
      </c>
      <c r="G912" s="306">
        <f t="shared" si="64"/>
        <v>0</v>
      </c>
    </row>
    <row r="913" ht="15.6" customHeight="1" outlineLevel="2" spans="1:7">
      <c r="A913" s="303" t="s">
        <v>1611</v>
      </c>
      <c r="B913" s="304" t="s">
        <v>1612</v>
      </c>
      <c r="C913" s="308"/>
      <c r="D913" s="305">
        <v>0</v>
      </c>
      <c r="E913" s="308"/>
      <c r="F913" s="306">
        <f t="shared" si="63"/>
        <v>0</v>
      </c>
      <c r="G913" s="306">
        <f t="shared" si="64"/>
        <v>0</v>
      </c>
    </row>
    <row r="914" ht="15.6" customHeight="1" outlineLevel="2" spans="1:7">
      <c r="A914" s="303" t="s">
        <v>1613</v>
      </c>
      <c r="B914" s="304" t="s">
        <v>1614</v>
      </c>
      <c r="C914" s="308"/>
      <c r="D914" s="305">
        <v>0</v>
      </c>
      <c r="E914" s="308"/>
      <c r="F914" s="306">
        <f t="shared" si="63"/>
        <v>0</v>
      </c>
      <c r="G914" s="306">
        <f t="shared" si="64"/>
        <v>0</v>
      </c>
    </row>
    <row r="915" ht="15.6" customHeight="1" outlineLevel="2" spans="1:7">
      <c r="A915" s="303" t="s">
        <v>1615</v>
      </c>
      <c r="B915" s="304" t="s">
        <v>1616</v>
      </c>
      <c r="C915" s="308"/>
      <c r="D915" s="305">
        <v>0</v>
      </c>
      <c r="E915" s="308"/>
      <c r="F915" s="306">
        <f t="shared" si="63"/>
        <v>0</v>
      </c>
      <c r="G915" s="306">
        <f t="shared" si="64"/>
        <v>0</v>
      </c>
    </row>
    <row r="916" ht="15.6" customHeight="1" outlineLevel="2" spans="1:7">
      <c r="A916" s="303" t="s">
        <v>1617</v>
      </c>
      <c r="B916" s="304" t="s">
        <v>475</v>
      </c>
      <c r="C916" s="308"/>
      <c r="D916" s="305">
        <v>0</v>
      </c>
      <c r="E916" s="308"/>
      <c r="F916" s="306">
        <f t="shared" si="63"/>
        <v>0</v>
      </c>
      <c r="G916" s="306">
        <f t="shared" si="64"/>
        <v>0</v>
      </c>
    </row>
    <row r="917" ht="15.6" customHeight="1" outlineLevel="2" spans="1:7">
      <c r="A917" s="303" t="s">
        <v>1618</v>
      </c>
      <c r="B917" s="304" t="s">
        <v>1619</v>
      </c>
      <c r="C917" s="308"/>
      <c r="D917" s="305">
        <v>0</v>
      </c>
      <c r="E917" s="308"/>
      <c r="F917" s="306">
        <f t="shared" si="63"/>
        <v>0</v>
      </c>
      <c r="G917" s="306">
        <f t="shared" si="64"/>
        <v>0</v>
      </c>
    </row>
    <row r="918" ht="15.6" customHeight="1" outlineLevel="2" spans="1:7">
      <c r="A918" s="303" t="s">
        <v>1620</v>
      </c>
      <c r="B918" s="304" t="s">
        <v>1621</v>
      </c>
      <c r="C918" s="308"/>
      <c r="D918" s="305">
        <v>0</v>
      </c>
      <c r="E918" s="308"/>
      <c r="F918" s="306">
        <f t="shared" si="63"/>
        <v>0</v>
      </c>
      <c r="G918" s="306">
        <f t="shared" si="64"/>
        <v>0</v>
      </c>
    </row>
    <row r="919" ht="15.6" customHeight="1" outlineLevel="2" spans="1:7">
      <c r="A919" s="303" t="s">
        <v>1622</v>
      </c>
      <c r="B919" s="304" t="s">
        <v>1623</v>
      </c>
      <c r="C919" s="308"/>
      <c r="D919" s="305">
        <v>0</v>
      </c>
      <c r="E919" s="308"/>
      <c r="F919" s="306">
        <f t="shared" si="63"/>
        <v>0</v>
      </c>
      <c r="G919" s="306">
        <f t="shared" si="64"/>
        <v>0</v>
      </c>
    </row>
    <row r="920" ht="15.6" customHeight="1" outlineLevel="2" spans="1:7">
      <c r="A920" s="303" t="s">
        <v>1624</v>
      </c>
      <c r="B920" s="304" t="s">
        <v>1625</v>
      </c>
      <c r="C920" s="308"/>
      <c r="D920" s="305">
        <v>0</v>
      </c>
      <c r="E920" s="308"/>
      <c r="F920" s="306">
        <f t="shared" si="63"/>
        <v>0</v>
      </c>
      <c r="G920" s="306">
        <f t="shared" si="64"/>
        <v>0</v>
      </c>
    </row>
    <row r="921" ht="15.6" customHeight="1" outlineLevel="2" spans="1:7">
      <c r="A921" s="303" t="s">
        <v>1626</v>
      </c>
      <c r="B921" s="304" t="s">
        <v>1627</v>
      </c>
      <c r="C921" s="308"/>
      <c r="D921" s="305">
        <v>39</v>
      </c>
      <c r="E921" s="308"/>
      <c r="F921" s="306">
        <f t="shared" si="63"/>
        <v>0</v>
      </c>
      <c r="G921" s="306">
        <f t="shared" si="64"/>
        <v>0</v>
      </c>
    </row>
    <row r="922" ht="15.6" customHeight="1" outlineLevel="2" spans="1:7">
      <c r="A922" s="303" t="s">
        <v>1628</v>
      </c>
      <c r="B922" s="304" t="s">
        <v>1629</v>
      </c>
      <c r="C922" s="308"/>
      <c r="D922" s="305">
        <v>0</v>
      </c>
      <c r="E922" s="308"/>
      <c r="F922" s="306">
        <f t="shared" si="63"/>
        <v>0</v>
      </c>
      <c r="G922" s="306">
        <f t="shared" si="64"/>
        <v>0</v>
      </c>
    </row>
    <row r="923" ht="15.6" customHeight="1" outlineLevel="2" spans="1:7">
      <c r="A923" s="303" t="s">
        <v>1630</v>
      </c>
      <c r="B923" s="304" t="s">
        <v>1565</v>
      </c>
      <c r="C923" s="308"/>
      <c r="D923" s="305">
        <v>0</v>
      </c>
      <c r="E923" s="308"/>
      <c r="F923" s="306">
        <f t="shared" si="63"/>
        <v>0</v>
      </c>
      <c r="G923" s="306">
        <f t="shared" si="64"/>
        <v>0</v>
      </c>
    </row>
    <row r="924" ht="15.6" customHeight="1" outlineLevel="2" spans="1:7">
      <c r="A924" s="303" t="s">
        <v>1631</v>
      </c>
      <c r="B924" s="304" t="s">
        <v>1632</v>
      </c>
      <c r="C924" s="308"/>
      <c r="D924" s="305">
        <v>0</v>
      </c>
      <c r="E924" s="308"/>
      <c r="F924" s="306">
        <f t="shared" si="63"/>
        <v>0</v>
      </c>
      <c r="G924" s="306">
        <f t="shared" si="64"/>
        <v>0</v>
      </c>
    </row>
    <row r="925" ht="15.6" customHeight="1" outlineLevel="2" spans="1:7">
      <c r="A925" s="303" t="s">
        <v>1633</v>
      </c>
      <c r="B925" s="304" t="s">
        <v>1634</v>
      </c>
      <c r="C925" s="308"/>
      <c r="D925" s="305">
        <v>0</v>
      </c>
      <c r="E925" s="308"/>
      <c r="F925" s="306">
        <f t="shared" si="63"/>
        <v>0</v>
      </c>
      <c r="G925" s="306">
        <f t="shared" si="64"/>
        <v>0</v>
      </c>
    </row>
    <row r="926" outlineLevel="1" spans="1:7">
      <c r="A926" s="299" t="s">
        <v>1635</v>
      </c>
      <c r="B926" s="300" t="s">
        <v>1636</v>
      </c>
      <c r="C926" s="301">
        <f>SUM(C927:C953)</f>
        <v>640</v>
      </c>
      <c r="D926" s="301">
        <v>883</v>
      </c>
      <c r="E926" s="301">
        <f>SUM(E927:E953)</f>
        <v>1140</v>
      </c>
      <c r="F926" s="302">
        <f t="shared" si="63"/>
        <v>1.78125</v>
      </c>
      <c r="G926" s="302">
        <f t="shared" si="64"/>
        <v>1.29105322763307</v>
      </c>
    </row>
    <row r="927" ht="15.6" customHeight="1" outlineLevel="2" spans="1:7">
      <c r="A927" s="303" t="s">
        <v>1637</v>
      </c>
      <c r="B927" s="304" t="s">
        <v>64</v>
      </c>
      <c r="C927" s="308"/>
      <c r="D927" s="305">
        <v>278</v>
      </c>
      <c r="E927" s="308">
        <v>300</v>
      </c>
      <c r="F927" s="306">
        <f t="shared" si="63"/>
        <v>0</v>
      </c>
      <c r="G927" s="306">
        <f t="shared" si="64"/>
        <v>1.07913669064748</v>
      </c>
    </row>
    <row r="928" ht="15.6" customHeight="1" outlineLevel="2" spans="1:7">
      <c r="A928" s="303" t="s">
        <v>1638</v>
      </c>
      <c r="B928" s="304" t="s">
        <v>66</v>
      </c>
      <c r="C928" s="308"/>
      <c r="D928" s="305">
        <v>503</v>
      </c>
      <c r="E928" s="308">
        <v>500</v>
      </c>
      <c r="F928" s="306">
        <f t="shared" si="63"/>
        <v>0</v>
      </c>
      <c r="G928" s="306">
        <f t="shared" si="64"/>
        <v>0.99403578528827</v>
      </c>
    </row>
    <row r="929" ht="15.6" customHeight="1" outlineLevel="2" spans="1:7">
      <c r="A929" s="303" t="s">
        <v>1639</v>
      </c>
      <c r="B929" s="304" t="s">
        <v>68</v>
      </c>
      <c r="C929" s="308"/>
      <c r="D929" s="305">
        <v>0</v>
      </c>
      <c r="E929" s="308"/>
      <c r="F929" s="306">
        <f t="shared" si="63"/>
        <v>0</v>
      </c>
      <c r="G929" s="306">
        <f t="shared" si="64"/>
        <v>0</v>
      </c>
    </row>
    <row r="930" ht="15.6" customHeight="1" outlineLevel="2" spans="1:7">
      <c r="A930" s="303" t="s">
        <v>1640</v>
      </c>
      <c r="B930" s="304" t="s">
        <v>1641</v>
      </c>
      <c r="C930" s="308"/>
      <c r="D930" s="305">
        <v>0</v>
      </c>
      <c r="E930" s="308"/>
      <c r="F930" s="306">
        <f t="shared" si="63"/>
        <v>0</v>
      </c>
      <c r="G930" s="306">
        <f t="shared" si="64"/>
        <v>0</v>
      </c>
    </row>
    <row r="931" ht="15.6" customHeight="1" outlineLevel="2" spans="1:7">
      <c r="A931" s="303" t="s">
        <v>1642</v>
      </c>
      <c r="B931" s="304" t="s">
        <v>1643</v>
      </c>
      <c r="C931" s="308">
        <v>100</v>
      </c>
      <c r="D931" s="305">
        <v>0</v>
      </c>
      <c r="E931" s="308">
        <v>100</v>
      </c>
      <c r="F931" s="306">
        <f t="shared" si="63"/>
        <v>1</v>
      </c>
      <c r="G931" s="306">
        <f t="shared" si="64"/>
        <v>0</v>
      </c>
    </row>
    <row r="932" ht="15.6" customHeight="1" outlineLevel="2" spans="1:7">
      <c r="A932" s="303" t="s">
        <v>1644</v>
      </c>
      <c r="B932" s="304" t="s">
        <v>1645</v>
      </c>
      <c r="C932" s="308">
        <v>30</v>
      </c>
      <c r="D932" s="305">
        <v>10</v>
      </c>
      <c r="E932" s="308">
        <v>30</v>
      </c>
      <c r="F932" s="306">
        <f t="shared" si="63"/>
        <v>1</v>
      </c>
      <c r="G932" s="306">
        <f t="shared" si="64"/>
        <v>3</v>
      </c>
    </row>
    <row r="933" ht="15.6" customHeight="1" outlineLevel="2" spans="1:7">
      <c r="A933" s="303" t="s">
        <v>1646</v>
      </c>
      <c r="B933" s="304" t="s">
        <v>1647</v>
      </c>
      <c r="C933" s="308"/>
      <c r="D933" s="305">
        <v>0</v>
      </c>
      <c r="E933" s="308"/>
      <c r="F933" s="306">
        <f t="shared" si="63"/>
        <v>0</v>
      </c>
      <c r="G933" s="306">
        <f t="shared" si="64"/>
        <v>0</v>
      </c>
    </row>
    <row r="934" ht="15.6" customHeight="1" outlineLevel="2" spans="1:7">
      <c r="A934" s="303" t="s">
        <v>1648</v>
      </c>
      <c r="B934" s="304" t="s">
        <v>1649</v>
      </c>
      <c r="C934" s="308"/>
      <c r="D934" s="305">
        <v>0</v>
      </c>
      <c r="E934" s="308"/>
      <c r="F934" s="306">
        <f t="shared" si="63"/>
        <v>0</v>
      </c>
      <c r="G934" s="306">
        <f t="shared" si="64"/>
        <v>0</v>
      </c>
    </row>
    <row r="935" ht="15.6" customHeight="1" outlineLevel="2" spans="1:7">
      <c r="A935" s="303" t="s">
        <v>1650</v>
      </c>
      <c r="B935" s="304" t="s">
        <v>1651</v>
      </c>
      <c r="C935" s="308"/>
      <c r="D935" s="305">
        <v>0</v>
      </c>
      <c r="E935" s="308"/>
      <c r="F935" s="306">
        <f t="shared" si="63"/>
        <v>0</v>
      </c>
      <c r="G935" s="306">
        <f t="shared" si="64"/>
        <v>0</v>
      </c>
    </row>
    <row r="936" ht="15.6" customHeight="1" outlineLevel="2" spans="1:7">
      <c r="A936" s="303" t="s">
        <v>1652</v>
      </c>
      <c r="B936" s="304" t="s">
        <v>1653</v>
      </c>
      <c r="C936" s="308"/>
      <c r="D936" s="305">
        <v>0</v>
      </c>
      <c r="E936" s="308"/>
      <c r="F936" s="306">
        <f t="shared" si="63"/>
        <v>0</v>
      </c>
      <c r="G936" s="306">
        <f t="shared" si="64"/>
        <v>0</v>
      </c>
    </row>
    <row r="937" ht="15.6" customHeight="1" outlineLevel="2" spans="1:7">
      <c r="A937" s="303" t="s">
        <v>1654</v>
      </c>
      <c r="B937" s="304" t="s">
        <v>1655</v>
      </c>
      <c r="C937" s="308">
        <v>20</v>
      </c>
      <c r="D937" s="305">
        <v>0</v>
      </c>
      <c r="E937" s="308">
        <v>20</v>
      </c>
      <c r="F937" s="306">
        <f t="shared" si="63"/>
        <v>1</v>
      </c>
      <c r="G937" s="306">
        <f t="shared" si="64"/>
        <v>0</v>
      </c>
    </row>
    <row r="938" ht="15.6" customHeight="1" outlineLevel="2" spans="1:7">
      <c r="A938" s="303" t="s">
        <v>1656</v>
      </c>
      <c r="B938" s="304" t="s">
        <v>1657</v>
      </c>
      <c r="C938" s="308"/>
      <c r="D938" s="305">
        <v>0</v>
      </c>
      <c r="E938" s="308"/>
      <c r="F938" s="306">
        <f t="shared" si="63"/>
        <v>0</v>
      </c>
      <c r="G938" s="306">
        <f t="shared" si="64"/>
        <v>0</v>
      </c>
    </row>
    <row r="939" ht="15.6" customHeight="1" outlineLevel="2" spans="1:7">
      <c r="A939" s="303" t="s">
        <v>1658</v>
      </c>
      <c r="B939" s="304" t="s">
        <v>1659</v>
      </c>
      <c r="C939" s="308"/>
      <c r="D939" s="305">
        <v>0</v>
      </c>
      <c r="E939" s="308"/>
      <c r="F939" s="306">
        <f t="shared" si="63"/>
        <v>0</v>
      </c>
      <c r="G939" s="306">
        <f t="shared" si="64"/>
        <v>0</v>
      </c>
    </row>
    <row r="940" ht="15.6" customHeight="1" outlineLevel="2" spans="1:7">
      <c r="A940" s="303" t="s">
        <v>1660</v>
      </c>
      <c r="B940" s="304" t="s">
        <v>1661</v>
      </c>
      <c r="C940" s="308">
        <v>20</v>
      </c>
      <c r="D940" s="305">
        <v>32</v>
      </c>
      <c r="E940" s="308">
        <v>20</v>
      </c>
      <c r="F940" s="306">
        <f t="shared" si="63"/>
        <v>1</v>
      </c>
      <c r="G940" s="306">
        <f t="shared" si="64"/>
        <v>0.625</v>
      </c>
    </row>
    <row r="941" ht="15.6" customHeight="1" outlineLevel="2" spans="1:7">
      <c r="A941" s="303" t="s">
        <v>1662</v>
      </c>
      <c r="B941" s="304" t="s">
        <v>1663</v>
      </c>
      <c r="C941" s="308">
        <v>20</v>
      </c>
      <c r="D941" s="305">
        <v>0</v>
      </c>
      <c r="E941" s="308">
        <v>20</v>
      </c>
      <c r="F941" s="306">
        <f t="shared" si="63"/>
        <v>1</v>
      </c>
      <c r="G941" s="306">
        <f t="shared" si="64"/>
        <v>0</v>
      </c>
    </row>
    <row r="942" ht="15.6" customHeight="1" outlineLevel="2" spans="1:7">
      <c r="A942" s="303" t="s">
        <v>1664</v>
      </c>
      <c r="B942" s="304" t="s">
        <v>1665</v>
      </c>
      <c r="C942" s="308"/>
      <c r="D942" s="305">
        <v>0</v>
      </c>
      <c r="E942" s="308"/>
      <c r="F942" s="306">
        <f t="shared" si="63"/>
        <v>0</v>
      </c>
      <c r="G942" s="306">
        <f t="shared" si="64"/>
        <v>0</v>
      </c>
    </row>
    <row r="943" ht="15.6" customHeight="1" outlineLevel="2" spans="1:7">
      <c r="A943" s="303" t="s">
        <v>1666</v>
      </c>
      <c r="B943" s="304" t="s">
        <v>1667</v>
      </c>
      <c r="C943" s="308"/>
      <c r="D943" s="305">
        <v>0</v>
      </c>
      <c r="E943" s="308"/>
      <c r="F943" s="306">
        <f t="shared" ref="F943:F962" si="65">IF(C943&gt;0,E943/C943,0)</f>
        <v>0</v>
      </c>
      <c r="G943" s="306">
        <f t="shared" ref="G943:G962" si="66">IF(D943&gt;0,E943/D943,0)</f>
        <v>0</v>
      </c>
    </row>
    <row r="944" ht="15.6" customHeight="1" outlineLevel="2" spans="1:7">
      <c r="A944" s="303" t="s">
        <v>1668</v>
      </c>
      <c r="B944" s="304" t="s">
        <v>1669</v>
      </c>
      <c r="C944" s="308"/>
      <c r="D944" s="305">
        <v>0</v>
      </c>
      <c r="E944" s="308"/>
      <c r="F944" s="306">
        <f t="shared" si="65"/>
        <v>0</v>
      </c>
      <c r="G944" s="306">
        <f t="shared" si="66"/>
        <v>0</v>
      </c>
    </row>
    <row r="945" ht="15.6" customHeight="1" outlineLevel="2" spans="1:7">
      <c r="A945" s="303" t="s">
        <v>1670</v>
      </c>
      <c r="B945" s="304" t="s">
        <v>1671</v>
      </c>
      <c r="C945" s="308">
        <v>100</v>
      </c>
      <c r="D945" s="305">
        <v>0</v>
      </c>
      <c r="E945" s="308"/>
      <c r="F945" s="306">
        <f t="shared" si="65"/>
        <v>0</v>
      </c>
      <c r="G945" s="306">
        <f t="shared" si="66"/>
        <v>0</v>
      </c>
    </row>
    <row r="946" ht="15.6" customHeight="1" outlineLevel="2" spans="1:7">
      <c r="A946" s="303" t="s">
        <v>1672</v>
      </c>
      <c r="B946" s="304" t="s">
        <v>1673</v>
      </c>
      <c r="C946" s="308">
        <v>300</v>
      </c>
      <c r="D946" s="305">
        <v>53</v>
      </c>
      <c r="E946" s="308">
        <v>100</v>
      </c>
      <c r="F946" s="306">
        <f t="shared" si="65"/>
        <v>0.333333333333333</v>
      </c>
      <c r="G946" s="306">
        <f t="shared" si="66"/>
        <v>1.88679245283019</v>
      </c>
    </row>
    <row r="947" ht="15.6" customHeight="1" outlineLevel="2" spans="1:7">
      <c r="A947" s="303" t="s">
        <v>1674</v>
      </c>
      <c r="B947" s="304" t="s">
        <v>1675</v>
      </c>
      <c r="C947" s="308"/>
      <c r="D947" s="305">
        <v>0</v>
      </c>
      <c r="E947" s="308"/>
      <c r="F947" s="306">
        <f t="shared" si="65"/>
        <v>0</v>
      </c>
      <c r="G947" s="306">
        <f t="shared" si="66"/>
        <v>0</v>
      </c>
    </row>
    <row r="948" ht="15.6" customHeight="1" outlineLevel="2" spans="1:7">
      <c r="A948" s="303" t="s">
        <v>1676</v>
      </c>
      <c r="B948" s="304" t="s">
        <v>1621</v>
      </c>
      <c r="C948" s="308"/>
      <c r="D948" s="305">
        <v>0</v>
      </c>
      <c r="E948" s="308"/>
      <c r="F948" s="306">
        <f t="shared" si="65"/>
        <v>0</v>
      </c>
      <c r="G948" s="306">
        <f t="shared" si="66"/>
        <v>0</v>
      </c>
    </row>
    <row r="949" ht="15.6" customHeight="1" outlineLevel="2" spans="1:7">
      <c r="A949" s="303" t="s">
        <v>1677</v>
      </c>
      <c r="B949" s="304" t="s">
        <v>1678</v>
      </c>
      <c r="C949" s="308"/>
      <c r="D949" s="305">
        <v>0</v>
      </c>
      <c r="E949" s="308"/>
      <c r="F949" s="306">
        <f t="shared" si="65"/>
        <v>0</v>
      </c>
      <c r="G949" s="306">
        <f t="shared" si="66"/>
        <v>0</v>
      </c>
    </row>
    <row r="950" ht="15.6" customHeight="1" outlineLevel="2" spans="1:7">
      <c r="A950" s="303" t="s">
        <v>1679</v>
      </c>
      <c r="B950" s="304" t="s">
        <v>1680</v>
      </c>
      <c r="C950" s="308">
        <v>50</v>
      </c>
      <c r="D950" s="305">
        <v>0</v>
      </c>
      <c r="E950" s="308">
        <v>50</v>
      </c>
      <c r="F950" s="306">
        <f t="shared" si="65"/>
        <v>1</v>
      </c>
      <c r="G950" s="306">
        <f t="shared" si="66"/>
        <v>0</v>
      </c>
    </row>
    <row r="951" ht="15.6" customHeight="1" outlineLevel="2" spans="1:7">
      <c r="A951" s="303" t="s">
        <v>1681</v>
      </c>
      <c r="B951" s="304" t="s">
        <v>1682</v>
      </c>
      <c r="C951" s="308"/>
      <c r="D951" s="305">
        <v>0</v>
      </c>
      <c r="E951" s="308"/>
      <c r="F951" s="306">
        <f t="shared" si="65"/>
        <v>0</v>
      </c>
      <c r="G951" s="306">
        <f t="shared" si="66"/>
        <v>0</v>
      </c>
    </row>
    <row r="952" ht="15.6" customHeight="1" outlineLevel="2" spans="1:7">
      <c r="A952" s="303" t="s">
        <v>1683</v>
      </c>
      <c r="B952" s="304" t="s">
        <v>1684</v>
      </c>
      <c r="C952" s="308"/>
      <c r="D952" s="305">
        <v>0</v>
      </c>
      <c r="E952" s="308"/>
      <c r="F952" s="306">
        <f t="shared" si="65"/>
        <v>0</v>
      </c>
      <c r="G952" s="306">
        <f t="shared" si="66"/>
        <v>0</v>
      </c>
    </row>
    <row r="953" ht="15.6" customHeight="1" outlineLevel="2" spans="1:7">
      <c r="A953" s="303" t="s">
        <v>1685</v>
      </c>
      <c r="B953" s="304" t="s">
        <v>1686</v>
      </c>
      <c r="C953" s="308"/>
      <c r="D953" s="305">
        <v>7</v>
      </c>
      <c r="E953" s="308"/>
      <c r="F953" s="306">
        <f t="shared" si="65"/>
        <v>0</v>
      </c>
      <c r="G953" s="306">
        <f t="shared" si="66"/>
        <v>0</v>
      </c>
    </row>
    <row r="954" outlineLevel="1" spans="1:7">
      <c r="A954" s="299" t="s">
        <v>1687</v>
      </c>
      <c r="B954" s="300" t="s">
        <v>1688</v>
      </c>
      <c r="C954" s="301">
        <f>SUM(C955:C960)</f>
        <v>5100</v>
      </c>
      <c r="D954" s="301">
        <v>3666</v>
      </c>
      <c r="E954" s="301">
        <f>SUM(E955:E960)</f>
        <v>5400</v>
      </c>
      <c r="F954" s="302">
        <f t="shared" si="65"/>
        <v>1.05882352941176</v>
      </c>
      <c r="G954" s="302">
        <f t="shared" si="66"/>
        <v>1.47299509001637</v>
      </c>
    </row>
    <row r="955" ht="15.6" customHeight="1" outlineLevel="2" spans="1:7">
      <c r="A955" s="303" t="s">
        <v>1689</v>
      </c>
      <c r="B955" s="304" t="s">
        <v>1690</v>
      </c>
      <c r="C955" s="308"/>
      <c r="D955" s="305">
        <v>10</v>
      </c>
      <c r="E955" s="308"/>
      <c r="F955" s="306">
        <f t="shared" si="65"/>
        <v>0</v>
      </c>
      <c r="G955" s="306">
        <f t="shared" si="66"/>
        <v>0</v>
      </c>
    </row>
    <row r="956" ht="15.6" customHeight="1" outlineLevel="2" spans="1:7">
      <c r="A956" s="303" t="s">
        <v>1691</v>
      </c>
      <c r="B956" s="304" t="s">
        <v>1692</v>
      </c>
      <c r="C956" s="308">
        <v>500</v>
      </c>
      <c r="D956" s="305">
        <v>0</v>
      </c>
      <c r="E956" s="308">
        <v>300</v>
      </c>
      <c r="F956" s="306">
        <f t="shared" si="65"/>
        <v>0.6</v>
      </c>
      <c r="G956" s="306">
        <f t="shared" si="66"/>
        <v>0</v>
      </c>
    </row>
    <row r="957" ht="15.6" customHeight="1" outlineLevel="2" spans="1:7">
      <c r="A957" s="303" t="s">
        <v>1693</v>
      </c>
      <c r="B957" s="304" t="s">
        <v>1694</v>
      </c>
      <c r="C957" s="308"/>
      <c r="D957" s="305">
        <v>0</v>
      </c>
      <c r="E957" s="308"/>
      <c r="F957" s="306">
        <f t="shared" si="65"/>
        <v>0</v>
      </c>
      <c r="G957" s="306">
        <f t="shared" si="66"/>
        <v>0</v>
      </c>
    </row>
    <row r="958" ht="15.6" customHeight="1" outlineLevel="2" spans="1:7">
      <c r="A958" s="303" t="s">
        <v>1695</v>
      </c>
      <c r="B958" s="304" t="s">
        <v>1696</v>
      </c>
      <c r="C958" s="308"/>
      <c r="D958" s="305">
        <v>506</v>
      </c>
      <c r="E958" s="308">
        <v>500</v>
      </c>
      <c r="F958" s="306">
        <f t="shared" si="65"/>
        <v>0</v>
      </c>
      <c r="G958" s="306">
        <f t="shared" si="66"/>
        <v>0.988142292490119</v>
      </c>
    </row>
    <row r="959" ht="15.6" customHeight="1" outlineLevel="2" spans="1:7">
      <c r="A959" s="303" t="s">
        <v>1697</v>
      </c>
      <c r="B959" s="304" t="s">
        <v>1698</v>
      </c>
      <c r="C959" s="308"/>
      <c r="D959" s="305">
        <v>0</v>
      </c>
      <c r="E959" s="308"/>
      <c r="F959" s="306">
        <f t="shared" si="65"/>
        <v>0</v>
      </c>
      <c r="G959" s="306">
        <f t="shared" si="66"/>
        <v>0</v>
      </c>
    </row>
    <row r="960" ht="15.6" customHeight="1" outlineLevel="2" spans="1:7">
      <c r="A960" s="303" t="s">
        <v>1699</v>
      </c>
      <c r="B960" s="304" t="s">
        <v>1700</v>
      </c>
      <c r="C960" s="308">
        <v>4600</v>
      </c>
      <c r="D960" s="305">
        <v>3150</v>
      </c>
      <c r="E960" s="308">
        <v>4600</v>
      </c>
      <c r="F960" s="306">
        <f t="shared" si="65"/>
        <v>1</v>
      </c>
      <c r="G960" s="306">
        <f t="shared" si="66"/>
        <v>1.46031746031746</v>
      </c>
    </row>
    <row r="961" outlineLevel="1" spans="1:7">
      <c r="A961" s="299" t="s">
        <v>1701</v>
      </c>
      <c r="B961" s="300" t="s">
        <v>1702</v>
      </c>
      <c r="C961" s="301">
        <f>SUM(C962:C966)</f>
        <v>5500</v>
      </c>
      <c r="D961" s="301">
        <v>4875</v>
      </c>
      <c r="E961" s="301">
        <f>SUM(E962:E966)</f>
        <v>5300</v>
      </c>
      <c r="F961" s="302">
        <f t="shared" si="65"/>
        <v>0.963636363636364</v>
      </c>
      <c r="G961" s="302">
        <f t="shared" si="66"/>
        <v>1.08717948717949</v>
      </c>
    </row>
    <row r="962" ht="15.6" customHeight="1" outlineLevel="2" spans="1:7">
      <c r="A962" s="303" t="s">
        <v>1703</v>
      </c>
      <c r="B962" s="304" t="s">
        <v>1704</v>
      </c>
      <c r="C962" s="308">
        <v>1200</v>
      </c>
      <c r="D962" s="305">
        <v>2149</v>
      </c>
      <c r="E962" s="308">
        <v>1500</v>
      </c>
      <c r="F962" s="306">
        <f t="shared" si="65"/>
        <v>1.25</v>
      </c>
      <c r="G962" s="306">
        <f t="shared" si="66"/>
        <v>0.697999069334574</v>
      </c>
    </row>
    <row r="963" ht="15.6" customHeight="1" outlineLevel="2" spans="1:7">
      <c r="A963" s="303" t="s">
        <v>1705</v>
      </c>
      <c r="B963" s="304" t="s">
        <v>1706</v>
      </c>
      <c r="C963" s="308">
        <v>2300</v>
      </c>
      <c r="D963" s="305">
        <v>1768</v>
      </c>
      <c r="E963" s="308">
        <v>2000</v>
      </c>
      <c r="F963" s="306">
        <f t="shared" ref="F963:F1002" si="67">IF(C963&gt;0,E963/C963,0)</f>
        <v>0.869565217391304</v>
      </c>
      <c r="G963" s="306">
        <f t="shared" ref="G963:G1002" si="68">IF(D963&gt;0,E963/D963,0)</f>
        <v>1.13122171945701</v>
      </c>
    </row>
    <row r="964" ht="15.6" customHeight="1" outlineLevel="2" spans="1:7">
      <c r="A964" s="303" t="s">
        <v>1707</v>
      </c>
      <c r="B964" s="304" t="s">
        <v>1708</v>
      </c>
      <c r="C964" s="308">
        <v>200</v>
      </c>
      <c r="D964" s="305">
        <v>641</v>
      </c>
      <c r="E964" s="308">
        <v>300</v>
      </c>
      <c r="F964" s="306">
        <f t="shared" si="67"/>
        <v>1.5</v>
      </c>
      <c r="G964" s="306">
        <f t="shared" si="68"/>
        <v>0.46801872074883</v>
      </c>
    </row>
    <row r="965" ht="15.6" customHeight="1" outlineLevel="2" spans="1:7">
      <c r="A965" s="303" t="s">
        <v>1709</v>
      </c>
      <c r="B965" s="304" t="s">
        <v>1710</v>
      </c>
      <c r="C965" s="308">
        <v>300</v>
      </c>
      <c r="D965" s="305">
        <v>100</v>
      </c>
      <c r="E965" s="308">
        <v>300</v>
      </c>
      <c r="F965" s="306">
        <f t="shared" si="67"/>
        <v>1</v>
      </c>
      <c r="G965" s="306">
        <f t="shared" si="68"/>
        <v>3</v>
      </c>
    </row>
    <row r="966" ht="15.6" customHeight="1" outlineLevel="2" spans="1:7">
      <c r="A966" s="303" t="s">
        <v>1711</v>
      </c>
      <c r="B966" s="304" t="s">
        <v>1712</v>
      </c>
      <c r="C966" s="308">
        <v>1500</v>
      </c>
      <c r="D966" s="305">
        <v>217</v>
      </c>
      <c r="E966" s="308">
        <v>1200</v>
      </c>
      <c r="F966" s="306">
        <f t="shared" si="67"/>
        <v>0.8</v>
      </c>
      <c r="G966" s="306">
        <f t="shared" si="68"/>
        <v>5.52995391705069</v>
      </c>
    </row>
    <row r="967" outlineLevel="1" spans="1:7">
      <c r="A967" s="299" t="s">
        <v>1713</v>
      </c>
      <c r="B967" s="300" t="s">
        <v>1714</v>
      </c>
      <c r="C967" s="301">
        <f>SUM(C968:C972)</f>
        <v>700</v>
      </c>
      <c r="D967" s="301">
        <v>516</v>
      </c>
      <c r="E967" s="301">
        <f>SUM(E968:E972)</f>
        <v>700</v>
      </c>
      <c r="F967" s="302">
        <f t="shared" si="67"/>
        <v>1</v>
      </c>
      <c r="G967" s="302">
        <f t="shared" si="68"/>
        <v>1.35658914728682</v>
      </c>
    </row>
    <row r="968" ht="15.6" customHeight="1" outlineLevel="2" spans="1:7">
      <c r="A968" s="303" t="s">
        <v>1715</v>
      </c>
      <c r="B968" s="304" t="s">
        <v>1716</v>
      </c>
      <c r="C968" s="308"/>
      <c r="D968" s="305">
        <v>0</v>
      </c>
      <c r="E968" s="308"/>
      <c r="F968" s="306">
        <f t="shared" si="67"/>
        <v>0</v>
      </c>
      <c r="G968" s="306">
        <f t="shared" si="68"/>
        <v>0</v>
      </c>
    </row>
    <row r="969" ht="15.6" customHeight="1" outlineLevel="2" spans="1:7">
      <c r="A969" s="303" t="s">
        <v>1717</v>
      </c>
      <c r="B969" s="304" t="s">
        <v>1718</v>
      </c>
      <c r="C969" s="308">
        <v>700</v>
      </c>
      <c r="D969" s="305">
        <v>516</v>
      </c>
      <c r="E969" s="308">
        <v>700</v>
      </c>
      <c r="F969" s="306">
        <f t="shared" si="67"/>
        <v>1</v>
      </c>
      <c r="G969" s="306">
        <f t="shared" si="68"/>
        <v>1.35658914728682</v>
      </c>
    </row>
    <row r="970" ht="15.6" customHeight="1" outlineLevel="2" spans="1:7">
      <c r="A970" s="303" t="s">
        <v>1719</v>
      </c>
      <c r="B970" s="304" t="s">
        <v>1720</v>
      </c>
      <c r="C970" s="308"/>
      <c r="D970" s="305">
        <v>0</v>
      </c>
      <c r="E970" s="308"/>
      <c r="F970" s="306">
        <f t="shared" si="67"/>
        <v>0</v>
      </c>
      <c r="G970" s="306">
        <f t="shared" si="68"/>
        <v>0</v>
      </c>
    </row>
    <row r="971" ht="15.6" customHeight="1" outlineLevel="2" spans="1:7">
      <c r="A971" s="303" t="s">
        <v>1721</v>
      </c>
      <c r="B971" s="304" t="s">
        <v>1722</v>
      </c>
      <c r="C971" s="308"/>
      <c r="D971" s="305">
        <v>0</v>
      </c>
      <c r="E971" s="308"/>
      <c r="F971" s="306">
        <f t="shared" si="67"/>
        <v>0</v>
      </c>
      <c r="G971" s="306">
        <f t="shared" si="68"/>
        <v>0</v>
      </c>
    </row>
    <row r="972" ht="15.6" customHeight="1" outlineLevel="2" spans="1:7">
      <c r="A972" s="303" t="s">
        <v>1723</v>
      </c>
      <c r="B972" s="304" t="s">
        <v>1724</v>
      </c>
      <c r="C972" s="308"/>
      <c r="D972" s="305">
        <v>0</v>
      </c>
      <c r="E972" s="308"/>
      <c r="F972" s="306">
        <f t="shared" si="67"/>
        <v>0</v>
      </c>
      <c r="G972" s="306">
        <f t="shared" si="68"/>
        <v>0</v>
      </c>
    </row>
    <row r="973" outlineLevel="1" spans="1:7">
      <c r="A973" s="299" t="s">
        <v>1725</v>
      </c>
      <c r="B973" s="300" t="s">
        <v>1726</v>
      </c>
      <c r="C973" s="301">
        <f>SUM(C974:C975)</f>
        <v>300</v>
      </c>
      <c r="D973" s="301">
        <v>276</v>
      </c>
      <c r="E973" s="301">
        <f>SUM(E974:E975)</f>
        <v>300</v>
      </c>
      <c r="F973" s="302">
        <f t="shared" si="67"/>
        <v>1</v>
      </c>
      <c r="G973" s="302">
        <f t="shared" si="68"/>
        <v>1.08695652173913</v>
      </c>
    </row>
    <row r="974" ht="15.6" customHeight="1" outlineLevel="2" spans="1:7">
      <c r="A974" s="303" t="s">
        <v>1727</v>
      </c>
      <c r="B974" s="304" t="s">
        <v>1728</v>
      </c>
      <c r="C974" s="308"/>
      <c r="D974" s="305">
        <v>0</v>
      </c>
      <c r="E974" s="308"/>
      <c r="F974" s="306">
        <f t="shared" si="67"/>
        <v>0</v>
      </c>
      <c r="G974" s="306">
        <f t="shared" si="68"/>
        <v>0</v>
      </c>
    </row>
    <row r="975" ht="15.6" customHeight="1" outlineLevel="2" spans="1:7">
      <c r="A975" s="303" t="s">
        <v>1729</v>
      </c>
      <c r="B975" s="304" t="s">
        <v>1730</v>
      </c>
      <c r="C975" s="308">
        <v>300</v>
      </c>
      <c r="D975" s="305">
        <v>276</v>
      </c>
      <c r="E975" s="308">
        <v>300</v>
      </c>
      <c r="F975" s="306">
        <f t="shared" si="67"/>
        <v>1</v>
      </c>
      <c r="G975" s="306">
        <f t="shared" si="68"/>
        <v>1.08695652173913</v>
      </c>
    </row>
    <row r="976" outlineLevel="1" spans="1:7">
      <c r="A976" s="299" t="s">
        <v>1731</v>
      </c>
      <c r="B976" s="300" t="s">
        <v>1732</v>
      </c>
      <c r="C976" s="301">
        <f>SUM(C977:C978)</f>
        <v>500</v>
      </c>
      <c r="D976" s="301">
        <v>3295</v>
      </c>
      <c r="E976" s="301">
        <f>SUM(E977:E978)</f>
        <v>200</v>
      </c>
      <c r="F976" s="302">
        <f t="shared" si="67"/>
        <v>0.4</v>
      </c>
      <c r="G976" s="302">
        <f t="shared" si="68"/>
        <v>0.0606980273141123</v>
      </c>
    </row>
    <row r="977" ht="15.6" customHeight="1" outlineLevel="2" spans="1:7">
      <c r="A977" s="303" t="s">
        <v>1733</v>
      </c>
      <c r="B977" s="304" t="s">
        <v>1734</v>
      </c>
      <c r="C977" s="308"/>
      <c r="D977" s="305">
        <v>0</v>
      </c>
      <c r="E977" s="308"/>
      <c r="F977" s="306">
        <f t="shared" si="67"/>
        <v>0</v>
      </c>
      <c r="G977" s="306">
        <f t="shared" si="68"/>
        <v>0</v>
      </c>
    </row>
    <row r="978" ht="15.6" customHeight="1" outlineLevel="2" spans="1:7">
      <c r="A978" s="303" t="s">
        <v>1735</v>
      </c>
      <c r="B978" s="304" t="s">
        <v>1732</v>
      </c>
      <c r="C978" s="308">
        <v>500</v>
      </c>
      <c r="D978" s="305">
        <v>3295</v>
      </c>
      <c r="E978" s="308">
        <v>200</v>
      </c>
      <c r="F978" s="306">
        <f t="shared" si="67"/>
        <v>0.4</v>
      </c>
      <c r="G978" s="306">
        <f t="shared" si="68"/>
        <v>0.0606980273141123</v>
      </c>
    </row>
    <row r="979" spans="1:7">
      <c r="A979" s="296" t="s">
        <v>1736</v>
      </c>
      <c r="B979" s="122" t="s">
        <v>1737</v>
      </c>
      <c r="C979" s="297">
        <f>SUM(C980,C1001,C1011,C1021,C1028)</f>
        <v>450</v>
      </c>
      <c r="D979" s="297">
        <v>1931</v>
      </c>
      <c r="E979" s="297">
        <f>SUM(E980,E1001,E1011,E1021,E1028)</f>
        <v>1500</v>
      </c>
      <c r="F979" s="298">
        <f t="shared" si="67"/>
        <v>3.33333333333333</v>
      </c>
      <c r="G979" s="298">
        <f t="shared" si="68"/>
        <v>0.776799585706888</v>
      </c>
    </row>
    <row r="980" outlineLevel="1" spans="1:7">
      <c r="A980" s="299" t="s">
        <v>1738</v>
      </c>
      <c r="B980" s="300" t="s">
        <v>1739</v>
      </c>
      <c r="C980" s="301">
        <f>SUM(C981:C1000)</f>
        <v>450</v>
      </c>
      <c r="D980" s="301">
        <v>1584</v>
      </c>
      <c r="E980" s="301">
        <f>SUM(E981:E1000)</f>
        <v>1500</v>
      </c>
      <c r="F980" s="302">
        <f t="shared" si="67"/>
        <v>3.33333333333333</v>
      </c>
      <c r="G980" s="302">
        <f t="shared" si="68"/>
        <v>0.946969696969697</v>
      </c>
    </row>
    <row r="981" ht="15.6" customHeight="1" outlineLevel="2" spans="1:7">
      <c r="A981" s="303" t="s">
        <v>1740</v>
      </c>
      <c r="B981" s="304" t="s">
        <v>64</v>
      </c>
      <c r="C981" s="308"/>
      <c r="D981" s="305">
        <v>163</v>
      </c>
      <c r="E981" s="308">
        <v>180</v>
      </c>
      <c r="F981" s="306">
        <f t="shared" si="67"/>
        <v>0</v>
      </c>
      <c r="G981" s="306">
        <f t="shared" si="68"/>
        <v>1.10429447852761</v>
      </c>
    </row>
    <row r="982" ht="15.6" customHeight="1" outlineLevel="2" spans="1:7">
      <c r="A982" s="303" t="s">
        <v>1741</v>
      </c>
      <c r="B982" s="304" t="s">
        <v>66</v>
      </c>
      <c r="C982" s="308"/>
      <c r="D982" s="305">
        <v>0</v>
      </c>
      <c r="E982" s="308"/>
      <c r="F982" s="306">
        <f t="shared" si="67"/>
        <v>0</v>
      </c>
      <c r="G982" s="306">
        <f t="shared" si="68"/>
        <v>0</v>
      </c>
    </row>
    <row r="983" ht="15.6" customHeight="1" outlineLevel="2" spans="1:7">
      <c r="A983" s="303" t="s">
        <v>1742</v>
      </c>
      <c r="B983" s="304" t="s">
        <v>68</v>
      </c>
      <c r="C983" s="308"/>
      <c r="D983" s="305">
        <v>0</v>
      </c>
      <c r="E983" s="308"/>
      <c r="F983" s="306">
        <f t="shared" si="67"/>
        <v>0</v>
      </c>
      <c r="G983" s="306">
        <f t="shared" si="68"/>
        <v>0</v>
      </c>
    </row>
    <row r="984" ht="15.6" customHeight="1" outlineLevel="2" spans="1:7">
      <c r="A984" s="303" t="s">
        <v>1743</v>
      </c>
      <c r="B984" s="304" t="s">
        <v>1744</v>
      </c>
      <c r="C984" s="308"/>
      <c r="D984" s="305">
        <v>440</v>
      </c>
      <c r="E984" s="308">
        <v>500</v>
      </c>
      <c r="F984" s="306">
        <f t="shared" si="67"/>
        <v>0</v>
      </c>
      <c r="G984" s="306">
        <f t="shared" si="68"/>
        <v>1.13636363636364</v>
      </c>
    </row>
    <row r="985" ht="15.6" customHeight="1" outlineLevel="2" spans="1:7">
      <c r="A985" s="303" t="s">
        <v>1745</v>
      </c>
      <c r="B985" s="304" t="s">
        <v>1746</v>
      </c>
      <c r="C985" s="308">
        <v>260</v>
      </c>
      <c r="D985" s="305">
        <v>73</v>
      </c>
      <c r="E985" s="308">
        <v>300</v>
      </c>
      <c r="F985" s="306">
        <f t="shared" si="67"/>
        <v>1.15384615384615</v>
      </c>
      <c r="G985" s="306">
        <f t="shared" si="68"/>
        <v>4.10958904109589</v>
      </c>
    </row>
    <row r="986" ht="15.6" customHeight="1" outlineLevel="2" spans="1:7">
      <c r="A986" s="303" t="s">
        <v>1747</v>
      </c>
      <c r="B986" s="304" t="s">
        <v>1748</v>
      </c>
      <c r="C986" s="308"/>
      <c r="D986" s="305">
        <v>0</v>
      </c>
      <c r="E986" s="308"/>
      <c r="F986" s="306">
        <f t="shared" si="67"/>
        <v>0</v>
      </c>
      <c r="G986" s="306">
        <f t="shared" si="68"/>
        <v>0</v>
      </c>
    </row>
    <row r="987" ht="15.6" customHeight="1" outlineLevel="2" spans="1:7">
      <c r="A987" s="303" t="s">
        <v>1749</v>
      </c>
      <c r="B987" s="304" t="s">
        <v>1750</v>
      </c>
      <c r="C987" s="308"/>
      <c r="D987" s="305">
        <v>0</v>
      </c>
      <c r="E987" s="308"/>
      <c r="F987" s="306">
        <f t="shared" si="67"/>
        <v>0</v>
      </c>
      <c r="G987" s="306">
        <f t="shared" si="68"/>
        <v>0</v>
      </c>
    </row>
    <row r="988" ht="15.6" customHeight="1" outlineLevel="2" spans="1:7">
      <c r="A988" s="303" t="s">
        <v>1751</v>
      </c>
      <c r="B988" s="304" t="s">
        <v>1752</v>
      </c>
      <c r="C988" s="308"/>
      <c r="D988" s="305">
        <v>0</v>
      </c>
      <c r="E988" s="308"/>
      <c r="F988" s="306">
        <f t="shared" si="67"/>
        <v>0</v>
      </c>
      <c r="G988" s="306">
        <f t="shared" si="68"/>
        <v>0</v>
      </c>
    </row>
    <row r="989" ht="15.6" customHeight="1" outlineLevel="2" spans="1:7">
      <c r="A989" s="303" t="s">
        <v>1753</v>
      </c>
      <c r="B989" s="304" t="s">
        <v>1754</v>
      </c>
      <c r="C989" s="308"/>
      <c r="D989" s="305">
        <v>0</v>
      </c>
      <c r="E989" s="308"/>
      <c r="F989" s="306">
        <f t="shared" si="67"/>
        <v>0</v>
      </c>
      <c r="G989" s="306">
        <f t="shared" si="68"/>
        <v>0</v>
      </c>
    </row>
    <row r="990" ht="15.6" customHeight="1" outlineLevel="2" spans="1:7">
      <c r="A990" s="303" t="s">
        <v>1755</v>
      </c>
      <c r="B990" s="304" t="s">
        <v>1756</v>
      </c>
      <c r="C990" s="308"/>
      <c r="D990" s="305">
        <v>0</v>
      </c>
      <c r="E990" s="308"/>
      <c r="F990" s="306">
        <f t="shared" si="67"/>
        <v>0</v>
      </c>
      <c r="G990" s="306">
        <f t="shared" si="68"/>
        <v>0</v>
      </c>
    </row>
    <row r="991" ht="15.6" customHeight="1" outlineLevel="2" spans="1:7">
      <c r="A991" s="303" t="s">
        <v>1757</v>
      </c>
      <c r="B991" s="304" t="s">
        <v>1758</v>
      </c>
      <c r="C991" s="308"/>
      <c r="D991" s="305">
        <v>0</v>
      </c>
      <c r="E991" s="308"/>
      <c r="F991" s="306">
        <f t="shared" si="67"/>
        <v>0</v>
      </c>
      <c r="G991" s="306">
        <f t="shared" si="68"/>
        <v>0</v>
      </c>
    </row>
    <row r="992" ht="15.6" customHeight="1" outlineLevel="2" spans="1:7">
      <c r="A992" s="303" t="s">
        <v>1759</v>
      </c>
      <c r="B992" s="304" t="s">
        <v>1760</v>
      </c>
      <c r="C992" s="308"/>
      <c r="D992" s="305">
        <v>0</v>
      </c>
      <c r="E992" s="308"/>
      <c r="F992" s="306">
        <f t="shared" si="67"/>
        <v>0</v>
      </c>
      <c r="G992" s="306">
        <f t="shared" si="68"/>
        <v>0</v>
      </c>
    </row>
    <row r="993" ht="15.6" customHeight="1" outlineLevel="2" spans="1:7">
      <c r="A993" s="303" t="s">
        <v>1761</v>
      </c>
      <c r="B993" s="304" t="s">
        <v>1762</v>
      </c>
      <c r="C993" s="308"/>
      <c r="D993" s="305">
        <v>0</v>
      </c>
      <c r="E993" s="308"/>
      <c r="F993" s="306">
        <f t="shared" si="67"/>
        <v>0</v>
      </c>
      <c r="G993" s="306">
        <f t="shared" si="68"/>
        <v>0</v>
      </c>
    </row>
    <row r="994" ht="15.6" customHeight="1" outlineLevel="2" spans="1:7">
      <c r="A994" s="303" t="s">
        <v>1763</v>
      </c>
      <c r="B994" s="304" t="s">
        <v>1764</v>
      </c>
      <c r="C994" s="308"/>
      <c r="D994" s="305">
        <v>0</v>
      </c>
      <c r="E994" s="308"/>
      <c r="F994" s="306">
        <f t="shared" si="67"/>
        <v>0</v>
      </c>
      <c r="G994" s="306">
        <f t="shared" si="68"/>
        <v>0</v>
      </c>
    </row>
    <row r="995" ht="15.6" customHeight="1" outlineLevel="2" spans="1:7">
      <c r="A995" s="303" t="s">
        <v>1765</v>
      </c>
      <c r="B995" s="304" t="s">
        <v>1766</v>
      </c>
      <c r="C995" s="308"/>
      <c r="D995" s="305">
        <v>0</v>
      </c>
      <c r="E995" s="308"/>
      <c r="F995" s="306">
        <f t="shared" si="67"/>
        <v>0</v>
      </c>
      <c r="G995" s="306">
        <f t="shared" si="68"/>
        <v>0</v>
      </c>
    </row>
    <row r="996" ht="15.6" customHeight="1" outlineLevel="2" spans="1:7">
      <c r="A996" s="303" t="s">
        <v>1767</v>
      </c>
      <c r="B996" s="304" t="s">
        <v>1768</v>
      </c>
      <c r="C996" s="308"/>
      <c r="D996" s="305">
        <v>0</v>
      </c>
      <c r="E996" s="308"/>
      <c r="F996" s="306">
        <f t="shared" si="67"/>
        <v>0</v>
      </c>
      <c r="G996" s="306">
        <f t="shared" si="68"/>
        <v>0</v>
      </c>
    </row>
    <row r="997" ht="15.6" customHeight="1" outlineLevel="2" spans="1:7">
      <c r="A997" s="303" t="s">
        <v>1769</v>
      </c>
      <c r="B997" s="304" t="s">
        <v>1770</v>
      </c>
      <c r="C997" s="308"/>
      <c r="D997" s="305">
        <v>0</v>
      </c>
      <c r="E997" s="308"/>
      <c r="F997" s="306">
        <f t="shared" si="67"/>
        <v>0</v>
      </c>
      <c r="G997" s="306">
        <f t="shared" si="68"/>
        <v>0</v>
      </c>
    </row>
    <row r="998" ht="15.6" customHeight="1" outlineLevel="2" spans="1:7">
      <c r="A998" s="303" t="s">
        <v>1771</v>
      </c>
      <c r="B998" s="304" t="s">
        <v>1772</v>
      </c>
      <c r="C998" s="308"/>
      <c r="D998" s="305">
        <v>0</v>
      </c>
      <c r="E998" s="308"/>
      <c r="F998" s="306">
        <f t="shared" si="67"/>
        <v>0</v>
      </c>
      <c r="G998" s="306">
        <f t="shared" si="68"/>
        <v>0</v>
      </c>
    </row>
    <row r="999" ht="15.6" customHeight="1" outlineLevel="2" spans="1:7">
      <c r="A999" s="303" t="s">
        <v>1773</v>
      </c>
      <c r="B999" s="304" t="s">
        <v>1774</v>
      </c>
      <c r="C999" s="308"/>
      <c r="D999" s="305">
        <v>0</v>
      </c>
      <c r="E999" s="308"/>
      <c r="F999" s="306">
        <f t="shared" si="67"/>
        <v>0</v>
      </c>
      <c r="G999" s="306">
        <f t="shared" si="68"/>
        <v>0</v>
      </c>
    </row>
    <row r="1000" ht="15.6" customHeight="1" outlineLevel="2" spans="1:7">
      <c r="A1000" s="303" t="s">
        <v>1775</v>
      </c>
      <c r="B1000" s="304" t="s">
        <v>1776</v>
      </c>
      <c r="C1000" s="308">
        <v>190</v>
      </c>
      <c r="D1000" s="305">
        <v>908</v>
      </c>
      <c r="E1000" s="308">
        <v>520</v>
      </c>
      <c r="F1000" s="306">
        <f t="shared" si="67"/>
        <v>2.73684210526316</v>
      </c>
      <c r="G1000" s="306">
        <f t="shared" si="68"/>
        <v>0.572687224669604</v>
      </c>
    </row>
    <row r="1001" outlineLevel="1" spans="1:7">
      <c r="A1001" s="299" t="s">
        <v>1777</v>
      </c>
      <c r="B1001" s="300" t="s">
        <v>1778</v>
      </c>
      <c r="C1001" s="301">
        <f>SUM(C1002:C1010)</f>
        <v>0</v>
      </c>
      <c r="D1001" s="301">
        <v>0</v>
      </c>
      <c r="E1001" s="301">
        <f>SUM(E1002:E1010)</f>
        <v>0</v>
      </c>
      <c r="F1001" s="302">
        <f t="shared" si="67"/>
        <v>0</v>
      </c>
      <c r="G1001" s="302">
        <f t="shared" si="68"/>
        <v>0</v>
      </c>
    </row>
    <row r="1002" ht="15.6" customHeight="1" outlineLevel="2" spans="1:7">
      <c r="A1002" s="303" t="s">
        <v>1779</v>
      </c>
      <c r="B1002" s="304" t="s">
        <v>64</v>
      </c>
      <c r="C1002" s="305"/>
      <c r="D1002" s="305">
        <v>0</v>
      </c>
      <c r="E1002" s="308"/>
      <c r="F1002" s="306">
        <f t="shared" ref="F1002:F1027" si="69">IF(C1002&gt;0,E1002/C1002,0)</f>
        <v>0</v>
      </c>
      <c r="G1002" s="306">
        <f t="shared" ref="G1002:G1027" si="70">IF(D1002&gt;0,E1002/D1002,0)</f>
        <v>0</v>
      </c>
    </row>
    <row r="1003" ht="15.6" customHeight="1" outlineLevel="2" spans="1:7">
      <c r="A1003" s="303" t="s">
        <v>1780</v>
      </c>
      <c r="B1003" s="304" t="s">
        <v>66</v>
      </c>
      <c r="C1003" s="305"/>
      <c r="D1003" s="305">
        <v>0</v>
      </c>
      <c r="E1003" s="308"/>
      <c r="F1003" s="306">
        <f t="shared" si="69"/>
        <v>0</v>
      </c>
      <c r="G1003" s="306">
        <f t="shared" si="70"/>
        <v>0</v>
      </c>
    </row>
    <row r="1004" ht="15.6" customHeight="1" outlineLevel="2" spans="1:7">
      <c r="A1004" s="303" t="s">
        <v>1781</v>
      </c>
      <c r="B1004" s="304" t="s">
        <v>68</v>
      </c>
      <c r="C1004" s="305"/>
      <c r="D1004" s="305">
        <v>0</v>
      </c>
      <c r="E1004" s="308"/>
      <c r="F1004" s="306">
        <f t="shared" si="69"/>
        <v>0</v>
      </c>
      <c r="G1004" s="306">
        <f t="shared" si="70"/>
        <v>0</v>
      </c>
    </row>
    <row r="1005" ht="15.6" customHeight="1" outlineLevel="2" spans="1:7">
      <c r="A1005" s="303" t="s">
        <v>1782</v>
      </c>
      <c r="B1005" s="304" t="s">
        <v>1783</v>
      </c>
      <c r="C1005" s="305"/>
      <c r="D1005" s="305">
        <v>0</v>
      </c>
      <c r="E1005" s="308"/>
      <c r="F1005" s="306">
        <f t="shared" si="69"/>
        <v>0</v>
      </c>
      <c r="G1005" s="306">
        <f t="shared" si="70"/>
        <v>0</v>
      </c>
    </row>
    <row r="1006" ht="15.6" customHeight="1" outlineLevel="2" spans="1:7">
      <c r="A1006" s="303" t="s">
        <v>1784</v>
      </c>
      <c r="B1006" s="304" t="s">
        <v>1785</v>
      </c>
      <c r="C1006" s="305"/>
      <c r="D1006" s="305">
        <v>0</v>
      </c>
      <c r="E1006" s="308"/>
      <c r="F1006" s="306">
        <f t="shared" si="69"/>
        <v>0</v>
      </c>
      <c r="G1006" s="306">
        <f t="shared" si="70"/>
        <v>0</v>
      </c>
    </row>
    <row r="1007" ht="15.6" customHeight="1" outlineLevel="2" spans="1:7">
      <c r="A1007" s="303" t="s">
        <v>1786</v>
      </c>
      <c r="B1007" s="304" t="s">
        <v>1787</v>
      </c>
      <c r="C1007" s="305"/>
      <c r="D1007" s="305">
        <v>0</v>
      </c>
      <c r="E1007" s="308"/>
      <c r="F1007" s="306">
        <f t="shared" si="69"/>
        <v>0</v>
      </c>
      <c r="G1007" s="306">
        <f t="shared" si="70"/>
        <v>0</v>
      </c>
    </row>
    <row r="1008" ht="15.6" customHeight="1" outlineLevel="2" spans="1:7">
      <c r="A1008" s="303" t="s">
        <v>1788</v>
      </c>
      <c r="B1008" s="304" t="s">
        <v>1789</v>
      </c>
      <c r="C1008" s="305"/>
      <c r="D1008" s="305">
        <v>0</v>
      </c>
      <c r="E1008" s="308"/>
      <c r="F1008" s="306">
        <f t="shared" si="69"/>
        <v>0</v>
      </c>
      <c r="G1008" s="306">
        <f t="shared" si="70"/>
        <v>0</v>
      </c>
    </row>
    <row r="1009" ht="15.6" customHeight="1" outlineLevel="2" spans="1:7">
      <c r="A1009" s="303" t="s">
        <v>1790</v>
      </c>
      <c r="B1009" s="304" t="s">
        <v>1791</v>
      </c>
      <c r="C1009" s="305"/>
      <c r="D1009" s="305">
        <v>0</v>
      </c>
      <c r="E1009" s="308"/>
      <c r="F1009" s="306">
        <f t="shared" si="69"/>
        <v>0</v>
      </c>
      <c r="G1009" s="306">
        <f t="shared" si="70"/>
        <v>0</v>
      </c>
    </row>
    <row r="1010" ht="15.6" customHeight="1" outlineLevel="2" spans="1:7">
      <c r="A1010" s="303" t="s">
        <v>1792</v>
      </c>
      <c r="B1010" s="304" t="s">
        <v>1793</v>
      </c>
      <c r="C1010" s="305"/>
      <c r="D1010" s="305">
        <v>0</v>
      </c>
      <c r="E1010" s="308"/>
      <c r="F1010" s="306">
        <f t="shared" si="69"/>
        <v>0</v>
      </c>
      <c r="G1010" s="306">
        <f t="shared" si="70"/>
        <v>0</v>
      </c>
    </row>
    <row r="1011" outlineLevel="1" spans="1:7">
      <c r="A1011" s="299" t="s">
        <v>1794</v>
      </c>
      <c r="B1011" s="300" t="s">
        <v>1795</v>
      </c>
      <c r="C1011" s="301">
        <f>SUM(C1012:C1020)</f>
        <v>0</v>
      </c>
      <c r="D1011" s="301">
        <v>0</v>
      </c>
      <c r="E1011" s="301">
        <f>SUM(E1012:E1020)</f>
        <v>0</v>
      </c>
      <c r="F1011" s="302">
        <f t="shared" si="69"/>
        <v>0</v>
      </c>
      <c r="G1011" s="302">
        <f t="shared" si="70"/>
        <v>0</v>
      </c>
    </row>
    <row r="1012" ht="15.6" customHeight="1" outlineLevel="2" spans="1:7">
      <c r="A1012" s="303" t="s">
        <v>1796</v>
      </c>
      <c r="B1012" s="304" t="s">
        <v>64</v>
      </c>
      <c r="C1012" s="305"/>
      <c r="D1012" s="305">
        <v>0</v>
      </c>
      <c r="E1012" s="308"/>
      <c r="F1012" s="306">
        <f t="shared" si="69"/>
        <v>0</v>
      </c>
      <c r="G1012" s="306">
        <f t="shared" si="70"/>
        <v>0</v>
      </c>
    </row>
    <row r="1013" ht="15.6" customHeight="1" outlineLevel="2" spans="1:7">
      <c r="A1013" s="303" t="s">
        <v>1797</v>
      </c>
      <c r="B1013" s="304" t="s">
        <v>66</v>
      </c>
      <c r="C1013" s="305"/>
      <c r="D1013" s="305">
        <v>0</v>
      </c>
      <c r="E1013" s="308"/>
      <c r="F1013" s="306">
        <f t="shared" si="69"/>
        <v>0</v>
      </c>
      <c r="G1013" s="306">
        <f t="shared" si="70"/>
        <v>0</v>
      </c>
    </row>
    <row r="1014" ht="15.6" customHeight="1" outlineLevel="2" spans="1:7">
      <c r="A1014" s="303" t="s">
        <v>1798</v>
      </c>
      <c r="B1014" s="304" t="s">
        <v>68</v>
      </c>
      <c r="C1014" s="305"/>
      <c r="D1014" s="305">
        <v>0</v>
      </c>
      <c r="E1014" s="308"/>
      <c r="F1014" s="306">
        <f t="shared" si="69"/>
        <v>0</v>
      </c>
      <c r="G1014" s="306">
        <f t="shared" si="70"/>
        <v>0</v>
      </c>
    </row>
    <row r="1015" ht="15.6" customHeight="1" outlineLevel="2" spans="1:7">
      <c r="A1015" s="303" t="s">
        <v>1799</v>
      </c>
      <c r="B1015" s="304" t="s">
        <v>1800</v>
      </c>
      <c r="C1015" s="305"/>
      <c r="D1015" s="305">
        <v>0</v>
      </c>
      <c r="E1015" s="308"/>
      <c r="F1015" s="306">
        <f t="shared" si="69"/>
        <v>0</v>
      </c>
      <c r="G1015" s="306">
        <f t="shared" si="70"/>
        <v>0</v>
      </c>
    </row>
    <row r="1016" ht="15.6" customHeight="1" outlineLevel="2" spans="1:7">
      <c r="A1016" s="303" t="s">
        <v>1801</v>
      </c>
      <c r="B1016" s="304" t="s">
        <v>1802</v>
      </c>
      <c r="C1016" s="305"/>
      <c r="D1016" s="305">
        <v>0</v>
      </c>
      <c r="E1016" s="308"/>
      <c r="F1016" s="306">
        <f t="shared" si="69"/>
        <v>0</v>
      </c>
      <c r="G1016" s="306">
        <f t="shared" si="70"/>
        <v>0</v>
      </c>
    </row>
    <row r="1017" ht="15.6" customHeight="1" outlineLevel="2" spans="1:7">
      <c r="A1017" s="303" t="s">
        <v>1803</v>
      </c>
      <c r="B1017" s="304" t="s">
        <v>1804</v>
      </c>
      <c r="C1017" s="305"/>
      <c r="D1017" s="305">
        <v>0</v>
      </c>
      <c r="E1017" s="308"/>
      <c r="F1017" s="306">
        <f t="shared" si="69"/>
        <v>0</v>
      </c>
      <c r="G1017" s="306">
        <f t="shared" si="70"/>
        <v>0</v>
      </c>
    </row>
    <row r="1018" ht="15.6" customHeight="1" outlineLevel="2" spans="1:7">
      <c r="A1018" s="303" t="s">
        <v>1805</v>
      </c>
      <c r="B1018" s="304" t="s">
        <v>1806</v>
      </c>
      <c r="C1018" s="305"/>
      <c r="D1018" s="305">
        <v>0</v>
      </c>
      <c r="E1018" s="308"/>
      <c r="F1018" s="306">
        <f t="shared" si="69"/>
        <v>0</v>
      </c>
      <c r="G1018" s="306">
        <f t="shared" si="70"/>
        <v>0</v>
      </c>
    </row>
    <row r="1019" ht="15.6" customHeight="1" outlineLevel="2" spans="1:7">
      <c r="A1019" s="303" t="s">
        <v>1807</v>
      </c>
      <c r="B1019" s="304" t="s">
        <v>1808</v>
      </c>
      <c r="C1019" s="305"/>
      <c r="D1019" s="305">
        <v>0</v>
      </c>
      <c r="E1019" s="308"/>
      <c r="F1019" s="306">
        <f t="shared" si="69"/>
        <v>0</v>
      </c>
      <c r="G1019" s="306">
        <f t="shared" si="70"/>
        <v>0</v>
      </c>
    </row>
    <row r="1020" ht="15.6" customHeight="1" outlineLevel="2" spans="1:7">
      <c r="A1020" s="303" t="s">
        <v>1809</v>
      </c>
      <c r="B1020" s="304" t="s">
        <v>1810</v>
      </c>
      <c r="C1020" s="305"/>
      <c r="D1020" s="305">
        <v>0</v>
      </c>
      <c r="E1020" s="308"/>
      <c r="F1020" s="306">
        <f t="shared" si="69"/>
        <v>0</v>
      </c>
      <c r="G1020" s="306">
        <f t="shared" si="70"/>
        <v>0</v>
      </c>
    </row>
    <row r="1021" outlineLevel="1" spans="1:7">
      <c r="A1021" s="299" t="s">
        <v>1811</v>
      </c>
      <c r="B1021" s="300" t="s">
        <v>1812</v>
      </c>
      <c r="C1021" s="301">
        <f>SUM(C1022:C1027)</f>
        <v>0</v>
      </c>
      <c r="D1021" s="301">
        <v>346</v>
      </c>
      <c r="E1021" s="301">
        <f>SUM(E1022:E1027)</f>
        <v>0</v>
      </c>
      <c r="F1021" s="302">
        <f t="shared" si="69"/>
        <v>0</v>
      </c>
      <c r="G1021" s="302">
        <f t="shared" si="70"/>
        <v>0</v>
      </c>
    </row>
    <row r="1022" ht="15.6" customHeight="1" outlineLevel="2" spans="1:7">
      <c r="A1022" s="303" t="s">
        <v>1813</v>
      </c>
      <c r="B1022" s="304" t="s">
        <v>64</v>
      </c>
      <c r="C1022" s="305"/>
      <c r="D1022" s="305">
        <v>0</v>
      </c>
      <c r="E1022" s="308"/>
      <c r="F1022" s="306">
        <f t="shared" si="69"/>
        <v>0</v>
      </c>
      <c r="G1022" s="306">
        <f t="shared" si="70"/>
        <v>0</v>
      </c>
    </row>
    <row r="1023" ht="15.6" customHeight="1" outlineLevel="2" spans="1:7">
      <c r="A1023" s="303" t="s">
        <v>1814</v>
      </c>
      <c r="B1023" s="304" t="s">
        <v>66</v>
      </c>
      <c r="C1023" s="305"/>
      <c r="D1023" s="305">
        <v>346</v>
      </c>
      <c r="E1023" s="308"/>
      <c r="F1023" s="306">
        <f t="shared" si="69"/>
        <v>0</v>
      </c>
      <c r="G1023" s="306">
        <f t="shared" si="70"/>
        <v>0</v>
      </c>
    </row>
    <row r="1024" ht="15.6" customHeight="1" outlineLevel="2" spans="1:7">
      <c r="A1024" s="303" t="s">
        <v>1815</v>
      </c>
      <c r="B1024" s="304" t="s">
        <v>68</v>
      </c>
      <c r="C1024" s="305"/>
      <c r="D1024" s="305">
        <v>0</v>
      </c>
      <c r="E1024" s="308"/>
      <c r="F1024" s="306">
        <f t="shared" si="69"/>
        <v>0</v>
      </c>
      <c r="G1024" s="306">
        <f t="shared" si="70"/>
        <v>0</v>
      </c>
    </row>
    <row r="1025" ht="15.6" customHeight="1" outlineLevel="2" spans="1:7">
      <c r="A1025" s="303" t="s">
        <v>1816</v>
      </c>
      <c r="B1025" s="304" t="s">
        <v>1791</v>
      </c>
      <c r="C1025" s="305"/>
      <c r="D1025" s="305">
        <v>0</v>
      </c>
      <c r="E1025" s="308"/>
      <c r="F1025" s="306">
        <f t="shared" si="69"/>
        <v>0</v>
      </c>
      <c r="G1025" s="306">
        <f t="shared" si="70"/>
        <v>0</v>
      </c>
    </row>
    <row r="1026" ht="15.6" customHeight="1" outlineLevel="2" spans="1:7">
      <c r="A1026" s="303" t="s">
        <v>1817</v>
      </c>
      <c r="B1026" s="304" t="s">
        <v>1818</v>
      </c>
      <c r="C1026" s="305"/>
      <c r="D1026" s="305">
        <v>0</v>
      </c>
      <c r="E1026" s="308"/>
      <c r="F1026" s="306">
        <f t="shared" si="69"/>
        <v>0</v>
      </c>
      <c r="G1026" s="306">
        <f t="shared" si="70"/>
        <v>0</v>
      </c>
    </row>
    <row r="1027" ht="15.6" customHeight="1" outlineLevel="2" spans="1:7">
      <c r="A1027" s="303" t="s">
        <v>1819</v>
      </c>
      <c r="B1027" s="304" t="s">
        <v>1820</v>
      </c>
      <c r="C1027" s="305"/>
      <c r="D1027" s="305">
        <v>0</v>
      </c>
      <c r="E1027" s="308"/>
      <c r="F1027" s="306">
        <f t="shared" si="69"/>
        <v>0</v>
      </c>
      <c r="G1027" s="306">
        <f t="shared" si="70"/>
        <v>0</v>
      </c>
    </row>
    <row r="1028" outlineLevel="1" spans="1:7">
      <c r="A1028" s="299" t="s">
        <v>1821</v>
      </c>
      <c r="B1028" s="300" t="s">
        <v>1822</v>
      </c>
      <c r="C1028" s="301">
        <f>SUM(C1029:C1030)</f>
        <v>0</v>
      </c>
      <c r="D1028" s="301">
        <v>1</v>
      </c>
      <c r="E1028" s="301">
        <f>SUM(E1029:E1030)</f>
        <v>0</v>
      </c>
      <c r="F1028" s="302">
        <f t="shared" ref="F1028:F1060" si="71">IF(C1028&gt;0,E1028/C1028,0)</f>
        <v>0</v>
      </c>
      <c r="G1028" s="302">
        <f t="shared" ref="G1028:G1060" si="72">IF(D1028&gt;0,E1028/D1028,0)</f>
        <v>0</v>
      </c>
    </row>
    <row r="1029" ht="15.6" customHeight="1" outlineLevel="2" spans="1:7">
      <c r="A1029" s="303" t="s">
        <v>1823</v>
      </c>
      <c r="B1029" s="304" t="s">
        <v>1824</v>
      </c>
      <c r="C1029" s="305"/>
      <c r="D1029" s="305">
        <v>0</v>
      </c>
      <c r="E1029" s="308"/>
      <c r="F1029" s="306">
        <f t="shared" si="71"/>
        <v>0</v>
      </c>
      <c r="G1029" s="306">
        <f t="shared" si="72"/>
        <v>0</v>
      </c>
    </row>
    <row r="1030" ht="15.6" customHeight="1" outlineLevel="2" spans="1:7">
      <c r="A1030" s="303" t="s">
        <v>1825</v>
      </c>
      <c r="B1030" s="304" t="s">
        <v>1822</v>
      </c>
      <c r="C1030" s="305"/>
      <c r="D1030" s="305">
        <v>1</v>
      </c>
      <c r="E1030" s="308"/>
      <c r="F1030" s="306">
        <f t="shared" si="71"/>
        <v>0</v>
      </c>
      <c r="G1030" s="306">
        <f t="shared" si="72"/>
        <v>0</v>
      </c>
    </row>
    <row r="1031" spans="1:7">
      <c r="A1031" s="296" t="s">
        <v>1826</v>
      </c>
      <c r="B1031" s="122" t="s">
        <v>1827</v>
      </c>
      <c r="C1031" s="297">
        <f>SUM(C1032,C1042,C1058,C1063,C1074,C1081,C1089)</f>
        <v>11780</v>
      </c>
      <c r="D1031" s="297">
        <v>5328</v>
      </c>
      <c r="E1031" s="297">
        <f>SUM(E1032,E1042,E1058,E1063,E1074,E1081,E1089)</f>
        <v>5400</v>
      </c>
      <c r="F1031" s="298">
        <f t="shared" si="71"/>
        <v>0.458404074702886</v>
      </c>
      <c r="G1031" s="298">
        <f t="shared" si="72"/>
        <v>1.01351351351351</v>
      </c>
    </row>
    <row r="1032" outlineLevel="1" spans="1:7">
      <c r="A1032" s="299" t="s">
        <v>1828</v>
      </c>
      <c r="B1032" s="300" t="s">
        <v>1829</v>
      </c>
      <c r="C1032" s="301">
        <f>SUM(C1033:C1041)</f>
        <v>0</v>
      </c>
      <c r="D1032" s="301">
        <v>0</v>
      </c>
      <c r="E1032" s="301">
        <f>SUM(E1033:E1041)</f>
        <v>0</v>
      </c>
      <c r="F1032" s="302">
        <f t="shared" si="71"/>
        <v>0</v>
      </c>
      <c r="G1032" s="302">
        <f t="shared" si="72"/>
        <v>0</v>
      </c>
    </row>
    <row r="1033" ht="15.6" customHeight="1" outlineLevel="2" spans="1:7">
      <c r="A1033" s="303" t="s">
        <v>1830</v>
      </c>
      <c r="B1033" s="304" t="s">
        <v>64</v>
      </c>
      <c r="C1033" s="305"/>
      <c r="D1033" s="305">
        <v>0</v>
      </c>
      <c r="E1033" s="308"/>
      <c r="F1033" s="306">
        <f t="shared" si="71"/>
        <v>0</v>
      </c>
      <c r="G1033" s="306">
        <f t="shared" si="72"/>
        <v>0</v>
      </c>
    </row>
    <row r="1034" ht="15.6" customHeight="1" outlineLevel="2" spans="1:7">
      <c r="A1034" s="303" t="s">
        <v>1831</v>
      </c>
      <c r="B1034" s="304" t="s">
        <v>66</v>
      </c>
      <c r="C1034" s="305"/>
      <c r="D1034" s="305">
        <v>0</v>
      </c>
      <c r="E1034" s="308"/>
      <c r="F1034" s="306">
        <f t="shared" si="71"/>
        <v>0</v>
      </c>
      <c r="G1034" s="306">
        <f t="shared" si="72"/>
        <v>0</v>
      </c>
    </row>
    <row r="1035" ht="15.6" customHeight="1" outlineLevel="2" spans="1:7">
      <c r="A1035" s="303" t="s">
        <v>1832</v>
      </c>
      <c r="B1035" s="304" t="s">
        <v>68</v>
      </c>
      <c r="C1035" s="305"/>
      <c r="D1035" s="305">
        <v>0</v>
      </c>
      <c r="E1035" s="308"/>
      <c r="F1035" s="306">
        <f t="shared" si="71"/>
        <v>0</v>
      </c>
      <c r="G1035" s="306">
        <f t="shared" si="72"/>
        <v>0</v>
      </c>
    </row>
    <row r="1036" ht="15.6" customHeight="1" outlineLevel="2" spans="1:7">
      <c r="A1036" s="303" t="s">
        <v>1833</v>
      </c>
      <c r="B1036" s="304" t="s">
        <v>1834</v>
      </c>
      <c r="C1036" s="305"/>
      <c r="D1036" s="305">
        <v>0</v>
      </c>
      <c r="E1036" s="308"/>
      <c r="F1036" s="306">
        <f t="shared" si="71"/>
        <v>0</v>
      </c>
      <c r="G1036" s="306">
        <f t="shared" si="72"/>
        <v>0</v>
      </c>
    </row>
    <row r="1037" ht="15.6" customHeight="1" outlineLevel="2" spans="1:7">
      <c r="A1037" s="303" t="s">
        <v>1835</v>
      </c>
      <c r="B1037" s="304" t="s">
        <v>1836</v>
      </c>
      <c r="C1037" s="305"/>
      <c r="D1037" s="305">
        <v>0</v>
      </c>
      <c r="E1037" s="308"/>
      <c r="F1037" s="306">
        <f t="shared" si="71"/>
        <v>0</v>
      </c>
      <c r="G1037" s="306">
        <f t="shared" si="72"/>
        <v>0</v>
      </c>
    </row>
    <row r="1038" ht="15.6" customHeight="1" outlineLevel="2" spans="1:7">
      <c r="A1038" s="303" t="s">
        <v>1837</v>
      </c>
      <c r="B1038" s="304" t="s">
        <v>1838</v>
      </c>
      <c r="C1038" s="305"/>
      <c r="D1038" s="305">
        <v>0</v>
      </c>
      <c r="E1038" s="308"/>
      <c r="F1038" s="306">
        <f t="shared" si="71"/>
        <v>0</v>
      </c>
      <c r="G1038" s="306">
        <f t="shared" si="72"/>
        <v>0</v>
      </c>
    </row>
    <row r="1039" ht="15.6" customHeight="1" outlineLevel="2" spans="1:7">
      <c r="A1039" s="303" t="s">
        <v>1839</v>
      </c>
      <c r="B1039" s="304" t="s">
        <v>1840</v>
      </c>
      <c r="C1039" s="305"/>
      <c r="D1039" s="305">
        <v>0</v>
      </c>
      <c r="E1039" s="308"/>
      <c r="F1039" s="306">
        <f t="shared" si="71"/>
        <v>0</v>
      </c>
      <c r="G1039" s="306">
        <f t="shared" si="72"/>
        <v>0</v>
      </c>
    </row>
    <row r="1040" ht="15.6" customHeight="1" outlineLevel="2" spans="1:7">
      <c r="A1040" s="303" t="s">
        <v>1841</v>
      </c>
      <c r="B1040" s="304" t="s">
        <v>1842</v>
      </c>
      <c r="C1040" s="305"/>
      <c r="D1040" s="305">
        <v>0</v>
      </c>
      <c r="E1040" s="308"/>
      <c r="F1040" s="306">
        <f t="shared" si="71"/>
        <v>0</v>
      </c>
      <c r="G1040" s="306">
        <f t="shared" si="72"/>
        <v>0</v>
      </c>
    </row>
    <row r="1041" ht="15.6" customHeight="1" outlineLevel="2" spans="1:7">
      <c r="A1041" s="303" t="s">
        <v>1843</v>
      </c>
      <c r="B1041" s="304" t="s">
        <v>1844</v>
      </c>
      <c r="C1041" s="305"/>
      <c r="D1041" s="305">
        <v>0</v>
      </c>
      <c r="E1041" s="308"/>
      <c r="F1041" s="306">
        <f t="shared" si="71"/>
        <v>0</v>
      </c>
      <c r="G1041" s="306">
        <f t="shared" si="72"/>
        <v>0</v>
      </c>
    </row>
    <row r="1042" outlineLevel="1" spans="1:7">
      <c r="A1042" s="299" t="s">
        <v>1845</v>
      </c>
      <c r="B1042" s="300" t="s">
        <v>1846</v>
      </c>
      <c r="C1042" s="301">
        <f>SUM(C1043:C1057)</f>
        <v>600</v>
      </c>
      <c r="D1042" s="301">
        <v>250</v>
      </c>
      <c r="E1042" s="301">
        <f>SUM(E1043:E1057)</f>
        <v>600</v>
      </c>
      <c r="F1042" s="302">
        <f t="shared" si="71"/>
        <v>1</v>
      </c>
      <c r="G1042" s="302">
        <f t="shared" si="72"/>
        <v>2.4</v>
      </c>
    </row>
    <row r="1043" ht="15.6" customHeight="1" outlineLevel="2" spans="1:7">
      <c r="A1043" s="303" t="s">
        <v>1847</v>
      </c>
      <c r="B1043" s="304" t="s">
        <v>64</v>
      </c>
      <c r="C1043" s="305"/>
      <c r="D1043" s="305">
        <v>0</v>
      </c>
      <c r="E1043" s="308"/>
      <c r="F1043" s="306">
        <f t="shared" si="71"/>
        <v>0</v>
      </c>
      <c r="G1043" s="306">
        <f t="shared" si="72"/>
        <v>0</v>
      </c>
    </row>
    <row r="1044" ht="15.6" customHeight="1" outlineLevel="2" spans="1:7">
      <c r="A1044" s="303" t="s">
        <v>1848</v>
      </c>
      <c r="B1044" s="304" t="s">
        <v>66</v>
      </c>
      <c r="C1044" s="305"/>
      <c r="D1044" s="305">
        <v>0</v>
      </c>
      <c r="E1044" s="308"/>
      <c r="F1044" s="306">
        <f t="shared" si="71"/>
        <v>0</v>
      </c>
      <c r="G1044" s="306">
        <f t="shared" si="72"/>
        <v>0</v>
      </c>
    </row>
    <row r="1045" ht="15.6" customHeight="1" outlineLevel="2" spans="1:7">
      <c r="A1045" s="303" t="s">
        <v>1849</v>
      </c>
      <c r="B1045" s="304" t="s">
        <v>68</v>
      </c>
      <c r="C1045" s="305"/>
      <c r="D1045" s="305">
        <v>0</v>
      </c>
      <c r="E1045" s="308"/>
      <c r="F1045" s="306">
        <f t="shared" si="71"/>
        <v>0</v>
      </c>
      <c r="G1045" s="306">
        <f t="shared" si="72"/>
        <v>0</v>
      </c>
    </row>
    <row r="1046" ht="15.6" customHeight="1" outlineLevel="2" spans="1:7">
      <c r="A1046" s="303" t="s">
        <v>1850</v>
      </c>
      <c r="B1046" s="304" t="s">
        <v>1851</v>
      </c>
      <c r="C1046" s="305"/>
      <c r="D1046" s="305">
        <v>0</v>
      </c>
      <c r="E1046" s="308"/>
      <c r="F1046" s="306">
        <f t="shared" si="71"/>
        <v>0</v>
      </c>
      <c r="G1046" s="306">
        <f t="shared" si="72"/>
        <v>0</v>
      </c>
    </row>
    <row r="1047" ht="15.6" customHeight="1" outlineLevel="2" spans="1:7">
      <c r="A1047" s="303" t="s">
        <v>1852</v>
      </c>
      <c r="B1047" s="304" t="s">
        <v>1853</v>
      </c>
      <c r="C1047" s="305"/>
      <c r="D1047" s="305">
        <v>0</v>
      </c>
      <c r="E1047" s="308"/>
      <c r="F1047" s="306">
        <f t="shared" si="71"/>
        <v>0</v>
      </c>
      <c r="G1047" s="306">
        <f t="shared" si="72"/>
        <v>0</v>
      </c>
    </row>
    <row r="1048" ht="15.6" customHeight="1" outlineLevel="2" spans="1:7">
      <c r="A1048" s="303" t="s">
        <v>1854</v>
      </c>
      <c r="B1048" s="304" t="s">
        <v>1855</v>
      </c>
      <c r="C1048" s="305"/>
      <c r="D1048" s="305">
        <v>0</v>
      </c>
      <c r="E1048" s="308"/>
      <c r="F1048" s="306">
        <f t="shared" si="71"/>
        <v>0</v>
      </c>
      <c r="G1048" s="306">
        <f t="shared" si="72"/>
        <v>0</v>
      </c>
    </row>
    <row r="1049" ht="15.6" customHeight="1" outlineLevel="2" spans="1:7">
      <c r="A1049" s="303" t="s">
        <v>1856</v>
      </c>
      <c r="B1049" s="304" t="s">
        <v>1857</v>
      </c>
      <c r="C1049" s="305"/>
      <c r="D1049" s="305">
        <v>0</v>
      </c>
      <c r="E1049" s="308"/>
      <c r="F1049" s="306">
        <f t="shared" si="71"/>
        <v>0</v>
      </c>
      <c r="G1049" s="306">
        <f t="shared" si="72"/>
        <v>0</v>
      </c>
    </row>
    <row r="1050" ht="15.6" customHeight="1" outlineLevel="2" spans="1:7">
      <c r="A1050" s="303" t="s">
        <v>1858</v>
      </c>
      <c r="B1050" s="304" t="s">
        <v>1859</v>
      </c>
      <c r="C1050" s="305"/>
      <c r="D1050" s="305">
        <v>0</v>
      </c>
      <c r="E1050" s="308"/>
      <c r="F1050" s="306">
        <f t="shared" si="71"/>
        <v>0</v>
      </c>
      <c r="G1050" s="306">
        <f t="shared" si="72"/>
        <v>0</v>
      </c>
    </row>
    <row r="1051" ht="15.6" customHeight="1" outlineLevel="2" spans="1:7">
      <c r="A1051" s="303" t="s">
        <v>1860</v>
      </c>
      <c r="B1051" s="304" t="s">
        <v>1861</v>
      </c>
      <c r="C1051" s="305"/>
      <c r="D1051" s="305">
        <v>0</v>
      </c>
      <c r="E1051" s="308"/>
      <c r="F1051" s="306">
        <f t="shared" si="71"/>
        <v>0</v>
      </c>
      <c r="G1051" s="306">
        <f t="shared" si="72"/>
        <v>0</v>
      </c>
    </row>
    <row r="1052" ht="15.6" customHeight="1" outlineLevel="2" spans="1:7">
      <c r="A1052" s="303" t="s">
        <v>1862</v>
      </c>
      <c r="B1052" s="304" t="s">
        <v>1863</v>
      </c>
      <c r="C1052" s="305"/>
      <c r="D1052" s="305">
        <v>0</v>
      </c>
      <c r="E1052" s="308"/>
      <c r="F1052" s="306">
        <f t="shared" si="71"/>
        <v>0</v>
      </c>
      <c r="G1052" s="306">
        <f t="shared" si="72"/>
        <v>0</v>
      </c>
    </row>
    <row r="1053" ht="15.6" customHeight="1" outlineLevel="2" spans="1:7">
      <c r="A1053" s="303" t="s">
        <v>1864</v>
      </c>
      <c r="B1053" s="304" t="s">
        <v>1865</v>
      </c>
      <c r="C1053" s="305"/>
      <c r="D1053" s="305">
        <v>0</v>
      </c>
      <c r="E1053" s="308"/>
      <c r="F1053" s="306">
        <f t="shared" si="71"/>
        <v>0</v>
      </c>
      <c r="G1053" s="306">
        <f t="shared" si="72"/>
        <v>0</v>
      </c>
    </row>
    <row r="1054" ht="15.6" customHeight="1" outlineLevel="2" spans="1:7">
      <c r="A1054" s="303" t="s">
        <v>1866</v>
      </c>
      <c r="B1054" s="304" t="s">
        <v>1867</v>
      </c>
      <c r="C1054" s="305"/>
      <c r="D1054" s="305">
        <v>0</v>
      </c>
      <c r="E1054" s="308"/>
      <c r="F1054" s="306">
        <f t="shared" si="71"/>
        <v>0</v>
      </c>
      <c r="G1054" s="306">
        <f t="shared" si="72"/>
        <v>0</v>
      </c>
    </row>
    <row r="1055" ht="15.6" customHeight="1" outlineLevel="2" spans="1:7">
      <c r="A1055" s="303" t="s">
        <v>1868</v>
      </c>
      <c r="B1055" s="304" t="s">
        <v>1869</v>
      </c>
      <c r="C1055" s="305"/>
      <c r="D1055" s="305">
        <v>0</v>
      </c>
      <c r="E1055" s="308"/>
      <c r="F1055" s="306">
        <f t="shared" si="71"/>
        <v>0</v>
      </c>
      <c r="G1055" s="306">
        <f t="shared" si="72"/>
        <v>0</v>
      </c>
    </row>
    <row r="1056" ht="15.6" customHeight="1" outlineLevel="2" spans="1:7">
      <c r="A1056" s="303" t="s">
        <v>1870</v>
      </c>
      <c r="B1056" s="304" t="s">
        <v>1871</v>
      </c>
      <c r="C1056" s="305"/>
      <c r="D1056" s="305">
        <v>0</v>
      </c>
      <c r="E1056" s="308"/>
      <c r="F1056" s="306">
        <f t="shared" si="71"/>
        <v>0</v>
      </c>
      <c r="G1056" s="306">
        <f t="shared" si="72"/>
        <v>0</v>
      </c>
    </row>
    <row r="1057" ht="15.6" customHeight="1" outlineLevel="2" spans="1:7">
      <c r="A1057" s="303" t="s">
        <v>1872</v>
      </c>
      <c r="B1057" s="304" t="s">
        <v>1873</v>
      </c>
      <c r="C1057" s="305">
        <v>600</v>
      </c>
      <c r="D1057" s="305">
        <v>250</v>
      </c>
      <c r="E1057" s="308">
        <v>600</v>
      </c>
      <c r="F1057" s="306">
        <f t="shared" si="71"/>
        <v>1</v>
      </c>
      <c r="G1057" s="306">
        <f t="shared" si="72"/>
        <v>2.4</v>
      </c>
    </row>
    <row r="1058" outlineLevel="1" spans="1:7">
      <c r="A1058" s="299" t="s">
        <v>1874</v>
      </c>
      <c r="B1058" s="300" t="s">
        <v>1875</v>
      </c>
      <c r="C1058" s="301">
        <f>SUM(C1059:C1062)</f>
        <v>0</v>
      </c>
      <c r="D1058" s="301">
        <v>0</v>
      </c>
      <c r="E1058" s="301">
        <f>SUM(E1059:E1062)</f>
        <v>0</v>
      </c>
      <c r="F1058" s="302">
        <f t="shared" si="71"/>
        <v>0</v>
      </c>
      <c r="G1058" s="302">
        <f t="shared" si="72"/>
        <v>0</v>
      </c>
    </row>
    <row r="1059" ht="15.6" customHeight="1" outlineLevel="2" spans="1:7">
      <c r="A1059" s="303" t="s">
        <v>1876</v>
      </c>
      <c r="B1059" s="304" t="s">
        <v>64</v>
      </c>
      <c r="C1059" s="305"/>
      <c r="D1059" s="305">
        <v>0</v>
      </c>
      <c r="E1059" s="308"/>
      <c r="F1059" s="306">
        <f t="shared" si="71"/>
        <v>0</v>
      </c>
      <c r="G1059" s="306">
        <f t="shared" si="72"/>
        <v>0</v>
      </c>
    </row>
    <row r="1060" ht="15.6" customHeight="1" outlineLevel="2" spans="1:7">
      <c r="A1060" s="303" t="s">
        <v>1877</v>
      </c>
      <c r="B1060" s="304" t="s">
        <v>66</v>
      </c>
      <c r="C1060" s="305"/>
      <c r="D1060" s="305">
        <v>0</v>
      </c>
      <c r="E1060" s="308"/>
      <c r="F1060" s="306">
        <f t="shared" si="71"/>
        <v>0</v>
      </c>
      <c r="G1060" s="306">
        <f t="shared" si="72"/>
        <v>0</v>
      </c>
    </row>
    <row r="1061" ht="15.6" customHeight="1" outlineLevel="2" spans="1:7">
      <c r="A1061" s="303" t="s">
        <v>1878</v>
      </c>
      <c r="B1061" s="304" t="s">
        <v>68</v>
      </c>
      <c r="C1061" s="305"/>
      <c r="D1061" s="305">
        <v>0</v>
      </c>
      <c r="E1061" s="308"/>
      <c r="F1061" s="306">
        <f t="shared" ref="F1061:F1124" si="73">IF(C1061&gt;0,E1061/C1061,0)</f>
        <v>0</v>
      </c>
      <c r="G1061" s="306">
        <f t="shared" ref="G1061:G1124" si="74">IF(D1061&gt;0,E1061/D1061,0)</f>
        <v>0</v>
      </c>
    </row>
    <row r="1062" ht="15.6" customHeight="1" outlineLevel="2" spans="1:7">
      <c r="A1062" s="303" t="s">
        <v>1879</v>
      </c>
      <c r="B1062" s="304" t="s">
        <v>1880</v>
      </c>
      <c r="C1062" s="305"/>
      <c r="D1062" s="305">
        <v>0</v>
      </c>
      <c r="E1062" s="308"/>
      <c r="F1062" s="306">
        <f t="shared" si="73"/>
        <v>0</v>
      </c>
      <c r="G1062" s="306">
        <f t="shared" si="74"/>
        <v>0</v>
      </c>
    </row>
    <row r="1063" outlineLevel="1" spans="1:7">
      <c r="A1063" s="299" t="s">
        <v>1881</v>
      </c>
      <c r="B1063" s="300" t="s">
        <v>1882</v>
      </c>
      <c r="C1063" s="301">
        <f>SUM(C1064:C1073)</f>
        <v>0</v>
      </c>
      <c r="D1063" s="301">
        <v>0</v>
      </c>
      <c r="E1063" s="301">
        <f>SUM(E1064:E1073)</f>
        <v>0</v>
      </c>
      <c r="F1063" s="302">
        <f t="shared" si="73"/>
        <v>0</v>
      </c>
      <c r="G1063" s="302">
        <f t="shared" si="74"/>
        <v>0</v>
      </c>
    </row>
    <row r="1064" ht="15.6" customHeight="1" outlineLevel="2" spans="1:7">
      <c r="A1064" s="303" t="s">
        <v>1883</v>
      </c>
      <c r="B1064" s="304" t="s">
        <v>64</v>
      </c>
      <c r="C1064" s="305"/>
      <c r="D1064" s="305">
        <v>0</v>
      </c>
      <c r="E1064" s="308"/>
      <c r="F1064" s="306">
        <f t="shared" si="73"/>
        <v>0</v>
      </c>
      <c r="G1064" s="306">
        <f t="shared" si="74"/>
        <v>0</v>
      </c>
    </row>
    <row r="1065" ht="15.6" customHeight="1" outlineLevel="2" spans="1:7">
      <c r="A1065" s="303" t="s">
        <v>1884</v>
      </c>
      <c r="B1065" s="304" t="s">
        <v>66</v>
      </c>
      <c r="C1065" s="305"/>
      <c r="D1065" s="305">
        <v>0</v>
      </c>
      <c r="E1065" s="308"/>
      <c r="F1065" s="306">
        <f t="shared" si="73"/>
        <v>0</v>
      </c>
      <c r="G1065" s="306">
        <f t="shared" si="74"/>
        <v>0</v>
      </c>
    </row>
    <row r="1066" ht="15.6" customHeight="1" outlineLevel="2" spans="1:7">
      <c r="A1066" s="303" t="s">
        <v>1885</v>
      </c>
      <c r="B1066" s="304" t="s">
        <v>68</v>
      </c>
      <c r="C1066" s="305"/>
      <c r="D1066" s="305">
        <v>0</v>
      </c>
      <c r="E1066" s="308"/>
      <c r="F1066" s="306">
        <f t="shared" si="73"/>
        <v>0</v>
      </c>
      <c r="G1066" s="306">
        <f t="shared" si="74"/>
        <v>0</v>
      </c>
    </row>
    <row r="1067" ht="15.6" customHeight="1" outlineLevel="2" spans="1:7">
      <c r="A1067" s="303" t="s">
        <v>1886</v>
      </c>
      <c r="B1067" s="304" t="s">
        <v>1887</v>
      </c>
      <c r="C1067" s="305"/>
      <c r="D1067" s="305">
        <v>0</v>
      </c>
      <c r="E1067" s="308"/>
      <c r="F1067" s="306">
        <f t="shared" si="73"/>
        <v>0</v>
      </c>
      <c r="G1067" s="306">
        <f t="shared" si="74"/>
        <v>0</v>
      </c>
    </row>
    <row r="1068" ht="15.6" customHeight="1" outlineLevel="2" spans="1:7">
      <c r="A1068" s="303" t="s">
        <v>1888</v>
      </c>
      <c r="B1068" s="304" t="s">
        <v>1889</v>
      </c>
      <c r="C1068" s="305"/>
      <c r="D1068" s="305">
        <v>0</v>
      </c>
      <c r="E1068" s="308"/>
      <c r="F1068" s="306">
        <f t="shared" si="73"/>
        <v>0</v>
      </c>
      <c r="G1068" s="306">
        <f t="shared" si="74"/>
        <v>0</v>
      </c>
    </row>
    <row r="1069" ht="15.6" customHeight="1" outlineLevel="2" spans="1:7">
      <c r="A1069" s="303" t="s">
        <v>1890</v>
      </c>
      <c r="B1069" s="304" t="s">
        <v>1891</v>
      </c>
      <c r="C1069" s="305"/>
      <c r="D1069" s="305">
        <v>0</v>
      </c>
      <c r="E1069" s="308"/>
      <c r="F1069" s="306">
        <f t="shared" si="73"/>
        <v>0</v>
      </c>
      <c r="G1069" s="306">
        <f t="shared" si="74"/>
        <v>0</v>
      </c>
    </row>
    <row r="1070" ht="15.6" customHeight="1" outlineLevel="2" spans="1:7">
      <c r="A1070" s="303" t="s">
        <v>1892</v>
      </c>
      <c r="B1070" s="304" t="s">
        <v>1893</v>
      </c>
      <c r="C1070" s="305"/>
      <c r="D1070" s="305">
        <v>0</v>
      </c>
      <c r="E1070" s="308"/>
      <c r="F1070" s="306">
        <f t="shared" si="73"/>
        <v>0</v>
      </c>
      <c r="G1070" s="306">
        <f t="shared" si="74"/>
        <v>0</v>
      </c>
    </row>
    <row r="1071" ht="15.6" customHeight="1" outlineLevel="2" spans="1:7">
      <c r="A1071" s="303" t="s">
        <v>1894</v>
      </c>
      <c r="B1071" s="304" t="s">
        <v>1895</v>
      </c>
      <c r="C1071" s="305"/>
      <c r="D1071" s="305">
        <v>0</v>
      </c>
      <c r="E1071" s="308"/>
      <c r="F1071" s="306">
        <f t="shared" si="73"/>
        <v>0</v>
      </c>
      <c r="G1071" s="306">
        <f t="shared" si="74"/>
        <v>0</v>
      </c>
    </row>
    <row r="1072" ht="15.6" customHeight="1" outlineLevel="2" spans="1:7">
      <c r="A1072" s="303" t="s">
        <v>1896</v>
      </c>
      <c r="B1072" s="304" t="s">
        <v>82</v>
      </c>
      <c r="C1072" s="305"/>
      <c r="D1072" s="305">
        <v>0</v>
      </c>
      <c r="E1072" s="308"/>
      <c r="F1072" s="306">
        <f t="shared" si="73"/>
        <v>0</v>
      </c>
      <c r="G1072" s="306">
        <f t="shared" si="74"/>
        <v>0</v>
      </c>
    </row>
    <row r="1073" ht="15.6" customHeight="1" outlineLevel="2" spans="1:7">
      <c r="A1073" s="303" t="s">
        <v>1897</v>
      </c>
      <c r="B1073" s="304" t="s">
        <v>1898</v>
      </c>
      <c r="C1073" s="305"/>
      <c r="D1073" s="305">
        <v>0</v>
      </c>
      <c r="E1073" s="308"/>
      <c r="F1073" s="306">
        <f t="shared" si="73"/>
        <v>0</v>
      </c>
      <c r="G1073" s="306">
        <f t="shared" si="74"/>
        <v>0</v>
      </c>
    </row>
    <row r="1074" outlineLevel="1" spans="1:7">
      <c r="A1074" s="299" t="s">
        <v>1899</v>
      </c>
      <c r="B1074" s="300" t="s">
        <v>1900</v>
      </c>
      <c r="C1074" s="301">
        <f>SUM(C1075:C1080)</f>
        <v>0</v>
      </c>
      <c r="D1074" s="301">
        <v>0</v>
      </c>
      <c r="E1074" s="301">
        <f>SUM(E1075:E1080)</f>
        <v>0</v>
      </c>
      <c r="F1074" s="302">
        <f t="shared" si="73"/>
        <v>0</v>
      </c>
      <c r="G1074" s="302">
        <f t="shared" si="74"/>
        <v>0</v>
      </c>
    </row>
    <row r="1075" ht="15.6" customHeight="1" outlineLevel="2" spans="1:7">
      <c r="A1075" s="303" t="s">
        <v>1901</v>
      </c>
      <c r="B1075" s="304" t="s">
        <v>64</v>
      </c>
      <c r="C1075" s="305"/>
      <c r="D1075" s="305">
        <v>0</v>
      </c>
      <c r="E1075" s="308"/>
      <c r="F1075" s="306">
        <f t="shared" si="73"/>
        <v>0</v>
      </c>
      <c r="G1075" s="306">
        <f t="shared" si="74"/>
        <v>0</v>
      </c>
    </row>
    <row r="1076" ht="15.6" customHeight="1" outlineLevel="2" spans="1:7">
      <c r="A1076" s="303" t="s">
        <v>1902</v>
      </c>
      <c r="B1076" s="304" t="s">
        <v>66</v>
      </c>
      <c r="C1076" s="305"/>
      <c r="D1076" s="305">
        <v>0</v>
      </c>
      <c r="E1076" s="308"/>
      <c r="F1076" s="306">
        <f t="shared" si="73"/>
        <v>0</v>
      </c>
      <c r="G1076" s="306">
        <f t="shared" si="74"/>
        <v>0</v>
      </c>
    </row>
    <row r="1077" ht="15.6" customHeight="1" outlineLevel="2" spans="1:7">
      <c r="A1077" s="303" t="s">
        <v>1903</v>
      </c>
      <c r="B1077" s="304" t="s">
        <v>68</v>
      </c>
      <c r="C1077" s="305"/>
      <c r="D1077" s="305">
        <v>0</v>
      </c>
      <c r="E1077" s="308"/>
      <c r="F1077" s="306">
        <f t="shared" si="73"/>
        <v>0</v>
      </c>
      <c r="G1077" s="306">
        <f t="shared" si="74"/>
        <v>0</v>
      </c>
    </row>
    <row r="1078" ht="15.6" customHeight="1" outlineLevel="2" spans="1:7">
      <c r="A1078" s="303" t="s">
        <v>1904</v>
      </c>
      <c r="B1078" s="304" t="s">
        <v>1905</v>
      </c>
      <c r="C1078" s="305"/>
      <c r="D1078" s="305">
        <v>0</v>
      </c>
      <c r="E1078" s="308"/>
      <c r="F1078" s="306">
        <f t="shared" si="73"/>
        <v>0</v>
      </c>
      <c r="G1078" s="306">
        <f t="shared" si="74"/>
        <v>0</v>
      </c>
    </row>
    <row r="1079" ht="15.6" customHeight="1" outlineLevel="2" spans="1:7">
      <c r="A1079" s="303" t="s">
        <v>1906</v>
      </c>
      <c r="B1079" s="304" t="s">
        <v>1907</v>
      </c>
      <c r="C1079" s="305"/>
      <c r="D1079" s="305">
        <v>0</v>
      </c>
      <c r="E1079" s="308"/>
      <c r="F1079" s="306">
        <f t="shared" si="73"/>
        <v>0</v>
      </c>
      <c r="G1079" s="306">
        <f t="shared" si="74"/>
        <v>0</v>
      </c>
    </row>
    <row r="1080" ht="15.6" customHeight="1" outlineLevel="2" spans="1:7">
      <c r="A1080" s="303" t="s">
        <v>1908</v>
      </c>
      <c r="B1080" s="304" t="s">
        <v>1909</v>
      </c>
      <c r="C1080" s="305"/>
      <c r="D1080" s="305">
        <v>0</v>
      </c>
      <c r="E1080" s="308"/>
      <c r="F1080" s="306">
        <f t="shared" si="73"/>
        <v>0</v>
      </c>
      <c r="G1080" s="306">
        <f t="shared" si="74"/>
        <v>0</v>
      </c>
    </row>
    <row r="1081" outlineLevel="1" spans="1:7">
      <c r="A1081" s="299" t="s">
        <v>1910</v>
      </c>
      <c r="B1081" s="300" t="s">
        <v>1911</v>
      </c>
      <c r="C1081" s="301">
        <f>SUM(C1082:C1088)</f>
        <v>11180</v>
      </c>
      <c r="D1081" s="301">
        <v>5078</v>
      </c>
      <c r="E1081" s="301">
        <f>SUM(E1082:E1088)</f>
        <v>4800</v>
      </c>
      <c r="F1081" s="302">
        <f t="shared" si="73"/>
        <v>0.429338103756708</v>
      </c>
      <c r="G1081" s="302">
        <f t="shared" si="74"/>
        <v>0.94525403702245</v>
      </c>
    </row>
    <row r="1082" ht="15.6" customHeight="1" outlineLevel="2" spans="1:7">
      <c r="A1082" s="303" t="s">
        <v>1912</v>
      </c>
      <c r="B1082" s="304" t="s">
        <v>64</v>
      </c>
      <c r="C1082" s="305"/>
      <c r="D1082" s="305">
        <v>0</v>
      </c>
      <c r="E1082" s="308"/>
      <c r="F1082" s="306">
        <f t="shared" si="73"/>
        <v>0</v>
      </c>
      <c r="G1082" s="306">
        <f t="shared" si="74"/>
        <v>0</v>
      </c>
    </row>
    <row r="1083" ht="15.6" customHeight="1" outlineLevel="2" spans="1:7">
      <c r="A1083" s="303" t="s">
        <v>1913</v>
      </c>
      <c r="B1083" s="304" t="s">
        <v>66</v>
      </c>
      <c r="C1083" s="305"/>
      <c r="D1083" s="305">
        <v>0</v>
      </c>
      <c r="E1083" s="308"/>
      <c r="F1083" s="306">
        <f t="shared" si="73"/>
        <v>0</v>
      </c>
      <c r="G1083" s="306">
        <f t="shared" si="74"/>
        <v>0</v>
      </c>
    </row>
    <row r="1084" ht="15.6" customHeight="1" outlineLevel="2" spans="1:7">
      <c r="A1084" s="303" t="s">
        <v>1914</v>
      </c>
      <c r="B1084" s="304" t="s">
        <v>68</v>
      </c>
      <c r="C1084" s="305"/>
      <c r="D1084" s="305">
        <v>0</v>
      </c>
      <c r="E1084" s="308"/>
      <c r="F1084" s="306">
        <f t="shared" si="73"/>
        <v>0</v>
      </c>
      <c r="G1084" s="306">
        <f t="shared" si="74"/>
        <v>0</v>
      </c>
    </row>
    <row r="1085" ht="15.6" customHeight="1" outlineLevel="2" spans="1:7">
      <c r="A1085" s="303" t="s">
        <v>1915</v>
      </c>
      <c r="B1085" s="304" t="s">
        <v>1916</v>
      </c>
      <c r="C1085" s="305"/>
      <c r="D1085" s="305">
        <v>0</v>
      </c>
      <c r="E1085" s="308"/>
      <c r="F1085" s="306">
        <f t="shared" si="73"/>
        <v>0</v>
      </c>
      <c r="G1085" s="306">
        <f t="shared" si="74"/>
        <v>0</v>
      </c>
    </row>
    <row r="1086" ht="15.6" customHeight="1" outlineLevel="2" spans="1:7">
      <c r="A1086" s="303" t="s">
        <v>1917</v>
      </c>
      <c r="B1086" s="304" t="s">
        <v>1918</v>
      </c>
      <c r="C1086" s="308">
        <v>600</v>
      </c>
      <c r="D1086" s="305">
        <v>1203</v>
      </c>
      <c r="E1086" s="308">
        <v>1300</v>
      </c>
      <c r="F1086" s="306">
        <f t="shared" si="73"/>
        <v>2.16666666666667</v>
      </c>
      <c r="G1086" s="306">
        <f t="shared" si="74"/>
        <v>1.08063175394846</v>
      </c>
    </row>
    <row r="1087" ht="15.6" customHeight="1" outlineLevel="2" spans="1:7">
      <c r="A1087" s="303" t="s">
        <v>1919</v>
      </c>
      <c r="B1087" s="304" t="s">
        <v>1920</v>
      </c>
      <c r="C1087" s="308"/>
      <c r="D1087" s="305">
        <v>0</v>
      </c>
      <c r="E1087" s="308"/>
      <c r="F1087" s="306">
        <f t="shared" si="73"/>
        <v>0</v>
      </c>
      <c r="G1087" s="306">
        <f t="shared" si="74"/>
        <v>0</v>
      </c>
    </row>
    <row r="1088" ht="15.6" customHeight="1" outlineLevel="2" spans="1:7">
      <c r="A1088" s="303" t="s">
        <v>1921</v>
      </c>
      <c r="B1088" s="304" t="s">
        <v>1922</v>
      </c>
      <c r="C1088" s="308">
        <v>10580</v>
      </c>
      <c r="D1088" s="305">
        <v>3875</v>
      </c>
      <c r="E1088" s="308">
        <v>3500</v>
      </c>
      <c r="F1088" s="306">
        <f t="shared" si="73"/>
        <v>0.330812854442344</v>
      </c>
      <c r="G1088" s="306">
        <f t="shared" si="74"/>
        <v>0.903225806451613</v>
      </c>
    </row>
    <row r="1089" outlineLevel="1" spans="1:7">
      <c r="A1089" s="299" t="s">
        <v>1923</v>
      </c>
      <c r="B1089" s="300" t="s">
        <v>1924</v>
      </c>
      <c r="C1089" s="301">
        <f>SUM(C1090:C1094)</f>
        <v>0</v>
      </c>
      <c r="D1089" s="301">
        <v>0</v>
      </c>
      <c r="E1089" s="301">
        <f>SUM(E1090:E1094)</f>
        <v>0</v>
      </c>
      <c r="F1089" s="302">
        <f t="shared" si="73"/>
        <v>0</v>
      </c>
      <c r="G1089" s="302">
        <f t="shared" si="74"/>
        <v>0</v>
      </c>
    </row>
    <row r="1090" ht="15.6" customHeight="1" outlineLevel="2" spans="1:7">
      <c r="A1090" s="303" t="s">
        <v>1925</v>
      </c>
      <c r="B1090" s="304" t="s">
        <v>1926</v>
      </c>
      <c r="C1090" s="305"/>
      <c r="D1090" s="305">
        <v>0</v>
      </c>
      <c r="E1090" s="308"/>
      <c r="F1090" s="306">
        <f t="shared" si="73"/>
        <v>0</v>
      </c>
      <c r="G1090" s="306">
        <f t="shared" si="74"/>
        <v>0</v>
      </c>
    </row>
    <row r="1091" ht="15.6" customHeight="1" outlineLevel="2" spans="1:7">
      <c r="A1091" s="303" t="s">
        <v>1927</v>
      </c>
      <c r="B1091" s="304" t="s">
        <v>1928</v>
      </c>
      <c r="C1091" s="309"/>
      <c r="D1091" s="305">
        <v>0</v>
      </c>
      <c r="E1091" s="308"/>
      <c r="F1091" s="306">
        <f t="shared" si="73"/>
        <v>0</v>
      </c>
      <c r="G1091" s="306">
        <f t="shared" si="74"/>
        <v>0</v>
      </c>
    </row>
    <row r="1092" ht="15.6" customHeight="1" outlineLevel="2" spans="1:7">
      <c r="A1092" s="303" t="s">
        <v>1929</v>
      </c>
      <c r="B1092" s="304" t="s">
        <v>1930</v>
      </c>
      <c r="C1092" s="305"/>
      <c r="D1092" s="305">
        <v>0</v>
      </c>
      <c r="E1092" s="308"/>
      <c r="F1092" s="306">
        <f t="shared" si="73"/>
        <v>0</v>
      </c>
      <c r="G1092" s="306">
        <f t="shared" si="74"/>
        <v>0</v>
      </c>
    </row>
    <row r="1093" ht="15.6" customHeight="1" outlineLevel="2" spans="1:7">
      <c r="A1093" s="303" t="s">
        <v>1931</v>
      </c>
      <c r="B1093" s="304" t="s">
        <v>1932</v>
      </c>
      <c r="C1093" s="305"/>
      <c r="D1093" s="305">
        <v>0</v>
      </c>
      <c r="E1093" s="308"/>
      <c r="F1093" s="306">
        <f t="shared" si="73"/>
        <v>0</v>
      </c>
      <c r="G1093" s="306">
        <f t="shared" si="74"/>
        <v>0</v>
      </c>
    </row>
    <row r="1094" ht="15.6" customHeight="1" outlineLevel="2" spans="1:7">
      <c r="A1094" s="303" t="s">
        <v>1933</v>
      </c>
      <c r="B1094" s="304" t="s">
        <v>1924</v>
      </c>
      <c r="C1094" s="307"/>
      <c r="D1094" s="305">
        <v>0</v>
      </c>
      <c r="E1094" s="308"/>
      <c r="F1094" s="306">
        <f t="shared" si="73"/>
        <v>0</v>
      </c>
      <c r="G1094" s="306">
        <f t="shared" si="74"/>
        <v>0</v>
      </c>
    </row>
    <row r="1095" spans="1:7">
      <c r="A1095" s="296" t="s">
        <v>1934</v>
      </c>
      <c r="B1095" s="122" t="s">
        <v>1935</v>
      </c>
      <c r="C1095" s="297">
        <f>SUM(C1096,C1106,C1112)</f>
        <v>100</v>
      </c>
      <c r="D1095" s="297">
        <v>453</v>
      </c>
      <c r="E1095" s="297">
        <f>SUM(E1096,E1106,E1112)</f>
        <v>460</v>
      </c>
      <c r="F1095" s="298">
        <f t="shared" si="73"/>
        <v>4.6</v>
      </c>
      <c r="G1095" s="298">
        <f t="shared" si="74"/>
        <v>1.01545253863135</v>
      </c>
    </row>
    <row r="1096" outlineLevel="1" spans="1:7">
      <c r="A1096" s="299" t="s">
        <v>1936</v>
      </c>
      <c r="B1096" s="300" t="s">
        <v>1937</v>
      </c>
      <c r="C1096" s="301">
        <f>SUM(C1097:C1105)</f>
        <v>100</v>
      </c>
      <c r="D1096" s="301">
        <v>0</v>
      </c>
      <c r="E1096" s="301">
        <f>SUM(E1097:E1105)</f>
        <v>0</v>
      </c>
      <c r="F1096" s="302">
        <f t="shared" si="73"/>
        <v>0</v>
      </c>
      <c r="G1096" s="302">
        <f t="shared" si="74"/>
        <v>0</v>
      </c>
    </row>
    <row r="1097" ht="15.6" customHeight="1" outlineLevel="2" spans="1:7">
      <c r="A1097" s="303" t="s">
        <v>1938</v>
      </c>
      <c r="B1097" s="304" t="s">
        <v>64</v>
      </c>
      <c r="C1097" s="305"/>
      <c r="D1097" s="305">
        <v>0</v>
      </c>
      <c r="E1097" s="308"/>
      <c r="F1097" s="306">
        <f t="shared" si="73"/>
        <v>0</v>
      </c>
      <c r="G1097" s="306">
        <f t="shared" si="74"/>
        <v>0</v>
      </c>
    </row>
    <row r="1098" ht="15.6" customHeight="1" outlineLevel="2" spans="1:7">
      <c r="A1098" s="303" t="s">
        <v>1939</v>
      </c>
      <c r="B1098" s="304" t="s">
        <v>66</v>
      </c>
      <c r="C1098" s="305"/>
      <c r="D1098" s="305">
        <v>0</v>
      </c>
      <c r="E1098" s="308"/>
      <c r="F1098" s="306">
        <f t="shared" si="73"/>
        <v>0</v>
      </c>
      <c r="G1098" s="306">
        <f t="shared" si="74"/>
        <v>0</v>
      </c>
    </row>
    <row r="1099" ht="15.6" customHeight="1" outlineLevel="2" spans="1:7">
      <c r="A1099" s="303" t="s">
        <v>1940</v>
      </c>
      <c r="B1099" s="304" t="s">
        <v>68</v>
      </c>
      <c r="C1099" s="305"/>
      <c r="D1099" s="305">
        <v>0</v>
      </c>
      <c r="E1099" s="308"/>
      <c r="F1099" s="306">
        <f t="shared" si="73"/>
        <v>0</v>
      </c>
      <c r="G1099" s="306">
        <f t="shared" si="74"/>
        <v>0</v>
      </c>
    </row>
    <row r="1100" ht="15.6" customHeight="1" outlineLevel="2" spans="1:7">
      <c r="A1100" s="303" t="s">
        <v>1941</v>
      </c>
      <c r="B1100" s="304" t="s">
        <v>1942</v>
      </c>
      <c r="C1100" s="305"/>
      <c r="D1100" s="305">
        <v>0</v>
      </c>
      <c r="E1100" s="308"/>
      <c r="F1100" s="306">
        <f t="shared" si="73"/>
        <v>0</v>
      </c>
      <c r="G1100" s="306">
        <f t="shared" si="74"/>
        <v>0</v>
      </c>
    </row>
    <row r="1101" ht="15.6" customHeight="1" outlineLevel="2" spans="1:7">
      <c r="A1101" s="303" t="s">
        <v>1943</v>
      </c>
      <c r="B1101" s="304" t="s">
        <v>1944</v>
      </c>
      <c r="C1101" s="305"/>
      <c r="D1101" s="305">
        <v>0</v>
      </c>
      <c r="E1101" s="308"/>
      <c r="F1101" s="306">
        <f t="shared" si="73"/>
        <v>0</v>
      </c>
      <c r="G1101" s="306">
        <f t="shared" si="74"/>
        <v>0</v>
      </c>
    </row>
    <row r="1102" ht="15.6" customHeight="1" outlineLevel="2" spans="1:7">
      <c r="A1102" s="303" t="s">
        <v>1945</v>
      </c>
      <c r="B1102" s="304" t="s">
        <v>1946</v>
      </c>
      <c r="C1102" s="305"/>
      <c r="D1102" s="305">
        <v>0</v>
      </c>
      <c r="E1102" s="308"/>
      <c r="F1102" s="306">
        <f t="shared" si="73"/>
        <v>0</v>
      </c>
      <c r="G1102" s="306">
        <f t="shared" si="74"/>
        <v>0</v>
      </c>
    </row>
    <row r="1103" ht="15.6" customHeight="1" outlineLevel="2" spans="1:7">
      <c r="A1103" s="303" t="s">
        <v>1947</v>
      </c>
      <c r="B1103" s="304" t="s">
        <v>1948</v>
      </c>
      <c r="C1103" s="305"/>
      <c r="D1103" s="305">
        <v>0</v>
      </c>
      <c r="E1103" s="308"/>
      <c r="F1103" s="306">
        <f t="shared" si="73"/>
        <v>0</v>
      </c>
      <c r="G1103" s="306">
        <f t="shared" si="74"/>
        <v>0</v>
      </c>
    </row>
    <row r="1104" ht="15.6" customHeight="1" outlineLevel="2" spans="1:7">
      <c r="A1104" s="303" t="s">
        <v>1949</v>
      </c>
      <c r="B1104" s="304" t="s">
        <v>82</v>
      </c>
      <c r="C1104" s="305"/>
      <c r="D1104" s="305">
        <v>0</v>
      </c>
      <c r="E1104" s="308"/>
      <c r="F1104" s="306">
        <f t="shared" si="73"/>
        <v>0</v>
      </c>
      <c r="G1104" s="306">
        <f t="shared" si="74"/>
        <v>0</v>
      </c>
    </row>
    <row r="1105" ht="15.6" customHeight="1" outlineLevel="2" spans="1:7">
      <c r="A1105" s="303" t="s">
        <v>1950</v>
      </c>
      <c r="B1105" s="304" t="s">
        <v>1951</v>
      </c>
      <c r="C1105" s="308">
        <v>100</v>
      </c>
      <c r="D1105" s="305">
        <v>0</v>
      </c>
      <c r="E1105" s="308"/>
      <c r="F1105" s="306">
        <f t="shared" si="73"/>
        <v>0</v>
      </c>
      <c r="G1105" s="306">
        <f t="shared" si="74"/>
        <v>0</v>
      </c>
    </row>
    <row r="1106" outlineLevel="1" spans="1:7">
      <c r="A1106" s="299" t="s">
        <v>1952</v>
      </c>
      <c r="B1106" s="300" t="s">
        <v>1953</v>
      </c>
      <c r="C1106" s="301">
        <f>SUM(C1107:C1111)</f>
        <v>0</v>
      </c>
      <c r="D1106" s="301">
        <v>38</v>
      </c>
      <c r="E1106" s="301">
        <f>SUM(E1107:E1111)</f>
        <v>50</v>
      </c>
      <c r="F1106" s="302">
        <f t="shared" si="73"/>
        <v>0</v>
      </c>
      <c r="G1106" s="302">
        <f t="shared" si="74"/>
        <v>1.31578947368421</v>
      </c>
    </row>
    <row r="1107" ht="15.6" customHeight="1" outlineLevel="2" spans="1:7">
      <c r="A1107" s="303" t="s">
        <v>1954</v>
      </c>
      <c r="B1107" s="304" t="s">
        <v>64</v>
      </c>
      <c r="C1107" s="305"/>
      <c r="D1107" s="305">
        <v>0</v>
      </c>
      <c r="E1107" s="308"/>
      <c r="F1107" s="306">
        <f t="shared" si="73"/>
        <v>0</v>
      </c>
      <c r="G1107" s="306">
        <f t="shared" si="74"/>
        <v>0</v>
      </c>
    </row>
    <row r="1108" ht="15.6" customHeight="1" outlineLevel="2" spans="1:7">
      <c r="A1108" s="303" t="s">
        <v>1955</v>
      </c>
      <c r="B1108" s="304" t="s">
        <v>66</v>
      </c>
      <c r="C1108" s="305"/>
      <c r="D1108" s="305">
        <v>0</v>
      </c>
      <c r="E1108" s="308"/>
      <c r="F1108" s="306">
        <f t="shared" si="73"/>
        <v>0</v>
      </c>
      <c r="G1108" s="306">
        <f t="shared" si="74"/>
        <v>0</v>
      </c>
    </row>
    <row r="1109" ht="15.6" customHeight="1" outlineLevel="2" spans="1:7">
      <c r="A1109" s="303" t="s">
        <v>1956</v>
      </c>
      <c r="B1109" s="304" t="s">
        <v>68</v>
      </c>
      <c r="C1109" s="305"/>
      <c r="D1109" s="305">
        <v>0</v>
      </c>
      <c r="E1109" s="308"/>
      <c r="F1109" s="306">
        <f t="shared" si="73"/>
        <v>0</v>
      </c>
      <c r="G1109" s="306">
        <f t="shared" si="74"/>
        <v>0</v>
      </c>
    </row>
    <row r="1110" ht="15.6" customHeight="1" outlineLevel="2" spans="1:7">
      <c r="A1110" s="303" t="s">
        <v>1957</v>
      </c>
      <c r="B1110" s="304" t="s">
        <v>1958</v>
      </c>
      <c r="C1110" s="305"/>
      <c r="D1110" s="305">
        <v>0</v>
      </c>
      <c r="E1110" s="308"/>
      <c r="F1110" s="306">
        <f t="shared" si="73"/>
        <v>0</v>
      </c>
      <c r="G1110" s="306">
        <f t="shared" si="74"/>
        <v>0</v>
      </c>
    </row>
    <row r="1111" ht="15.6" customHeight="1" outlineLevel="2" spans="1:7">
      <c r="A1111" s="303" t="s">
        <v>1959</v>
      </c>
      <c r="B1111" s="304" t="s">
        <v>1960</v>
      </c>
      <c r="C1111" s="307"/>
      <c r="D1111" s="305">
        <v>38</v>
      </c>
      <c r="E1111" s="308">
        <v>50</v>
      </c>
      <c r="F1111" s="306">
        <f t="shared" si="73"/>
        <v>0</v>
      </c>
      <c r="G1111" s="306">
        <f t="shared" si="74"/>
        <v>1.31578947368421</v>
      </c>
    </row>
    <row r="1112" outlineLevel="1" spans="1:7">
      <c r="A1112" s="299" t="s">
        <v>1961</v>
      </c>
      <c r="B1112" s="300" t="s">
        <v>1962</v>
      </c>
      <c r="C1112" s="301">
        <f>SUM(C1113:C1114)</f>
        <v>0</v>
      </c>
      <c r="D1112" s="301">
        <v>415</v>
      </c>
      <c r="E1112" s="301">
        <f>SUM(E1113:E1114)</f>
        <v>410</v>
      </c>
      <c r="F1112" s="302">
        <f t="shared" si="73"/>
        <v>0</v>
      </c>
      <c r="G1112" s="302">
        <f t="shared" si="74"/>
        <v>0.987951807228916</v>
      </c>
    </row>
    <row r="1113" ht="15.6" customHeight="1" outlineLevel="2" spans="1:7">
      <c r="A1113" s="303" t="s">
        <v>1963</v>
      </c>
      <c r="B1113" s="304" t="s">
        <v>1964</v>
      </c>
      <c r="C1113" s="305"/>
      <c r="D1113" s="305">
        <v>0</v>
      </c>
      <c r="E1113" s="308"/>
      <c r="F1113" s="306">
        <f t="shared" si="73"/>
        <v>0</v>
      </c>
      <c r="G1113" s="306">
        <f t="shared" si="74"/>
        <v>0</v>
      </c>
    </row>
    <row r="1114" ht="15.6" customHeight="1" outlineLevel="2" spans="1:7">
      <c r="A1114" s="303" t="s">
        <v>1965</v>
      </c>
      <c r="B1114" s="304" t="s">
        <v>1962</v>
      </c>
      <c r="C1114" s="307"/>
      <c r="D1114" s="305">
        <v>415</v>
      </c>
      <c r="E1114" s="308">
        <v>410</v>
      </c>
      <c r="F1114" s="306">
        <f t="shared" si="73"/>
        <v>0</v>
      </c>
      <c r="G1114" s="306">
        <f t="shared" si="74"/>
        <v>0.987951807228916</v>
      </c>
    </row>
    <row r="1115" spans="1:7">
      <c r="A1115" s="296" t="s">
        <v>1966</v>
      </c>
      <c r="B1115" s="122" t="s">
        <v>1967</v>
      </c>
      <c r="C1115" s="297">
        <f>SUM(C1116,C1123,C1133,C1139,C1142)</f>
        <v>0</v>
      </c>
      <c r="D1115" s="297">
        <v>0</v>
      </c>
      <c r="E1115" s="297">
        <f>SUM(E1116,E1123,E1133,E1139,E1142)</f>
        <v>0</v>
      </c>
      <c r="F1115" s="298">
        <f t="shared" si="73"/>
        <v>0</v>
      </c>
      <c r="G1115" s="298">
        <f t="shared" si="74"/>
        <v>0</v>
      </c>
    </row>
    <row r="1116" outlineLevel="1" spans="1:7">
      <c r="A1116" s="299" t="s">
        <v>1968</v>
      </c>
      <c r="B1116" s="300" t="s">
        <v>1969</v>
      </c>
      <c r="C1116" s="301">
        <f>SUM(C1117:C1122)</f>
        <v>0</v>
      </c>
      <c r="D1116" s="301">
        <v>0</v>
      </c>
      <c r="E1116" s="301">
        <f>SUM(E1117:E1122)</f>
        <v>0</v>
      </c>
      <c r="F1116" s="302">
        <f t="shared" si="73"/>
        <v>0</v>
      </c>
      <c r="G1116" s="302">
        <f t="shared" si="74"/>
        <v>0</v>
      </c>
    </row>
    <row r="1117" ht="15.6" customHeight="1" outlineLevel="2" spans="1:7">
      <c r="A1117" s="303" t="s">
        <v>1970</v>
      </c>
      <c r="B1117" s="304" t="s">
        <v>64</v>
      </c>
      <c r="C1117" s="305"/>
      <c r="D1117" s="305">
        <v>0</v>
      </c>
      <c r="E1117" s="308"/>
      <c r="F1117" s="306">
        <f t="shared" si="73"/>
        <v>0</v>
      </c>
      <c r="G1117" s="306">
        <f t="shared" si="74"/>
        <v>0</v>
      </c>
    </row>
    <row r="1118" ht="15.6" customHeight="1" outlineLevel="2" spans="1:7">
      <c r="A1118" s="303" t="s">
        <v>1971</v>
      </c>
      <c r="B1118" s="304" t="s">
        <v>66</v>
      </c>
      <c r="C1118" s="305"/>
      <c r="D1118" s="305">
        <v>0</v>
      </c>
      <c r="E1118" s="308"/>
      <c r="F1118" s="306">
        <f t="shared" si="73"/>
        <v>0</v>
      </c>
      <c r="G1118" s="306">
        <f t="shared" si="74"/>
        <v>0</v>
      </c>
    </row>
    <row r="1119" ht="15.6" customHeight="1" outlineLevel="2" spans="1:7">
      <c r="A1119" s="303" t="s">
        <v>1972</v>
      </c>
      <c r="B1119" s="304" t="s">
        <v>68</v>
      </c>
      <c r="C1119" s="305"/>
      <c r="D1119" s="305">
        <v>0</v>
      </c>
      <c r="E1119" s="308"/>
      <c r="F1119" s="306">
        <f t="shared" si="73"/>
        <v>0</v>
      </c>
      <c r="G1119" s="306">
        <f t="shared" si="74"/>
        <v>0</v>
      </c>
    </row>
    <row r="1120" ht="15.6" customHeight="1" outlineLevel="2" spans="1:7">
      <c r="A1120" s="303" t="s">
        <v>1973</v>
      </c>
      <c r="B1120" s="304" t="s">
        <v>1974</v>
      </c>
      <c r="C1120" s="305"/>
      <c r="D1120" s="305">
        <v>0</v>
      </c>
      <c r="E1120" s="308"/>
      <c r="F1120" s="306">
        <f t="shared" si="73"/>
        <v>0</v>
      </c>
      <c r="G1120" s="306">
        <f t="shared" si="74"/>
        <v>0</v>
      </c>
    </row>
    <row r="1121" ht="15.6" customHeight="1" outlineLevel="2" spans="1:7">
      <c r="A1121" s="303" t="s">
        <v>1975</v>
      </c>
      <c r="B1121" s="304" t="s">
        <v>82</v>
      </c>
      <c r="C1121" s="305"/>
      <c r="D1121" s="305">
        <v>0</v>
      </c>
      <c r="E1121" s="308"/>
      <c r="F1121" s="306">
        <f t="shared" si="73"/>
        <v>0</v>
      </c>
      <c r="G1121" s="306">
        <f t="shared" si="74"/>
        <v>0</v>
      </c>
    </row>
    <row r="1122" ht="15.6" customHeight="1" outlineLevel="2" spans="1:7">
      <c r="A1122" s="303" t="s">
        <v>1976</v>
      </c>
      <c r="B1122" s="304" t="s">
        <v>1977</v>
      </c>
      <c r="C1122" s="305"/>
      <c r="D1122" s="305">
        <v>0</v>
      </c>
      <c r="E1122" s="308"/>
      <c r="F1122" s="306">
        <f t="shared" si="73"/>
        <v>0</v>
      </c>
      <c r="G1122" s="306">
        <f t="shared" si="74"/>
        <v>0</v>
      </c>
    </row>
    <row r="1123" outlineLevel="1" spans="1:7">
      <c r="A1123" s="299" t="s">
        <v>1978</v>
      </c>
      <c r="B1123" s="300" t="s">
        <v>1979</v>
      </c>
      <c r="C1123" s="301">
        <f>SUM(C1124:C1132)</f>
        <v>0</v>
      </c>
      <c r="D1123" s="301">
        <v>0</v>
      </c>
      <c r="E1123" s="301">
        <f>SUM(E1124:E1132)</f>
        <v>0</v>
      </c>
      <c r="F1123" s="302">
        <f t="shared" si="73"/>
        <v>0</v>
      </c>
      <c r="G1123" s="302">
        <f t="shared" si="74"/>
        <v>0</v>
      </c>
    </row>
    <row r="1124" ht="15.6" customHeight="1" outlineLevel="2" spans="1:7">
      <c r="A1124" s="303" t="s">
        <v>1980</v>
      </c>
      <c r="B1124" s="304" t="s">
        <v>1981</v>
      </c>
      <c r="C1124" s="305"/>
      <c r="D1124" s="305">
        <v>0</v>
      </c>
      <c r="E1124" s="308"/>
      <c r="F1124" s="306">
        <f t="shared" si="73"/>
        <v>0</v>
      </c>
      <c r="G1124" s="306">
        <f t="shared" si="74"/>
        <v>0</v>
      </c>
    </row>
    <row r="1125" ht="15.6" customHeight="1" outlineLevel="2" spans="1:7">
      <c r="A1125" s="303" t="s">
        <v>1982</v>
      </c>
      <c r="B1125" s="304" t="s">
        <v>1983</v>
      </c>
      <c r="C1125" s="305"/>
      <c r="D1125" s="305">
        <v>0</v>
      </c>
      <c r="E1125" s="308"/>
      <c r="F1125" s="306">
        <f t="shared" ref="F1125:F1188" si="75">IF(C1125&gt;0,E1125/C1125,0)</f>
        <v>0</v>
      </c>
      <c r="G1125" s="306">
        <f t="shared" ref="G1125:G1188" si="76">IF(D1125&gt;0,E1125/D1125,0)</f>
        <v>0</v>
      </c>
    </row>
    <row r="1126" ht="15.6" customHeight="1" outlineLevel="2" spans="1:7">
      <c r="A1126" s="303" t="s">
        <v>1984</v>
      </c>
      <c r="B1126" s="304" t="s">
        <v>1985</v>
      </c>
      <c r="C1126" s="305"/>
      <c r="D1126" s="305">
        <v>0</v>
      </c>
      <c r="E1126" s="308"/>
      <c r="F1126" s="306">
        <f t="shared" si="75"/>
        <v>0</v>
      </c>
      <c r="G1126" s="306">
        <f t="shared" si="76"/>
        <v>0</v>
      </c>
    </row>
    <row r="1127" ht="15.6" customHeight="1" outlineLevel="2" spans="1:7">
      <c r="A1127" s="303" t="s">
        <v>1986</v>
      </c>
      <c r="B1127" s="304" t="s">
        <v>1987</v>
      </c>
      <c r="C1127" s="305"/>
      <c r="D1127" s="305">
        <v>0</v>
      </c>
      <c r="E1127" s="308"/>
      <c r="F1127" s="306">
        <f t="shared" si="75"/>
        <v>0</v>
      </c>
      <c r="G1127" s="306">
        <f t="shared" si="76"/>
        <v>0</v>
      </c>
    </row>
    <row r="1128" ht="15.6" customHeight="1" outlineLevel="2" spans="1:7">
      <c r="A1128" s="303" t="s">
        <v>1988</v>
      </c>
      <c r="B1128" s="304" t="s">
        <v>1989</v>
      </c>
      <c r="C1128" s="305"/>
      <c r="D1128" s="305">
        <v>0</v>
      </c>
      <c r="E1128" s="308"/>
      <c r="F1128" s="306">
        <f t="shared" si="75"/>
        <v>0</v>
      </c>
      <c r="G1128" s="306">
        <f t="shared" si="76"/>
        <v>0</v>
      </c>
    </row>
    <row r="1129" ht="15.6" customHeight="1" outlineLevel="2" spans="1:7">
      <c r="A1129" s="303" t="s">
        <v>1990</v>
      </c>
      <c r="B1129" s="304" t="s">
        <v>1991</v>
      </c>
      <c r="C1129" s="305"/>
      <c r="D1129" s="305">
        <v>0</v>
      </c>
      <c r="E1129" s="308"/>
      <c r="F1129" s="306">
        <f t="shared" si="75"/>
        <v>0</v>
      </c>
      <c r="G1129" s="306">
        <f t="shared" si="76"/>
        <v>0</v>
      </c>
    </row>
    <row r="1130" ht="15.6" customHeight="1" outlineLevel="2" spans="1:7">
      <c r="A1130" s="303" t="s">
        <v>1992</v>
      </c>
      <c r="B1130" s="304" t="s">
        <v>1993</v>
      </c>
      <c r="C1130" s="305"/>
      <c r="D1130" s="305">
        <v>0</v>
      </c>
      <c r="E1130" s="308"/>
      <c r="F1130" s="306">
        <f t="shared" si="75"/>
        <v>0</v>
      </c>
      <c r="G1130" s="306">
        <f t="shared" si="76"/>
        <v>0</v>
      </c>
    </row>
    <row r="1131" ht="15.6" customHeight="1" outlineLevel="2" spans="1:7">
      <c r="A1131" s="303" t="s">
        <v>1994</v>
      </c>
      <c r="B1131" s="304" t="s">
        <v>1995</v>
      </c>
      <c r="C1131" s="305"/>
      <c r="D1131" s="305">
        <v>0</v>
      </c>
      <c r="E1131" s="308"/>
      <c r="F1131" s="306">
        <f t="shared" si="75"/>
        <v>0</v>
      </c>
      <c r="G1131" s="306">
        <f t="shared" si="76"/>
        <v>0</v>
      </c>
    </row>
    <row r="1132" ht="15.6" customHeight="1" outlineLevel="2" spans="1:7">
      <c r="A1132" s="303" t="s">
        <v>1996</v>
      </c>
      <c r="B1132" s="304" t="s">
        <v>1997</v>
      </c>
      <c r="C1132" s="305"/>
      <c r="D1132" s="305">
        <v>0</v>
      </c>
      <c r="E1132" s="308"/>
      <c r="F1132" s="306">
        <f t="shared" si="75"/>
        <v>0</v>
      </c>
      <c r="G1132" s="306">
        <f t="shared" si="76"/>
        <v>0</v>
      </c>
    </row>
    <row r="1133" outlineLevel="1" spans="1:7">
      <c r="A1133" s="299" t="s">
        <v>1998</v>
      </c>
      <c r="B1133" s="300" t="s">
        <v>1999</v>
      </c>
      <c r="C1133" s="301">
        <f>SUM(C1134:C1138)</f>
        <v>0</v>
      </c>
      <c r="D1133" s="301">
        <v>0</v>
      </c>
      <c r="E1133" s="301">
        <f>SUM(E1134:E1138)</f>
        <v>0</v>
      </c>
      <c r="F1133" s="302">
        <f t="shared" si="75"/>
        <v>0</v>
      </c>
      <c r="G1133" s="302">
        <f t="shared" si="76"/>
        <v>0</v>
      </c>
    </row>
    <row r="1134" ht="15.6" customHeight="1" outlineLevel="2" spans="1:7">
      <c r="A1134" s="303" t="s">
        <v>2000</v>
      </c>
      <c r="B1134" s="304" t="s">
        <v>2001</v>
      </c>
      <c r="C1134" s="305"/>
      <c r="D1134" s="305">
        <v>0</v>
      </c>
      <c r="E1134" s="308"/>
      <c r="F1134" s="306">
        <f t="shared" si="75"/>
        <v>0</v>
      </c>
      <c r="G1134" s="306">
        <f t="shared" si="76"/>
        <v>0</v>
      </c>
    </row>
    <row r="1135" ht="15.6" customHeight="1" outlineLevel="2" spans="1:7">
      <c r="A1135" s="303" t="s">
        <v>2002</v>
      </c>
      <c r="B1135" s="304" t="s">
        <v>2003</v>
      </c>
      <c r="C1135" s="305"/>
      <c r="D1135" s="305">
        <v>0</v>
      </c>
      <c r="E1135" s="308"/>
      <c r="F1135" s="306">
        <f t="shared" si="75"/>
        <v>0</v>
      </c>
      <c r="G1135" s="306">
        <f t="shared" si="76"/>
        <v>0</v>
      </c>
    </row>
    <row r="1136" ht="15.6" customHeight="1" outlineLevel="2" spans="1:7">
      <c r="A1136" s="303" t="s">
        <v>2004</v>
      </c>
      <c r="B1136" s="304" t="s">
        <v>2005</v>
      </c>
      <c r="C1136" s="305"/>
      <c r="D1136" s="305">
        <v>0</v>
      </c>
      <c r="E1136" s="308"/>
      <c r="F1136" s="306">
        <f t="shared" si="75"/>
        <v>0</v>
      </c>
      <c r="G1136" s="306">
        <f t="shared" si="76"/>
        <v>0</v>
      </c>
    </row>
    <row r="1137" ht="15.6" customHeight="1" outlineLevel="2" spans="1:7">
      <c r="A1137" s="303" t="s">
        <v>2006</v>
      </c>
      <c r="B1137" s="304" t="s">
        <v>2007</v>
      </c>
      <c r="C1137" s="305"/>
      <c r="D1137" s="305">
        <v>0</v>
      </c>
      <c r="E1137" s="308"/>
      <c r="F1137" s="306">
        <f t="shared" si="75"/>
        <v>0</v>
      </c>
      <c r="G1137" s="306">
        <f t="shared" si="76"/>
        <v>0</v>
      </c>
    </row>
    <row r="1138" ht="15.6" customHeight="1" outlineLevel="2" spans="1:7">
      <c r="A1138" s="303" t="s">
        <v>2008</v>
      </c>
      <c r="B1138" s="304" t="s">
        <v>2009</v>
      </c>
      <c r="C1138" s="305"/>
      <c r="D1138" s="305">
        <v>0</v>
      </c>
      <c r="E1138" s="308"/>
      <c r="F1138" s="306">
        <f t="shared" si="75"/>
        <v>0</v>
      </c>
      <c r="G1138" s="306">
        <f t="shared" si="76"/>
        <v>0</v>
      </c>
    </row>
    <row r="1139" outlineLevel="1" spans="1:7">
      <c r="A1139" s="299" t="s">
        <v>2010</v>
      </c>
      <c r="B1139" s="300" t="s">
        <v>2011</v>
      </c>
      <c r="C1139" s="301">
        <f>SUM(C1140:C1141)</f>
        <v>0</v>
      </c>
      <c r="D1139" s="301">
        <v>0</v>
      </c>
      <c r="E1139" s="301">
        <f>SUM(E1140:E1141)</f>
        <v>0</v>
      </c>
      <c r="F1139" s="302">
        <f t="shared" si="75"/>
        <v>0</v>
      </c>
      <c r="G1139" s="302">
        <f t="shared" si="76"/>
        <v>0</v>
      </c>
    </row>
    <row r="1140" ht="15.6" customHeight="1" outlineLevel="2" spans="1:7">
      <c r="A1140" s="303" t="s">
        <v>2012</v>
      </c>
      <c r="B1140" s="304" t="s">
        <v>2013</v>
      </c>
      <c r="C1140" s="305"/>
      <c r="D1140" s="305">
        <v>0</v>
      </c>
      <c r="E1140" s="308"/>
      <c r="F1140" s="306">
        <f t="shared" si="75"/>
        <v>0</v>
      </c>
      <c r="G1140" s="306">
        <f t="shared" si="76"/>
        <v>0</v>
      </c>
    </row>
    <row r="1141" ht="15.6" customHeight="1" outlineLevel="2" spans="1:7">
      <c r="A1141" s="303" t="s">
        <v>2014</v>
      </c>
      <c r="B1141" s="304" t="s">
        <v>2015</v>
      </c>
      <c r="C1141" s="305"/>
      <c r="D1141" s="305">
        <v>0</v>
      </c>
      <c r="E1141" s="308"/>
      <c r="F1141" s="306">
        <f t="shared" si="75"/>
        <v>0</v>
      </c>
      <c r="G1141" s="306">
        <f t="shared" si="76"/>
        <v>0</v>
      </c>
    </row>
    <row r="1142" outlineLevel="1" spans="1:7">
      <c r="A1142" s="299" t="s">
        <v>2016</v>
      </c>
      <c r="B1142" s="300" t="s">
        <v>2017</v>
      </c>
      <c r="C1142" s="301">
        <f>SUM(C1143:C1144)</f>
        <v>0</v>
      </c>
      <c r="D1142" s="301">
        <v>0</v>
      </c>
      <c r="E1142" s="301">
        <f>SUM(E1143:E1144)</f>
        <v>0</v>
      </c>
      <c r="F1142" s="302">
        <f t="shared" si="75"/>
        <v>0</v>
      </c>
      <c r="G1142" s="302">
        <f t="shared" si="76"/>
        <v>0</v>
      </c>
    </row>
    <row r="1143" ht="15.6" customHeight="1" outlineLevel="2" spans="1:7">
      <c r="A1143" s="303" t="s">
        <v>2018</v>
      </c>
      <c r="B1143" s="304" t="s">
        <v>2019</v>
      </c>
      <c r="C1143" s="305"/>
      <c r="D1143" s="305">
        <v>0</v>
      </c>
      <c r="E1143" s="308"/>
      <c r="F1143" s="306">
        <f t="shared" si="75"/>
        <v>0</v>
      </c>
      <c r="G1143" s="306">
        <f t="shared" si="76"/>
        <v>0</v>
      </c>
    </row>
    <row r="1144" ht="15.6" customHeight="1" outlineLevel="2" spans="1:7">
      <c r="A1144" s="303" t="s">
        <v>2020</v>
      </c>
      <c r="B1144" s="304" t="s">
        <v>2017</v>
      </c>
      <c r="C1144" s="305"/>
      <c r="D1144" s="305">
        <v>0</v>
      </c>
      <c r="E1144" s="308"/>
      <c r="F1144" s="306">
        <f t="shared" si="75"/>
        <v>0</v>
      </c>
      <c r="G1144" s="306">
        <f t="shared" si="76"/>
        <v>0</v>
      </c>
    </row>
    <row r="1145" spans="1:7">
      <c r="A1145" s="296" t="s">
        <v>2021</v>
      </c>
      <c r="B1145" s="122" t="s">
        <v>2022</v>
      </c>
      <c r="C1145" s="297">
        <f>SUM(C1146:C1154)</f>
        <v>370</v>
      </c>
      <c r="D1145" s="297">
        <v>110</v>
      </c>
      <c r="E1145" s="297">
        <f>SUM(E1146:E1154)</f>
        <v>260</v>
      </c>
      <c r="F1145" s="298">
        <f t="shared" si="75"/>
        <v>0.702702702702703</v>
      </c>
      <c r="G1145" s="298">
        <f t="shared" si="76"/>
        <v>2.36363636363636</v>
      </c>
    </row>
    <row r="1146" outlineLevel="1" spans="1:7">
      <c r="A1146" s="299" t="s">
        <v>2023</v>
      </c>
      <c r="B1146" s="300" t="s">
        <v>2024</v>
      </c>
      <c r="C1146" s="301">
        <v>295</v>
      </c>
      <c r="D1146" s="301">
        <v>110</v>
      </c>
      <c r="E1146" s="301">
        <v>260</v>
      </c>
      <c r="F1146" s="302">
        <f t="shared" si="75"/>
        <v>0.88135593220339</v>
      </c>
      <c r="G1146" s="302">
        <f t="shared" si="76"/>
        <v>2.36363636363636</v>
      </c>
    </row>
    <row r="1147" outlineLevel="1" spans="1:7">
      <c r="A1147" s="299" t="s">
        <v>2025</v>
      </c>
      <c r="B1147" s="300" t="s">
        <v>2026</v>
      </c>
      <c r="C1147" s="301"/>
      <c r="D1147" s="301">
        <v>0</v>
      </c>
      <c r="E1147" s="301"/>
      <c r="F1147" s="302">
        <f t="shared" si="75"/>
        <v>0</v>
      </c>
      <c r="G1147" s="302">
        <f t="shared" si="76"/>
        <v>0</v>
      </c>
    </row>
    <row r="1148" outlineLevel="1" spans="1:7">
      <c r="A1148" s="299" t="s">
        <v>2027</v>
      </c>
      <c r="B1148" s="300" t="s">
        <v>2028</v>
      </c>
      <c r="C1148" s="301"/>
      <c r="D1148" s="301">
        <v>0</v>
      </c>
      <c r="E1148" s="301"/>
      <c r="F1148" s="302">
        <f t="shared" si="75"/>
        <v>0</v>
      </c>
      <c r="G1148" s="302">
        <f t="shared" si="76"/>
        <v>0</v>
      </c>
    </row>
    <row r="1149" outlineLevel="1" spans="1:7">
      <c r="A1149" s="299" t="s">
        <v>2029</v>
      </c>
      <c r="B1149" s="300" t="s">
        <v>2030</v>
      </c>
      <c r="C1149" s="301"/>
      <c r="D1149" s="301">
        <v>0</v>
      </c>
      <c r="E1149" s="301"/>
      <c r="F1149" s="302">
        <f t="shared" si="75"/>
        <v>0</v>
      </c>
      <c r="G1149" s="302">
        <f t="shared" si="76"/>
        <v>0</v>
      </c>
    </row>
    <row r="1150" outlineLevel="1" spans="1:7">
      <c r="A1150" s="299" t="s">
        <v>2031</v>
      </c>
      <c r="B1150" s="300" t="s">
        <v>2032</v>
      </c>
      <c r="C1150" s="301"/>
      <c r="D1150" s="301">
        <v>0</v>
      </c>
      <c r="E1150" s="301"/>
      <c r="F1150" s="302">
        <f t="shared" si="75"/>
        <v>0</v>
      </c>
      <c r="G1150" s="302">
        <f t="shared" si="76"/>
        <v>0</v>
      </c>
    </row>
    <row r="1151" outlineLevel="1" spans="1:7">
      <c r="A1151" s="299" t="s">
        <v>2033</v>
      </c>
      <c r="B1151" s="300" t="s">
        <v>1547</v>
      </c>
      <c r="C1151" s="301">
        <v>75</v>
      </c>
      <c r="D1151" s="301">
        <v>0</v>
      </c>
      <c r="E1151" s="301"/>
      <c r="F1151" s="302">
        <f t="shared" si="75"/>
        <v>0</v>
      </c>
      <c r="G1151" s="302">
        <f t="shared" si="76"/>
        <v>0</v>
      </c>
    </row>
    <row r="1152" outlineLevel="1" spans="1:7">
      <c r="A1152" s="299" t="s">
        <v>2034</v>
      </c>
      <c r="B1152" s="300" t="s">
        <v>2035</v>
      </c>
      <c r="C1152" s="301"/>
      <c r="D1152" s="301">
        <v>0</v>
      </c>
      <c r="E1152" s="301"/>
      <c r="F1152" s="302">
        <f t="shared" si="75"/>
        <v>0</v>
      </c>
      <c r="G1152" s="302">
        <f t="shared" si="76"/>
        <v>0</v>
      </c>
    </row>
    <row r="1153" outlineLevel="1" spans="1:7">
      <c r="A1153" s="299" t="s">
        <v>2036</v>
      </c>
      <c r="B1153" s="300" t="s">
        <v>2037</v>
      </c>
      <c r="C1153" s="301"/>
      <c r="D1153" s="301">
        <v>0</v>
      </c>
      <c r="E1153" s="301"/>
      <c r="F1153" s="302">
        <f t="shared" si="75"/>
        <v>0</v>
      </c>
      <c r="G1153" s="302">
        <f t="shared" si="76"/>
        <v>0</v>
      </c>
    </row>
    <row r="1154" outlineLevel="1" spans="1:7">
      <c r="A1154" s="299" t="s">
        <v>2038</v>
      </c>
      <c r="B1154" s="300" t="s">
        <v>496</v>
      </c>
      <c r="C1154" s="301"/>
      <c r="D1154" s="301">
        <v>0</v>
      </c>
      <c r="E1154" s="301"/>
      <c r="F1154" s="302">
        <f t="shared" si="75"/>
        <v>0</v>
      </c>
      <c r="G1154" s="302">
        <f t="shared" si="76"/>
        <v>0</v>
      </c>
    </row>
    <row r="1155" spans="1:7">
      <c r="A1155" s="296" t="s">
        <v>2039</v>
      </c>
      <c r="B1155" s="122" t="s">
        <v>2040</v>
      </c>
      <c r="C1155" s="297">
        <f>SUM(C1156,C1183,C1198)</f>
        <v>1500</v>
      </c>
      <c r="D1155" s="297">
        <v>1772</v>
      </c>
      <c r="E1155" s="297">
        <f>SUM(E1156,E1183,E1198)</f>
        <v>1800</v>
      </c>
      <c r="F1155" s="298">
        <f t="shared" si="75"/>
        <v>1.2</v>
      </c>
      <c r="G1155" s="298">
        <f t="shared" si="76"/>
        <v>1.01580135440181</v>
      </c>
    </row>
    <row r="1156" outlineLevel="1" spans="1:7">
      <c r="A1156" s="299" t="s">
        <v>2041</v>
      </c>
      <c r="B1156" s="300" t="s">
        <v>2042</v>
      </c>
      <c r="C1156" s="301">
        <f>SUM(C1157:C1182)</f>
        <v>1500</v>
      </c>
      <c r="D1156" s="301">
        <v>1772</v>
      </c>
      <c r="E1156" s="301">
        <f>SUM(E1157:E1182)</f>
        <v>1800</v>
      </c>
      <c r="F1156" s="302">
        <f t="shared" si="75"/>
        <v>1.2</v>
      </c>
      <c r="G1156" s="302">
        <f t="shared" si="76"/>
        <v>1.01580135440181</v>
      </c>
    </row>
    <row r="1157" ht="15.6" customHeight="1" outlineLevel="2" spans="1:7">
      <c r="A1157" s="303" t="s">
        <v>2043</v>
      </c>
      <c r="B1157" s="304" t="s">
        <v>64</v>
      </c>
      <c r="C1157" s="308">
        <v>500</v>
      </c>
      <c r="D1157" s="305">
        <v>117</v>
      </c>
      <c r="E1157" s="308">
        <v>300</v>
      </c>
      <c r="F1157" s="306">
        <f t="shared" si="75"/>
        <v>0.6</v>
      </c>
      <c r="G1157" s="306">
        <f t="shared" si="76"/>
        <v>2.56410256410256</v>
      </c>
    </row>
    <row r="1158" ht="15.6" customHeight="1" outlineLevel="2" spans="1:7">
      <c r="A1158" s="303" t="s">
        <v>2044</v>
      </c>
      <c r="B1158" s="304" t="s">
        <v>66</v>
      </c>
      <c r="C1158" s="308">
        <v>639</v>
      </c>
      <c r="D1158" s="305">
        <v>1451</v>
      </c>
      <c r="E1158" s="308">
        <v>1300</v>
      </c>
      <c r="F1158" s="306">
        <f t="shared" si="75"/>
        <v>2.03442879499218</v>
      </c>
      <c r="G1158" s="306">
        <f t="shared" si="76"/>
        <v>0.895933838731909</v>
      </c>
    </row>
    <row r="1159" ht="15.6" customHeight="1" outlineLevel="2" spans="1:7">
      <c r="A1159" s="303" t="s">
        <v>2045</v>
      </c>
      <c r="B1159" s="304" t="s">
        <v>68</v>
      </c>
      <c r="C1159" s="308"/>
      <c r="D1159" s="305">
        <v>0</v>
      </c>
      <c r="E1159" s="308"/>
      <c r="F1159" s="306">
        <f t="shared" si="75"/>
        <v>0</v>
      </c>
      <c r="G1159" s="306">
        <f t="shared" si="76"/>
        <v>0</v>
      </c>
    </row>
    <row r="1160" ht="15.6" customHeight="1" outlineLevel="2" spans="1:7">
      <c r="A1160" s="303" t="s">
        <v>2046</v>
      </c>
      <c r="B1160" s="304" t="s">
        <v>2047</v>
      </c>
      <c r="C1160" s="308">
        <v>50</v>
      </c>
      <c r="D1160" s="305">
        <v>0</v>
      </c>
      <c r="E1160" s="308"/>
      <c r="F1160" s="306">
        <f t="shared" si="75"/>
        <v>0</v>
      </c>
      <c r="G1160" s="306">
        <f t="shared" si="76"/>
        <v>0</v>
      </c>
    </row>
    <row r="1161" ht="15.6" customHeight="1" outlineLevel="2" spans="1:7">
      <c r="A1161" s="303" t="s">
        <v>2048</v>
      </c>
      <c r="B1161" s="304" t="s">
        <v>2049</v>
      </c>
      <c r="C1161" s="68"/>
      <c r="D1161" s="305">
        <v>204</v>
      </c>
      <c r="E1161" s="308">
        <v>200</v>
      </c>
      <c r="F1161" s="306">
        <f t="shared" si="75"/>
        <v>0</v>
      </c>
      <c r="G1161" s="306">
        <f t="shared" si="76"/>
        <v>0.980392156862745</v>
      </c>
    </row>
    <row r="1162" ht="15.6" customHeight="1" outlineLevel="2" spans="1:7">
      <c r="A1162" s="303" t="s">
        <v>2050</v>
      </c>
      <c r="B1162" s="304" t="s">
        <v>2051</v>
      </c>
      <c r="C1162" s="68"/>
      <c r="D1162" s="305">
        <v>0</v>
      </c>
      <c r="E1162" s="308"/>
      <c r="F1162" s="306">
        <f t="shared" si="75"/>
        <v>0</v>
      </c>
      <c r="G1162" s="306">
        <f t="shared" si="76"/>
        <v>0</v>
      </c>
    </row>
    <row r="1163" ht="15.6" customHeight="1" outlineLevel="2" spans="1:7">
      <c r="A1163" s="303" t="s">
        <v>2052</v>
      </c>
      <c r="B1163" s="304" t="s">
        <v>2053</v>
      </c>
      <c r="C1163" s="68"/>
      <c r="D1163" s="305">
        <v>0</v>
      </c>
      <c r="E1163" s="308"/>
      <c r="F1163" s="306">
        <f t="shared" si="75"/>
        <v>0</v>
      </c>
      <c r="G1163" s="306">
        <f t="shared" si="76"/>
        <v>0</v>
      </c>
    </row>
    <row r="1164" ht="15.6" customHeight="1" outlineLevel="2" spans="1:7">
      <c r="A1164" s="303" t="s">
        <v>2054</v>
      </c>
      <c r="B1164" s="304" t="s">
        <v>2055</v>
      </c>
      <c r="C1164" s="68"/>
      <c r="D1164" s="305">
        <v>0</v>
      </c>
      <c r="E1164" s="308"/>
      <c r="F1164" s="306">
        <f t="shared" si="75"/>
        <v>0</v>
      </c>
      <c r="G1164" s="306">
        <f t="shared" si="76"/>
        <v>0</v>
      </c>
    </row>
    <row r="1165" ht="15.6" customHeight="1" outlineLevel="2" spans="1:7">
      <c r="A1165" s="303" t="s">
        <v>2056</v>
      </c>
      <c r="B1165" s="304" t="s">
        <v>2057</v>
      </c>
      <c r="C1165" s="68"/>
      <c r="D1165" s="305">
        <v>0</v>
      </c>
      <c r="E1165" s="308"/>
      <c r="F1165" s="306">
        <f t="shared" si="75"/>
        <v>0</v>
      </c>
      <c r="G1165" s="306">
        <f t="shared" si="76"/>
        <v>0</v>
      </c>
    </row>
    <row r="1166" ht="15.6" customHeight="1" outlineLevel="2" spans="1:7">
      <c r="A1166" s="303" t="s">
        <v>2058</v>
      </c>
      <c r="B1166" s="304" t="s">
        <v>2059</v>
      </c>
      <c r="C1166" s="68"/>
      <c r="D1166" s="305">
        <v>0</v>
      </c>
      <c r="E1166" s="308"/>
      <c r="F1166" s="306">
        <f t="shared" si="75"/>
        <v>0</v>
      </c>
      <c r="G1166" s="306">
        <f t="shared" si="76"/>
        <v>0</v>
      </c>
    </row>
    <row r="1167" ht="15.6" customHeight="1" outlineLevel="2" spans="1:7">
      <c r="A1167" s="303" t="s">
        <v>2060</v>
      </c>
      <c r="B1167" s="304" t="s">
        <v>2061</v>
      </c>
      <c r="C1167" s="68"/>
      <c r="D1167" s="305">
        <v>0</v>
      </c>
      <c r="E1167" s="308"/>
      <c r="F1167" s="306">
        <f t="shared" si="75"/>
        <v>0</v>
      </c>
      <c r="G1167" s="306">
        <f t="shared" si="76"/>
        <v>0</v>
      </c>
    </row>
    <row r="1168" ht="15.6" customHeight="1" outlineLevel="2" spans="1:7">
      <c r="A1168" s="303" t="s">
        <v>2062</v>
      </c>
      <c r="B1168" s="304" t="s">
        <v>2063</v>
      </c>
      <c r="C1168" s="68"/>
      <c r="D1168" s="305">
        <v>0</v>
      </c>
      <c r="E1168" s="308"/>
      <c r="F1168" s="306">
        <f t="shared" si="75"/>
        <v>0</v>
      </c>
      <c r="G1168" s="306">
        <f t="shared" si="76"/>
        <v>0</v>
      </c>
    </row>
    <row r="1169" ht="15.6" customHeight="1" outlineLevel="2" spans="1:7">
      <c r="A1169" s="303" t="s">
        <v>2064</v>
      </c>
      <c r="B1169" s="304" t="s">
        <v>2065</v>
      </c>
      <c r="C1169" s="68"/>
      <c r="D1169" s="305">
        <v>0</v>
      </c>
      <c r="E1169" s="308"/>
      <c r="F1169" s="306">
        <f t="shared" si="75"/>
        <v>0</v>
      </c>
      <c r="G1169" s="306">
        <f t="shared" si="76"/>
        <v>0</v>
      </c>
    </row>
    <row r="1170" ht="15.6" customHeight="1" outlineLevel="2" spans="1:7">
      <c r="A1170" s="303" t="s">
        <v>2066</v>
      </c>
      <c r="B1170" s="304" t="s">
        <v>2067</v>
      </c>
      <c r="C1170" s="68"/>
      <c r="D1170" s="305">
        <v>0</v>
      </c>
      <c r="E1170" s="308"/>
      <c r="F1170" s="306">
        <f t="shared" si="75"/>
        <v>0</v>
      </c>
      <c r="G1170" s="306">
        <f t="shared" si="76"/>
        <v>0</v>
      </c>
    </row>
    <row r="1171" ht="15.6" customHeight="1" outlineLevel="2" spans="1:7">
      <c r="A1171" s="303" t="s">
        <v>2068</v>
      </c>
      <c r="B1171" s="304" t="s">
        <v>2069</v>
      </c>
      <c r="C1171" s="68"/>
      <c r="D1171" s="305">
        <v>0</v>
      </c>
      <c r="E1171" s="308"/>
      <c r="F1171" s="306">
        <f t="shared" si="75"/>
        <v>0</v>
      </c>
      <c r="G1171" s="306">
        <f t="shared" si="76"/>
        <v>0</v>
      </c>
    </row>
    <row r="1172" ht="15.6" customHeight="1" outlineLevel="2" spans="1:7">
      <c r="A1172" s="303" t="s">
        <v>2070</v>
      </c>
      <c r="B1172" s="304" t="s">
        <v>2071</v>
      </c>
      <c r="C1172" s="68"/>
      <c r="D1172" s="305">
        <v>0</v>
      </c>
      <c r="E1172" s="308"/>
      <c r="F1172" s="306">
        <f t="shared" si="75"/>
        <v>0</v>
      </c>
      <c r="G1172" s="306">
        <f t="shared" si="76"/>
        <v>0</v>
      </c>
    </row>
    <row r="1173" ht="15.6" customHeight="1" outlineLevel="2" spans="1:7">
      <c r="A1173" s="303" t="s">
        <v>2072</v>
      </c>
      <c r="B1173" s="304" t="s">
        <v>2073</v>
      </c>
      <c r="C1173" s="68"/>
      <c r="D1173" s="305">
        <v>0</v>
      </c>
      <c r="E1173" s="308"/>
      <c r="F1173" s="306">
        <f t="shared" si="75"/>
        <v>0</v>
      </c>
      <c r="G1173" s="306">
        <f t="shared" si="76"/>
        <v>0</v>
      </c>
    </row>
    <row r="1174" ht="15.6" customHeight="1" outlineLevel="2" spans="1:7">
      <c r="A1174" s="303" t="s">
        <v>2074</v>
      </c>
      <c r="B1174" s="304" t="s">
        <v>2075</v>
      </c>
      <c r="C1174" s="68"/>
      <c r="D1174" s="305">
        <v>0</v>
      </c>
      <c r="E1174" s="308"/>
      <c r="F1174" s="306">
        <f t="shared" si="75"/>
        <v>0</v>
      </c>
      <c r="G1174" s="306">
        <f t="shared" si="76"/>
        <v>0</v>
      </c>
    </row>
    <row r="1175" ht="15.6" customHeight="1" outlineLevel="2" spans="1:7">
      <c r="A1175" s="303" t="s">
        <v>2076</v>
      </c>
      <c r="B1175" s="304" t="s">
        <v>2077</v>
      </c>
      <c r="C1175" s="68"/>
      <c r="D1175" s="305">
        <v>0</v>
      </c>
      <c r="E1175" s="308"/>
      <c r="F1175" s="306">
        <f t="shared" si="75"/>
        <v>0</v>
      </c>
      <c r="G1175" s="306">
        <f t="shared" si="76"/>
        <v>0</v>
      </c>
    </row>
    <row r="1176" ht="15.6" customHeight="1" outlineLevel="2" spans="1:7">
      <c r="A1176" s="303" t="s">
        <v>2078</v>
      </c>
      <c r="B1176" s="304" t="s">
        <v>2079</v>
      </c>
      <c r="C1176" s="68"/>
      <c r="D1176" s="305">
        <v>0</v>
      </c>
      <c r="E1176" s="308"/>
      <c r="F1176" s="306">
        <f t="shared" si="75"/>
        <v>0</v>
      </c>
      <c r="G1176" s="306">
        <f t="shared" si="76"/>
        <v>0</v>
      </c>
    </row>
    <row r="1177" ht="15.6" customHeight="1" outlineLevel="2" spans="1:7">
      <c r="A1177" s="303" t="s">
        <v>2080</v>
      </c>
      <c r="B1177" s="304" t="s">
        <v>2081</v>
      </c>
      <c r="C1177" s="68"/>
      <c r="D1177" s="305">
        <v>0</v>
      </c>
      <c r="E1177" s="308"/>
      <c r="F1177" s="306">
        <f t="shared" si="75"/>
        <v>0</v>
      </c>
      <c r="G1177" s="306">
        <f t="shared" si="76"/>
        <v>0</v>
      </c>
    </row>
    <row r="1178" ht="15.6" customHeight="1" outlineLevel="2" spans="1:7">
      <c r="A1178" s="303" t="s">
        <v>2082</v>
      </c>
      <c r="B1178" s="304" t="s">
        <v>2083</v>
      </c>
      <c r="C1178" s="68"/>
      <c r="D1178" s="305">
        <v>0</v>
      </c>
      <c r="E1178" s="308"/>
      <c r="F1178" s="306">
        <f t="shared" si="75"/>
        <v>0</v>
      </c>
      <c r="G1178" s="306">
        <f t="shared" si="76"/>
        <v>0</v>
      </c>
    </row>
    <row r="1179" ht="15.6" customHeight="1" outlineLevel="2" spans="1:7">
      <c r="A1179" s="303" t="s">
        <v>2084</v>
      </c>
      <c r="B1179" s="304" t="s">
        <v>2085</v>
      </c>
      <c r="C1179" s="68"/>
      <c r="D1179" s="305">
        <v>0</v>
      </c>
      <c r="E1179" s="308"/>
      <c r="F1179" s="306">
        <f t="shared" si="75"/>
        <v>0</v>
      </c>
      <c r="G1179" s="306">
        <f t="shared" si="76"/>
        <v>0</v>
      </c>
    </row>
    <row r="1180" ht="15.6" customHeight="1" outlineLevel="2" spans="1:7">
      <c r="A1180" s="303" t="s">
        <v>2086</v>
      </c>
      <c r="B1180" s="304" t="s">
        <v>2087</v>
      </c>
      <c r="C1180" s="68"/>
      <c r="D1180" s="305">
        <v>0</v>
      </c>
      <c r="E1180" s="308"/>
      <c r="F1180" s="306">
        <f t="shared" si="75"/>
        <v>0</v>
      </c>
      <c r="G1180" s="306">
        <f t="shared" si="76"/>
        <v>0</v>
      </c>
    </row>
    <row r="1181" ht="15.6" customHeight="1" outlineLevel="2" spans="1:7">
      <c r="A1181" s="303" t="s">
        <v>2088</v>
      </c>
      <c r="B1181" s="304" t="s">
        <v>82</v>
      </c>
      <c r="C1181" s="68"/>
      <c r="D1181" s="305">
        <v>0</v>
      </c>
      <c r="E1181" s="308"/>
      <c r="F1181" s="306">
        <f t="shared" si="75"/>
        <v>0</v>
      </c>
      <c r="G1181" s="306">
        <f t="shared" si="76"/>
        <v>0</v>
      </c>
    </row>
    <row r="1182" ht="15.6" customHeight="1" outlineLevel="2" spans="1:7">
      <c r="A1182" s="303" t="s">
        <v>2089</v>
      </c>
      <c r="B1182" s="304" t="s">
        <v>2090</v>
      </c>
      <c r="C1182" s="308">
        <v>311</v>
      </c>
      <c r="D1182" s="305">
        <v>0</v>
      </c>
      <c r="E1182" s="308"/>
      <c r="F1182" s="306">
        <f t="shared" si="75"/>
        <v>0</v>
      </c>
      <c r="G1182" s="306">
        <f t="shared" si="76"/>
        <v>0</v>
      </c>
    </row>
    <row r="1183" outlineLevel="1" spans="1:7">
      <c r="A1183" s="299" t="s">
        <v>2091</v>
      </c>
      <c r="B1183" s="300" t="s">
        <v>2092</v>
      </c>
      <c r="C1183" s="301">
        <f>SUM(C1184:C1197)</f>
        <v>0</v>
      </c>
      <c r="D1183" s="301">
        <v>0</v>
      </c>
      <c r="E1183" s="301">
        <f>SUM(E1184:E1197)</f>
        <v>0</v>
      </c>
      <c r="F1183" s="302">
        <f t="shared" si="75"/>
        <v>0</v>
      </c>
      <c r="G1183" s="302">
        <f t="shared" si="76"/>
        <v>0</v>
      </c>
    </row>
    <row r="1184" ht="15.6" customHeight="1" outlineLevel="2" spans="1:7">
      <c r="A1184" s="303" t="s">
        <v>2093</v>
      </c>
      <c r="B1184" s="304" t="s">
        <v>64</v>
      </c>
      <c r="C1184" s="305"/>
      <c r="D1184" s="305">
        <v>0</v>
      </c>
      <c r="E1184" s="308"/>
      <c r="F1184" s="306">
        <f t="shared" si="75"/>
        <v>0</v>
      </c>
      <c r="G1184" s="306">
        <f t="shared" si="76"/>
        <v>0</v>
      </c>
    </row>
    <row r="1185" ht="15.6" customHeight="1" outlineLevel="2" spans="1:7">
      <c r="A1185" s="303" t="s">
        <v>2094</v>
      </c>
      <c r="B1185" s="304" t="s">
        <v>66</v>
      </c>
      <c r="C1185" s="305"/>
      <c r="D1185" s="305">
        <v>0</v>
      </c>
      <c r="E1185" s="308"/>
      <c r="F1185" s="306">
        <f t="shared" si="75"/>
        <v>0</v>
      </c>
      <c r="G1185" s="306">
        <f t="shared" si="76"/>
        <v>0</v>
      </c>
    </row>
    <row r="1186" ht="15.6" customHeight="1" outlineLevel="2" spans="1:7">
      <c r="A1186" s="303" t="s">
        <v>2095</v>
      </c>
      <c r="B1186" s="304" t="s">
        <v>68</v>
      </c>
      <c r="C1186" s="305"/>
      <c r="D1186" s="305">
        <v>0</v>
      </c>
      <c r="E1186" s="308"/>
      <c r="F1186" s="306">
        <f t="shared" si="75"/>
        <v>0</v>
      </c>
      <c r="G1186" s="306">
        <f t="shared" si="76"/>
        <v>0</v>
      </c>
    </row>
    <row r="1187" ht="15.6" customHeight="1" outlineLevel="2" spans="1:7">
      <c r="A1187" s="303" t="s">
        <v>2096</v>
      </c>
      <c r="B1187" s="304" t="s">
        <v>2097</v>
      </c>
      <c r="C1187" s="305"/>
      <c r="D1187" s="305">
        <v>0</v>
      </c>
      <c r="E1187" s="308"/>
      <c r="F1187" s="306">
        <f t="shared" si="75"/>
        <v>0</v>
      </c>
      <c r="G1187" s="306">
        <f t="shared" si="76"/>
        <v>0</v>
      </c>
    </row>
    <row r="1188" ht="15.6" customHeight="1" outlineLevel="2" spans="1:7">
      <c r="A1188" s="303" t="s">
        <v>2098</v>
      </c>
      <c r="B1188" s="304" t="s">
        <v>2099</v>
      </c>
      <c r="C1188" s="305"/>
      <c r="D1188" s="305">
        <v>0</v>
      </c>
      <c r="E1188" s="308"/>
      <c r="F1188" s="306">
        <f t="shared" si="75"/>
        <v>0</v>
      </c>
      <c r="G1188" s="306">
        <f t="shared" si="76"/>
        <v>0</v>
      </c>
    </row>
    <row r="1189" ht="15.6" customHeight="1" outlineLevel="2" spans="1:7">
      <c r="A1189" s="303" t="s">
        <v>2100</v>
      </c>
      <c r="B1189" s="304" t="s">
        <v>2101</v>
      </c>
      <c r="C1189" s="305"/>
      <c r="D1189" s="305">
        <v>0</v>
      </c>
      <c r="E1189" s="308"/>
      <c r="F1189" s="306">
        <f t="shared" ref="F1189:F1198" si="77">IF(C1189&gt;0,E1189/C1189,0)</f>
        <v>0</v>
      </c>
      <c r="G1189" s="306">
        <f t="shared" ref="G1189:G1198" si="78">IF(D1189&gt;0,E1189/D1189,0)</f>
        <v>0</v>
      </c>
    </row>
    <row r="1190" ht="15.6" customHeight="1" outlineLevel="2" spans="1:7">
      <c r="A1190" s="303" t="s">
        <v>2102</v>
      </c>
      <c r="B1190" s="304" t="s">
        <v>2103</v>
      </c>
      <c r="C1190" s="305"/>
      <c r="D1190" s="305">
        <v>0</v>
      </c>
      <c r="E1190" s="308"/>
      <c r="F1190" s="306">
        <f t="shared" si="77"/>
        <v>0</v>
      </c>
      <c r="G1190" s="306">
        <f t="shared" si="78"/>
        <v>0</v>
      </c>
    </row>
    <row r="1191" ht="15.6" customHeight="1" outlineLevel="2" spans="1:7">
      <c r="A1191" s="303" t="s">
        <v>2104</v>
      </c>
      <c r="B1191" s="304" t="s">
        <v>2105</v>
      </c>
      <c r="C1191" s="305"/>
      <c r="D1191" s="305">
        <v>0</v>
      </c>
      <c r="E1191" s="308"/>
      <c r="F1191" s="306">
        <f t="shared" si="77"/>
        <v>0</v>
      </c>
      <c r="G1191" s="306">
        <f t="shared" si="78"/>
        <v>0</v>
      </c>
    </row>
    <row r="1192" ht="15.6" customHeight="1" outlineLevel="2" spans="1:7">
      <c r="A1192" s="303" t="s">
        <v>2106</v>
      </c>
      <c r="B1192" s="304" t="s">
        <v>2107</v>
      </c>
      <c r="C1192" s="305"/>
      <c r="D1192" s="305">
        <v>0</v>
      </c>
      <c r="E1192" s="308"/>
      <c r="F1192" s="306">
        <f t="shared" si="77"/>
        <v>0</v>
      </c>
      <c r="G1192" s="306">
        <f t="shared" si="78"/>
        <v>0</v>
      </c>
    </row>
    <row r="1193" ht="15.6" customHeight="1" outlineLevel="2" spans="1:7">
      <c r="A1193" s="303" t="s">
        <v>2108</v>
      </c>
      <c r="B1193" s="304" t="s">
        <v>2109</v>
      </c>
      <c r="C1193" s="305"/>
      <c r="D1193" s="305">
        <v>0</v>
      </c>
      <c r="E1193" s="308"/>
      <c r="F1193" s="306">
        <f t="shared" si="77"/>
        <v>0</v>
      </c>
      <c r="G1193" s="306">
        <f t="shared" si="78"/>
        <v>0</v>
      </c>
    </row>
    <row r="1194" ht="15.6" customHeight="1" outlineLevel="2" spans="1:7">
      <c r="A1194" s="303" t="s">
        <v>2110</v>
      </c>
      <c r="B1194" s="304" t="s">
        <v>2111</v>
      </c>
      <c r="C1194" s="305"/>
      <c r="D1194" s="305">
        <v>0</v>
      </c>
      <c r="E1194" s="308"/>
      <c r="F1194" s="306">
        <f t="shared" si="77"/>
        <v>0</v>
      </c>
      <c r="G1194" s="306">
        <f t="shared" si="78"/>
        <v>0</v>
      </c>
    </row>
    <row r="1195" ht="15.6" customHeight="1" outlineLevel="2" spans="1:7">
      <c r="A1195" s="303" t="s">
        <v>2112</v>
      </c>
      <c r="B1195" s="304" t="s">
        <v>2113</v>
      </c>
      <c r="C1195" s="305"/>
      <c r="D1195" s="305">
        <v>0</v>
      </c>
      <c r="E1195" s="308"/>
      <c r="F1195" s="306">
        <f t="shared" si="77"/>
        <v>0</v>
      </c>
      <c r="G1195" s="306">
        <f t="shared" si="78"/>
        <v>0</v>
      </c>
    </row>
    <row r="1196" ht="15.6" customHeight="1" outlineLevel="2" spans="1:7">
      <c r="A1196" s="303" t="s">
        <v>2114</v>
      </c>
      <c r="B1196" s="304" t="s">
        <v>2115</v>
      </c>
      <c r="C1196" s="305"/>
      <c r="D1196" s="305">
        <v>0</v>
      </c>
      <c r="E1196" s="308"/>
      <c r="F1196" s="306">
        <f t="shared" si="77"/>
        <v>0</v>
      </c>
      <c r="G1196" s="306">
        <f t="shared" si="78"/>
        <v>0</v>
      </c>
    </row>
    <row r="1197" ht="15.6" customHeight="1" outlineLevel="2" spans="1:7">
      <c r="A1197" s="303" t="s">
        <v>2116</v>
      </c>
      <c r="B1197" s="304" t="s">
        <v>2117</v>
      </c>
      <c r="C1197" s="305"/>
      <c r="D1197" s="305">
        <v>0</v>
      </c>
      <c r="E1197" s="308"/>
      <c r="F1197" s="306">
        <f t="shared" si="77"/>
        <v>0</v>
      </c>
      <c r="G1197" s="306">
        <f t="shared" si="78"/>
        <v>0</v>
      </c>
    </row>
    <row r="1198" outlineLevel="1" spans="1:7">
      <c r="A1198" s="299" t="s">
        <v>2118</v>
      </c>
      <c r="B1198" s="300" t="s">
        <v>2119</v>
      </c>
      <c r="C1198" s="301">
        <f>SUM(C1199)</f>
        <v>0</v>
      </c>
      <c r="D1198" s="301">
        <v>0</v>
      </c>
      <c r="E1198" s="301">
        <f>SUM(E1199)</f>
        <v>0</v>
      </c>
      <c r="F1198" s="302">
        <f t="shared" si="77"/>
        <v>0</v>
      </c>
      <c r="G1198" s="302">
        <f t="shared" si="78"/>
        <v>0</v>
      </c>
    </row>
    <row r="1199" ht="15.6" customHeight="1" outlineLevel="2" spans="1:7">
      <c r="A1199" s="303" t="s">
        <v>2120</v>
      </c>
      <c r="B1199" s="304" t="s">
        <v>2119</v>
      </c>
      <c r="C1199" s="305"/>
      <c r="D1199" s="305">
        <v>0</v>
      </c>
      <c r="E1199" s="308"/>
      <c r="F1199" s="306">
        <f t="shared" ref="F1199:F1202" si="79">IF(C1199&gt;0,E1199/C1199,0)</f>
        <v>0</v>
      </c>
      <c r="G1199" s="306">
        <f t="shared" ref="G1199:G1202" si="80">IF(D1199&gt;0,E1199/D1199,0)</f>
        <v>0</v>
      </c>
    </row>
    <row r="1200" spans="1:7">
      <c r="A1200" s="296" t="s">
        <v>2121</v>
      </c>
      <c r="B1200" s="122" t="s">
        <v>2122</v>
      </c>
      <c r="C1200" s="297">
        <f>SUM(C1201,C1211,C1215)</f>
        <v>7500</v>
      </c>
      <c r="D1200" s="297">
        <v>9841</v>
      </c>
      <c r="E1200" s="297">
        <f>SUM(E1201,E1211,E1215)</f>
        <v>10000</v>
      </c>
      <c r="F1200" s="298">
        <f t="shared" si="79"/>
        <v>1.33333333333333</v>
      </c>
      <c r="G1200" s="298">
        <f t="shared" si="80"/>
        <v>1.01615689462453</v>
      </c>
    </row>
    <row r="1201" outlineLevel="1" spans="1:7">
      <c r="A1201" s="299" t="s">
        <v>2123</v>
      </c>
      <c r="B1201" s="300" t="s">
        <v>2124</v>
      </c>
      <c r="C1201" s="301">
        <f>SUM(C1202:C1210)</f>
        <v>700</v>
      </c>
      <c r="D1201" s="301">
        <v>2603</v>
      </c>
      <c r="E1201" s="301">
        <f>SUM(E1202:E1210)</f>
        <v>2500</v>
      </c>
      <c r="F1201" s="302">
        <f t="shared" si="79"/>
        <v>3.57142857142857</v>
      </c>
      <c r="G1201" s="302">
        <f t="shared" si="80"/>
        <v>0.960430272762198</v>
      </c>
    </row>
    <row r="1202" ht="15.6" customHeight="1" outlineLevel="2" spans="1:7">
      <c r="A1202" s="303" t="s">
        <v>2125</v>
      </c>
      <c r="B1202" s="304" t="s">
        <v>2126</v>
      </c>
      <c r="C1202" s="308"/>
      <c r="D1202" s="305">
        <v>0</v>
      </c>
      <c r="E1202" s="308"/>
      <c r="F1202" s="306">
        <f t="shared" si="79"/>
        <v>0</v>
      </c>
      <c r="G1202" s="306">
        <f t="shared" si="80"/>
        <v>0</v>
      </c>
    </row>
    <row r="1203" ht="15.6" customHeight="1" outlineLevel="2" spans="1:7">
      <c r="A1203" s="303" t="s">
        <v>2127</v>
      </c>
      <c r="B1203" s="304" t="s">
        <v>2128</v>
      </c>
      <c r="C1203" s="308"/>
      <c r="D1203" s="305">
        <v>0</v>
      </c>
      <c r="E1203" s="308"/>
      <c r="F1203" s="306">
        <f t="shared" ref="F1203:F1210" si="81">IF(C1203&gt;0,E1203/C1203,0)</f>
        <v>0</v>
      </c>
      <c r="G1203" s="306">
        <f t="shared" ref="G1203:G1210" si="82">IF(D1203&gt;0,E1203/D1203,0)</f>
        <v>0</v>
      </c>
    </row>
    <row r="1204" ht="15.6" customHeight="1" outlineLevel="2" spans="1:7">
      <c r="A1204" s="303" t="s">
        <v>2129</v>
      </c>
      <c r="B1204" s="304" t="s">
        <v>2130</v>
      </c>
      <c r="C1204" s="308"/>
      <c r="D1204" s="305">
        <v>0</v>
      </c>
      <c r="E1204" s="308"/>
      <c r="F1204" s="306">
        <f t="shared" si="81"/>
        <v>0</v>
      </c>
      <c r="G1204" s="306">
        <f t="shared" si="82"/>
        <v>0</v>
      </c>
    </row>
    <row r="1205" ht="15.6" customHeight="1" outlineLevel="2" spans="1:7">
      <c r="A1205" s="303" t="s">
        <v>2131</v>
      </c>
      <c r="B1205" s="304" t="s">
        <v>2132</v>
      </c>
      <c r="C1205" s="308"/>
      <c r="D1205" s="305">
        <v>36</v>
      </c>
      <c r="E1205" s="308">
        <v>100</v>
      </c>
      <c r="F1205" s="306">
        <f t="shared" si="81"/>
        <v>0</v>
      </c>
      <c r="G1205" s="306">
        <f t="shared" si="82"/>
        <v>2.77777777777778</v>
      </c>
    </row>
    <row r="1206" ht="15.6" customHeight="1" outlineLevel="2" spans="1:7">
      <c r="A1206" s="303" t="s">
        <v>2133</v>
      </c>
      <c r="B1206" s="304" t="s">
        <v>2134</v>
      </c>
      <c r="C1206" s="308">
        <v>700</v>
      </c>
      <c r="D1206" s="305">
        <v>490</v>
      </c>
      <c r="E1206" s="308">
        <v>700</v>
      </c>
      <c r="F1206" s="306">
        <f t="shared" si="81"/>
        <v>1</v>
      </c>
      <c r="G1206" s="306">
        <f t="shared" si="82"/>
        <v>1.42857142857143</v>
      </c>
    </row>
    <row r="1207" ht="15.6" customHeight="1" outlineLevel="2" spans="1:7">
      <c r="A1207" s="303" t="s">
        <v>2135</v>
      </c>
      <c r="B1207" s="304" t="s">
        <v>2136</v>
      </c>
      <c r="C1207" s="308"/>
      <c r="D1207" s="305">
        <v>32</v>
      </c>
      <c r="E1207" s="308"/>
      <c r="F1207" s="306">
        <f t="shared" si="81"/>
        <v>0</v>
      </c>
      <c r="G1207" s="306">
        <f t="shared" si="82"/>
        <v>0</v>
      </c>
    </row>
    <row r="1208" ht="15.6" customHeight="1" outlineLevel="2" spans="1:7">
      <c r="A1208" s="303" t="s">
        <v>2137</v>
      </c>
      <c r="B1208" s="304" t="s">
        <v>2138</v>
      </c>
      <c r="C1208" s="308"/>
      <c r="D1208" s="305">
        <v>0</v>
      </c>
      <c r="E1208" s="308"/>
      <c r="F1208" s="306">
        <f t="shared" si="81"/>
        <v>0</v>
      </c>
      <c r="G1208" s="306">
        <f t="shared" si="82"/>
        <v>0</v>
      </c>
    </row>
    <row r="1209" ht="15.6" customHeight="1" outlineLevel="2" spans="1:7">
      <c r="A1209" s="303" t="s">
        <v>2139</v>
      </c>
      <c r="B1209" s="304" t="s">
        <v>2140</v>
      </c>
      <c r="C1209" s="308"/>
      <c r="D1209" s="305">
        <v>0</v>
      </c>
      <c r="E1209" s="308"/>
      <c r="F1209" s="306">
        <f t="shared" si="81"/>
        <v>0</v>
      </c>
      <c r="G1209" s="306">
        <f t="shared" si="82"/>
        <v>0</v>
      </c>
    </row>
    <row r="1210" ht="15.6" customHeight="1" outlineLevel="2" spans="1:7">
      <c r="A1210" s="303" t="s">
        <v>2141</v>
      </c>
      <c r="B1210" s="304" t="s">
        <v>2142</v>
      </c>
      <c r="C1210" s="308"/>
      <c r="D1210" s="305">
        <v>2045</v>
      </c>
      <c r="E1210" s="308">
        <v>1700</v>
      </c>
      <c r="F1210" s="306">
        <f t="shared" si="81"/>
        <v>0</v>
      </c>
      <c r="G1210" s="306">
        <f t="shared" si="82"/>
        <v>0.831295843520782</v>
      </c>
    </row>
    <row r="1211" outlineLevel="1" spans="1:7">
      <c r="A1211" s="299" t="s">
        <v>2143</v>
      </c>
      <c r="B1211" s="300" t="s">
        <v>2144</v>
      </c>
      <c r="C1211" s="301">
        <f>SUM(C1212:C1214)</f>
        <v>6800</v>
      </c>
      <c r="D1211" s="301">
        <v>7238</v>
      </c>
      <c r="E1211" s="301">
        <f>SUM(E1212:E1214)</f>
        <v>7500</v>
      </c>
      <c r="F1211" s="302">
        <f t="shared" ref="F1209:F1274" si="83">IF(C1211&gt;0,E1211/C1211,0)</f>
        <v>1.10294117647059</v>
      </c>
      <c r="G1211" s="302">
        <f t="shared" ref="G1209:G1274" si="84">IF(D1211&gt;0,E1211/D1211,0)</f>
        <v>1.03619784470848</v>
      </c>
    </row>
    <row r="1212" ht="15.6" customHeight="1" outlineLevel="2" spans="1:7">
      <c r="A1212" s="303" t="s">
        <v>2145</v>
      </c>
      <c r="B1212" s="304" t="s">
        <v>2146</v>
      </c>
      <c r="C1212" s="308">
        <v>6800</v>
      </c>
      <c r="D1212" s="305">
        <v>7238</v>
      </c>
      <c r="E1212" s="308">
        <v>7500</v>
      </c>
      <c r="F1212" s="306">
        <f t="shared" si="83"/>
        <v>1.10294117647059</v>
      </c>
      <c r="G1212" s="306">
        <f t="shared" si="84"/>
        <v>1.03619784470848</v>
      </c>
    </row>
    <row r="1213" ht="15.6" customHeight="1" outlineLevel="2" spans="1:7">
      <c r="A1213" s="303" t="s">
        <v>2147</v>
      </c>
      <c r="B1213" s="304" t="s">
        <v>2148</v>
      </c>
      <c r="C1213" s="305"/>
      <c r="D1213" s="305">
        <v>0</v>
      </c>
      <c r="E1213" s="308"/>
      <c r="F1213" s="306">
        <f t="shared" si="83"/>
        <v>0</v>
      </c>
      <c r="G1213" s="306">
        <f t="shared" si="84"/>
        <v>0</v>
      </c>
    </row>
    <row r="1214" ht="15.6" customHeight="1" outlineLevel="2" spans="1:7">
      <c r="A1214" s="303" t="s">
        <v>2149</v>
      </c>
      <c r="B1214" s="304" t="s">
        <v>2150</v>
      </c>
      <c r="C1214" s="305"/>
      <c r="D1214" s="305">
        <v>0</v>
      </c>
      <c r="E1214" s="308"/>
      <c r="F1214" s="306">
        <f t="shared" si="83"/>
        <v>0</v>
      </c>
      <c r="G1214" s="306">
        <f t="shared" si="84"/>
        <v>0</v>
      </c>
    </row>
    <row r="1215" outlineLevel="1" spans="1:7">
      <c r="A1215" s="299" t="s">
        <v>2151</v>
      </c>
      <c r="B1215" s="300" t="s">
        <v>2152</v>
      </c>
      <c r="C1215" s="301">
        <f>SUM(C1216:C1218)</f>
        <v>0</v>
      </c>
      <c r="D1215" s="301">
        <v>0</v>
      </c>
      <c r="E1215" s="301">
        <f>SUM(E1216:E1218)</f>
        <v>0</v>
      </c>
      <c r="F1215" s="302">
        <f t="shared" si="83"/>
        <v>0</v>
      </c>
      <c r="G1215" s="302">
        <f t="shared" si="84"/>
        <v>0</v>
      </c>
    </row>
    <row r="1216" ht="15.6" customHeight="1" outlineLevel="2" spans="1:7">
      <c r="A1216" s="303" t="s">
        <v>2153</v>
      </c>
      <c r="B1216" s="304" t="s">
        <v>2154</v>
      </c>
      <c r="C1216" s="305"/>
      <c r="D1216" s="305">
        <v>0</v>
      </c>
      <c r="E1216" s="308"/>
      <c r="F1216" s="306">
        <f t="shared" si="83"/>
        <v>0</v>
      </c>
      <c r="G1216" s="306">
        <f t="shared" si="84"/>
        <v>0</v>
      </c>
    </row>
    <row r="1217" ht="15.6" customHeight="1" outlineLevel="2" spans="1:7">
      <c r="A1217" s="303" t="s">
        <v>2155</v>
      </c>
      <c r="B1217" s="304" t="s">
        <v>2156</v>
      </c>
      <c r="C1217" s="305"/>
      <c r="D1217" s="305">
        <v>0</v>
      </c>
      <c r="E1217" s="308"/>
      <c r="F1217" s="306">
        <f t="shared" si="83"/>
        <v>0</v>
      </c>
      <c r="G1217" s="306">
        <f t="shared" si="84"/>
        <v>0</v>
      </c>
    </row>
    <row r="1218" ht="15.6" customHeight="1" outlineLevel="2" spans="1:7">
      <c r="A1218" s="303" t="s">
        <v>2157</v>
      </c>
      <c r="B1218" s="304" t="s">
        <v>2158</v>
      </c>
      <c r="C1218" s="305"/>
      <c r="D1218" s="305">
        <v>0</v>
      </c>
      <c r="E1218" s="308"/>
      <c r="F1218" s="306">
        <f t="shared" si="83"/>
        <v>0</v>
      </c>
      <c r="G1218" s="306">
        <f t="shared" si="84"/>
        <v>0</v>
      </c>
    </row>
    <row r="1219" spans="1:7">
      <c r="A1219" s="296" t="s">
        <v>2159</v>
      </c>
      <c r="B1219" s="122" t="s">
        <v>2160</v>
      </c>
      <c r="C1219" s="297">
        <f>SUM(C1220,C1238,C1245,C1251)</f>
        <v>80</v>
      </c>
      <c r="D1219" s="297">
        <v>0</v>
      </c>
      <c r="E1219" s="297">
        <f>SUM(E1220,E1238,E1245,E1251)</f>
        <v>0</v>
      </c>
      <c r="F1219" s="298">
        <f t="shared" si="83"/>
        <v>0</v>
      </c>
      <c r="G1219" s="298">
        <f t="shared" si="84"/>
        <v>0</v>
      </c>
    </row>
    <row r="1220" outlineLevel="1" spans="1:7">
      <c r="A1220" s="299" t="s">
        <v>2161</v>
      </c>
      <c r="B1220" s="300" t="s">
        <v>2162</v>
      </c>
      <c r="C1220" s="301">
        <f>SUM(C1221:C1237)</f>
        <v>80</v>
      </c>
      <c r="D1220" s="301">
        <v>0</v>
      </c>
      <c r="E1220" s="301">
        <f>SUM(E1221:E1237)</f>
        <v>0</v>
      </c>
      <c r="F1220" s="302">
        <f t="shared" si="83"/>
        <v>0</v>
      </c>
      <c r="G1220" s="302">
        <f t="shared" si="84"/>
        <v>0</v>
      </c>
    </row>
    <row r="1221" ht="15.6" customHeight="1" outlineLevel="2" spans="1:7">
      <c r="A1221" s="303" t="s">
        <v>2163</v>
      </c>
      <c r="B1221" s="304" t="s">
        <v>64</v>
      </c>
      <c r="C1221" s="305"/>
      <c r="D1221" s="305">
        <v>0</v>
      </c>
      <c r="E1221" s="308"/>
      <c r="F1221" s="306">
        <f t="shared" si="83"/>
        <v>0</v>
      </c>
      <c r="G1221" s="306">
        <f t="shared" si="84"/>
        <v>0</v>
      </c>
    </row>
    <row r="1222" ht="15.6" customHeight="1" outlineLevel="2" spans="1:7">
      <c r="A1222" s="303" t="s">
        <v>2164</v>
      </c>
      <c r="B1222" s="304" t="s">
        <v>66</v>
      </c>
      <c r="C1222" s="305"/>
      <c r="D1222" s="305">
        <v>0</v>
      </c>
      <c r="E1222" s="308"/>
      <c r="F1222" s="306">
        <f t="shared" si="83"/>
        <v>0</v>
      </c>
      <c r="G1222" s="306">
        <f t="shared" si="84"/>
        <v>0</v>
      </c>
    </row>
    <row r="1223" ht="15.6" customHeight="1" outlineLevel="2" spans="1:7">
      <c r="A1223" s="303" t="s">
        <v>2165</v>
      </c>
      <c r="B1223" s="304" t="s">
        <v>68</v>
      </c>
      <c r="C1223" s="305"/>
      <c r="D1223" s="305">
        <v>0</v>
      </c>
      <c r="E1223" s="308"/>
      <c r="F1223" s="306">
        <f t="shared" si="83"/>
        <v>0</v>
      </c>
      <c r="G1223" s="306">
        <f t="shared" si="84"/>
        <v>0</v>
      </c>
    </row>
    <row r="1224" ht="15.6" customHeight="1" outlineLevel="2" spans="1:7">
      <c r="A1224" s="303" t="s">
        <v>2166</v>
      </c>
      <c r="B1224" s="304" t="s">
        <v>2167</v>
      </c>
      <c r="C1224" s="305"/>
      <c r="D1224" s="305">
        <v>0</v>
      </c>
      <c r="E1224" s="308"/>
      <c r="F1224" s="306">
        <f t="shared" si="83"/>
        <v>0</v>
      </c>
      <c r="G1224" s="306">
        <f t="shared" si="84"/>
        <v>0</v>
      </c>
    </row>
    <row r="1225" ht="15.6" customHeight="1" outlineLevel="2" spans="1:7">
      <c r="A1225" s="303" t="s">
        <v>2168</v>
      </c>
      <c r="B1225" s="304" t="s">
        <v>2169</v>
      </c>
      <c r="C1225" s="305"/>
      <c r="D1225" s="305">
        <v>0</v>
      </c>
      <c r="E1225" s="308"/>
      <c r="F1225" s="306">
        <f t="shared" si="83"/>
        <v>0</v>
      </c>
      <c r="G1225" s="306">
        <f t="shared" si="84"/>
        <v>0</v>
      </c>
    </row>
    <row r="1226" ht="15.6" customHeight="1" outlineLevel="2" spans="1:7">
      <c r="A1226" s="303" t="s">
        <v>2170</v>
      </c>
      <c r="B1226" s="304" t="s">
        <v>2171</v>
      </c>
      <c r="C1226" s="305"/>
      <c r="D1226" s="305">
        <v>0</v>
      </c>
      <c r="E1226" s="308"/>
      <c r="F1226" s="306">
        <f t="shared" si="83"/>
        <v>0</v>
      </c>
      <c r="G1226" s="306">
        <f t="shared" si="84"/>
        <v>0</v>
      </c>
    </row>
    <row r="1227" ht="15.6" customHeight="1" outlineLevel="2" spans="1:7">
      <c r="A1227" s="303" t="s">
        <v>2172</v>
      </c>
      <c r="B1227" s="304" t="s">
        <v>2173</v>
      </c>
      <c r="C1227" s="305"/>
      <c r="D1227" s="305">
        <v>0</v>
      </c>
      <c r="E1227" s="308"/>
      <c r="F1227" s="306">
        <f t="shared" si="83"/>
        <v>0</v>
      </c>
      <c r="G1227" s="306">
        <f t="shared" si="84"/>
        <v>0</v>
      </c>
    </row>
    <row r="1228" ht="15.6" customHeight="1" outlineLevel="2" spans="1:7">
      <c r="A1228" s="303" t="s">
        <v>2174</v>
      </c>
      <c r="B1228" s="304" t="s">
        <v>2175</v>
      </c>
      <c r="C1228" s="305"/>
      <c r="D1228" s="305">
        <v>0</v>
      </c>
      <c r="E1228" s="308"/>
      <c r="F1228" s="306">
        <f t="shared" si="83"/>
        <v>0</v>
      </c>
      <c r="G1228" s="306">
        <f t="shared" si="84"/>
        <v>0</v>
      </c>
    </row>
    <row r="1229" ht="15.6" customHeight="1" outlineLevel="2" spans="1:7">
      <c r="A1229" s="303" t="s">
        <v>2176</v>
      </c>
      <c r="B1229" s="304" t="s">
        <v>2177</v>
      </c>
      <c r="C1229" s="305"/>
      <c r="D1229" s="305">
        <v>0</v>
      </c>
      <c r="E1229" s="308"/>
      <c r="F1229" s="306">
        <f t="shared" si="83"/>
        <v>0</v>
      </c>
      <c r="G1229" s="306">
        <f t="shared" si="84"/>
        <v>0</v>
      </c>
    </row>
    <row r="1230" ht="15.6" customHeight="1" outlineLevel="2" spans="1:7">
      <c r="A1230" s="303" t="s">
        <v>2178</v>
      </c>
      <c r="B1230" s="304" t="s">
        <v>2179</v>
      </c>
      <c r="C1230" s="305"/>
      <c r="D1230" s="305">
        <v>0</v>
      </c>
      <c r="E1230" s="308"/>
      <c r="F1230" s="306">
        <f t="shared" si="83"/>
        <v>0</v>
      </c>
      <c r="G1230" s="306">
        <f t="shared" si="84"/>
        <v>0</v>
      </c>
    </row>
    <row r="1231" ht="15.6" customHeight="1" outlineLevel="2" spans="1:7">
      <c r="A1231" s="303" t="s">
        <v>2180</v>
      </c>
      <c r="B1231" s="304" t="s">
        <v>2181</v>
      </c>
      <c r="C1231" s="305"/>
      <c r="D1231" s="305">
        <v>0</v>
      </c>
      <c r="E1231" s="308"/>
      <c r="F1231" s="306">
        <f t="shared" si="83"/>
        <v>0</v>
      </c>
      <c r="G1231" s="306">
        <f t="shared" si="84"/>
        <v>0</v>
      </c>
    </row>
    <row r="1232" ht="15.6" customHeight="1" outlineLevel="2" spans="1:7">
      <c r="A1232" s="303" t="s">
        <v>2182</v>
      </c>
      <c r="B1232" s="304" t="s">
        <v>2183</v>
      </c>
      <c r="C1232" s="305"/>
      <c r="D1232" s="305">
        <v>0</v>
      </c>
      <c r="E1232" s="308"/>
      <c r="F1232" s="306">
        <f t="shared" si="83"/>
        <v>0</v>
      </c>
      <c r="G1232" s="306">
        <f t="shared" si="84"/>
        <v>0</v>
      </c>
    </row>
    <row r="1233" ht="15.6" customHeight="1" outlineLevel="2" spans="1:7">
      <c r="A1233" s="303" t="s">
        <v>2184</v>
      </c>
      <c r="B1233" s="304" t="s">
        <v>2185</v>
      </c>
      <c r="C1233" s="305"/>
      <c r="D1233" s="305">
        <v>0</v>
      </c>
      <c r="E1233" s="308"/>
      <c r="F1233" s="306">
        <f t="shared" si="83"/>
        <v>0</v>
      </c>
      <c r="G1233" s="306">
        <f t="shared" si="84"/>
        <v>0</v>
      </c>
    </row>
    <row r="1234" ht="15.6" customHeight="1" outlineLevel="2" spans="1:7">
      <c r="A1234" s="303" t="s">
        <v>2186</v>
      </c>
      <c r="B1234" s="304" t="s">
        <v>2187</v>
      </c>
      <c r="C1234" s="305"/>
      <c r="D1234" s="305">
        <v>0</v>
      </c>
      <c r="E1234" s="308"/>
      <c r="F1234" s="306">
        <f t="shared" si="83"/>
        <v>0</v>
      </c>
      <c r="G1234" s="306">
        <f t="shared" si="84"/>
        <v>0</v>
      </c>
    </row>
    <row r="1235" ht="15.6" customHeight="1" outlineLevel="2" spans="1:7">
      <c r="A1235" s="303" t="s">
        <v>2188</v>
      </c>
      <c r="B1235" s="304" t="s">
        <v>2189</v>
      </c>
      <c r="C1235" s="305"/>
      <c r="D1235" s="305">
        <v>0</v>
      </c>
      <c r="E1235" s="308"/>
      <c r="F1235" s="306">
        <f t="shared" si="83"/>
        <v>0</v>
      </c>
      <c r="G1235" s="306">
        <f t="shared" si="84"/>
        <v>0</v>
      </c>
    </row>
    <row r="1236" ht="15.6" customHeight="1" outlineLevel="2" spans="1:7">
      <c r="A1236" s="303" t="s">
        <v>2190</v>
      </c>
      <c r="B1236" s="304" t="s">
        <v>82</v>
      </c>
      <c r="C1236" s="305"/>
      <c r="D1236" s="305">
        <v>0</v>
      </c>
      <c r="E1236" s="308"/>
      <c r="F1236" s="306">
        <f t="shared" si="83"/>
        <v>0</v>
      </c>
      <c r="G1236" s="306">
        <f t="shared" si="84"/>
        <v>0</v>
      </c>
    </row>
    <row r="1237" ht="15.6" customHeight="1" outlineLevel="2" spans="1:7">
      <c r="A1237" s="303" t="s">
        <v>2191</v>
      </c>
      <c r="B1237" s="304" t="s">
        <v>2192</v>
      </c>
      <c r="C1237" s="305">
        <v>80</v>
      </c>
      <c r="D1237" s="305">
        <v>0</v>
      </c>
      <c r="E1237" s="308"/>
      <c r="F1237" s="306">
        <f t="shared" si="83"/>
        <v>0</v>
      </c>
      <c r="G1237" s="306">
        <f t="shared" si="84"/>
        <v>0</v>
      </c>
    </row>
    <row r="1238" outlineLevel="1" spans="1:7">
      <c r="A1238" s="299" t="s">
        <v>2193</v>
      </c>
      <c r="B1238" s="300" t="s">
        <v>2194</v>
      </c>
      <c r="C1238" s="301">
        <f>SUM(C1239:C1244)</f>
        <v>0</v>
      </c>
      <c r="D1238" s="301">
        <v>0</v>
      </c>
      <c r="E1238" s="301">
        <f>SUM(E1239:E1244)</f>
        <v>0</v>
      </c>
      <c r="F1238" s="302">
        <f t="shared" si="83"/>
        <v>0</v>
      </c>
      <c r="G1238" s="302">
        <f t="shared" si="84"/>
        <v>0</v>
      </c>
    </row>
    <row r="1239" ht="15.6" customHeight="1" outlineLevel="2" spans="1:7">
      <c r="A1239" s="303" t="s">
        <v>2195</v>
      </c>
      <c r="B1239" s="304" t="s">
        <v>2196</v>
      </c>
      <c r="C1239" s="305"/>
      <c r="D1239" s="305">
        <v>0</v>
      </c>
      <c r="E1239" s="308"/>
      <c r="F1239" s="306">
        <f t="shared" si="83"/>
        <v>0</v>
      </c>
      <c r="G1239" s="306">
        <f t="shared" si="84"/>
        <v>0</v>
      </c>
    </row>
    <row r="1240" ht="15.6" customHeight="1" outlineLevel="2" spans="1:7">
      <c r="A1240" s="303" t="s">
        <v>2197</v>
      </c>
      <c r="B1240" s="304" t="s">
        <v>2198</v>
      </c>
      <c r="C1240" s="305"/>
      <c r="D1240" s="305">
        <v>0</v>
      </c>
      <c r="E1240" s="308"/>
      <c r="F1240" s="306">
        <f t="shared" si="83"/>
        <v>0</v>
      </c>
      <c r="G1240" s="306">
        <f t="shared" si="84"/>
        <v>0</v>
      </c>
    </row>
    <row r="1241" ht="15.6" customHeight="1" outlineLevel="2" spans="1:7">
      <c r="A1241" s="303" t="s">
        <v>2199</v>
      </c>
      <c r="B1241" s="304" t="s">
        <v>2200</v>
      </c>
      <c r="C1241" s="305"/>
      <c r="D1241" s="305">
        <v>0</v>
      </c>
      <c r="E1241" s="308"/>
      <c r="F1241" s="306">
        <f t="shared" si="83"/>
        <v>0</v>
      </c>
      <c r="G1241" s="306">
        <f t="shared" si="84"/>
        <v>0</v>
      </c>
    </row>
    <row r="1242" ht="15.6" customHeight="1" outlineLevel="2" spans="1:7">
      <c r="A1242" s="303" t="s">
        <v>2201</v>
      </c>
      <c r="B1242" s="304" t="s">
        <v>2202</v>
      </c>
      <c r="C1242" s="305"/>
      <c r="D1242" s="305">
        <v>0</v>
      </c>
      <c r="E1242" s="308"/>
      <c r="F1242" s="306">
        <f t="shared" si="83"/>
        <v>0</v>
      </c>
      <c r="G1242" s="306">
        <f t="shared" si="84"/>
        <v>0</v>
      </c>
    </row>
    <row r="1243" ht="15.6" customHeight="1" outlineLevel="2" spans="1:7">
      <c r="A1243" s="303" t="s">
        <v>2203</v>
      </c>
      <c r="B1243" s="304" t="s">
        <v>2204</v>
      </c>
      <c r="C1243" s="305"/>
      <c r="D1243" s="305">
        <v>0</v>
      </c>
      <c r="E1243" s="308"/>
      <c r="F1243" s="306">
        <f t="shared" si="83"/>
        <v>0</v>
      </c>
      <c r="G1243" s="306">
        <f t="shared" si="84"/>
        <v>0</v>
      </c>
    </row>
    <row r="1244" ht="15.6" customHeight="1" outlineLevel="2" spans="1:7">
      <c r="A1244" s="303" t="s">
        <v>2205</v>
      </c>
      <c r="B1244" s="304" t="s">
        <v>2206</v>
      </c>
      <c r="C1244" s="305"/>
      <c r="D1244" s="305">
        <v>0</v>
      </c>
      <c r="E1244" s="308"/>
      <c r="F1244" s="306">
        <f t="shared" si="83"/>
        <v>0</v>
      </c>
      <c r="G1244" s="306">
        <f t="shared" si="84"/>
        <v>0</v>
      </c>
    </row>
    <row r="1245" outlineLevel="1" spans="1:7">
      <c r="A1245" s="299" t="s">
        <v>2207</v>
      </c>
      <c r="B1245" s="300" t="s">
        <v>2208</v>
      </c>
      <c r="C1245" s="301">
        <f>SUM(C1246:C1250)</f>
        <v>0</v>
      </c>
      <c r="D1245" s="301">
        <v>0</v>
      </c>
      <c r="E1245" s="301">
        <f>SUM(E1246:E1250)</f>
        <v>0</v>
      </c>
      <c r="F1245" s="302">
        <f t="shared" si="83"/>
        <v>0</v>
      </c>
      <c r="G1245" s="302">
        <f t="shared" si="84"/>
        <v>0</v>
      </c>
    </row>
    <row r="1246" ht="15.6" customHeight="1" outlineLevel="2" spans="1:7">
      <c r="A1246" s="303" t="s">
        <v>2209</v>
      </c>
      <c r="B1246" s="304" t="s">
        <v>2210</v>
      </c>
      <c r="C1246" s="305"/>
      <c r="D1246" s="305">
        <v>0</v>
      </c>
      <c r="E1246" s="308"/>
      <c r="F1246" s="306">
        <f t="shared" si="83"/>
        <v>0</v>
      </c>
      <c r="G1246" s="306">
        <f t="shared" si="84"/>
        <v>0</v>
      </c>
    </row>
    <row r="1247" ht="15.6" customHeight="1" outlineLevel="2" spans="1:7">
      <c r="A1247" s="303" t="s">
        <v>2211</v>
      </c>
      <c r="B1247" s="304" t="s">
        <v>2212</v>
      </c>
      <c r="C1247" s="305"/>
      <c r="D1247" s="305">
        <v>0</v>
      </c>
      <c r="E1247" s="308"/>
      <c r="F1247" s="306">
        <f t="shared" si="83"/>
        <v>0</v>
      </c>
      <c r="G1247" s="306">
        <f t="shared" si="84"/>
        <v>0</v>
      </c>
    </row>
    <row r="1248" ht="15.6" customHeight="1" outlineLevel="2" spans="1:7">
      <c r="A1248" s="303" t="s">
        <v>2213</v>
      </c>
      <c r="B1248" s="304" t="s">
        <v>2214</v>
      </c>
      <c r="C1248" s="305"/>
      <c r="D1248" s="305">
        <v>0</v>
      </c>
      <c r="E1248" s="308"/>
      <c r="F1248" s="306">
        <f t="shared" si="83"/>
        <v>0</v>
      </c>
      <c r="G1248" s="306">
        <f t="shared" si="84"/>
        <v>0</v>
      </c>
    </row>
    <row r="1249" ht="15.6" customHeight="1" outlineLevel="2" spans="1:7">
      <c r="A1249" s="303" t="s">
        <v>2215</v>
      </c>
      <c r="B1249" s="304" t="s">
        <v>2216</v>
      </c>
      <c r="C1249" s="305"/>
      <c r="D1249" s="305">
        <v>0</v>
      </c>
      <c r="E1249" s="308"/>
      <c r="F1249" s="306">
        <f t="shared" si="83"/>
        <v>0</v>
      </c>
      <c r="G1249" s="306">
        <f t="shared" si="84"/>
        <v>0</v>
      </c>
    </row>
    <row r="1250" ht="15.6" customHeight="1" outlineLevel="2" spans="1:7">
      <c r="A1250" s="303" t="s">
        <v>2217</v>
      </c>
      <c r="B1250" s="304" t="s">
        <v>2218</v>
      </c>
      <c r="C1250" s="305"/>
      <c r="D1250" s="305">
        <v>0</v>
      </c>
      <c r="E1250" s="308"/>
      <c r="F1250" s="306">
        <f t="shared" si="83"/>
        <v>0</v>
      </c>
      <c r="G1250" s="306">
        <f t="shared" si="84"/>
        <v>0</v>
      </c>
    </row>
    <row r="1251" outlineLevel="1" spans="1:7">
      <c r="A1251" s="299" t="s">
        <v>2219</v>
      </c>
      <c r="B1251" s="300" t="s">
        <v>2220</v>
      </c>
      <c r="C1251" s="301">
        <f>SUM(C1252:C1263)</f>
        <v>0</v>
      </c>
      <c r="D1251" s="301">
        <v>0</v>
      </c>
      <c r="E1251" s="301">
        <f>SUM(E1252:E1263)</f>
        <v>0</v>
      </c>
      <c r="F1251" s="302">
        <f t="shared" si="83"/>
        <v>0</v>
      </c>
      <c r="G1251" s="302">
        <f t="shared" si="84"/>
        <v>0</v>
      </c>
    </row>
    <row r="1252" ht="15.6" customHeight="1" outlineLevel="2" spans="1:7">
      <c r="A1252" s="303" t="s">
        <v>2221</v>
      </c>
      <c r="B1252" s="304" t="s">
        <v>2222</v>
      </c>
      <c r="C1252" s="305"/>
      <c r="D1252" s="305">
        <v>0</v>
      </c>
      <c r="E1252" s="308"/>
      <c r="F1252" s="306">
        <f t="shared" si="83"/>
        <v>0</v>
      </c>
      <c r="G1252" s="306">
        <f t="shared" si="84"/>
        <v>0</v>
      </c>
    </row>
    <row r="1253" ht="15.6" customHeight="1" outlineLevel="2" spans="1:7">
      <c r="A1253" s="303" t="s">
        <v>2223</v>
      </c>
      <c r="B1253" s="304" t="s">
        <v>2224</v>
      </c>
      <c r="C1253" s="305"/>
      <c r="D1253" s="305">
        <v>0</v>
      </c>
      <c r="E1253" s="308"/>
      <c r="F1253" s="306">
        <f t="shared" si="83"/>
        <v>0</v>
      </c>
      <c r="G1253" s="306">
        <f t="shared" si="84"/>
        <v>0</v>
      </c>
    </row>
    <row r="1254" ht="15.6" customHeight="1" outlineLevel="2" spans="1:7">
      <c r="A1254" s="303" t="s">
        <v>2225</v>
      </c>
      <c r="B1254" s="304" t="s">
        <v>2226</v>
      </c>
      <c r="C1254" s="305"/>
      <c r="D1254" s="305">
        <v>0</v>
      </c>
      <c r="E1254" s="308"/>
      <c r="F1254" s="306">
        <f t="shared" si="83"/>
        <v>0</v>
      </c>
      <c r="G1254" s="306">
        <f t="shared" si="84"/>
        <v>0</v>
      </c>
    </row>
    <row r="1255" ht="15.6" customHeight="1" outlineLevel="2" spans="1:7">
      <c r="A1255" s="303" t="s">
        <v>2227</v>
      </c>
      <c r="B1255" s="304" t="s">
        <v>2228</v>
      </c>
      <c r="C1255" s="305"/>
      <c r="D1255" s="305">
        <v>0</v>
      </c>
      <c r="E1255" s="308"/>
      <c r="F1255" s="306">
        <f t="shared" si="83"/>
        <v>0</v>
      </c>
      <c r="G1255" s="306">
        <f t="shared" si="84"/>
        <v>0</v>
      </c>
    </row>
    <row r="1256" ht="15.6" customHeight="1" outlineLevel="2" spans="1:7">
      <c r="A1256" s="303" t="s">
        <v>2229</v>
      </c>
      <c r="B1256" s="304" t="s">
        <v>2230</v>
      </c>
      <c r="C1256" s="305"/>
      <c r="D1256" s="305">
        <v>0</v>
      </c>
      <c r="E1256" s="308"/>
      <c r="F1256" s="306">
        <f t="shared" si="83"/>
        <v>0</v>
      </c>
      <c r="G1256" s="306">
        <f t="shared" si="84"/>
        <v>0</v>
      </c>
    </row>
    <row r="1257" ht="15.6" customHeight="1" outlineLevel="2" spans="1:7">
      <c r="A1257" s="303" t="s">
        <v>2231</v>
      </c>
      <c r="B1257" s="304" t="s">
        <v>2232</v>
      </c>
      <c r="C1257" s="305"/>
      <c r="D1257" s="305">
        <v>0</v>
      </c>
      <c r="E1257" s="308"/>
      <c r="F1257" s="306">
        <f t="shared" si="83"/>
        <v>0</v>
      </c>
      <c r="G1257" s="306">
        <f t="shared" si="84"/>
        <v>0</v>
      </c>
    </row>
    <row r="1258" ht="15.6" customHeight="1" outlineLevel="2" spans="1:7">
      <c r="A1258" s="303" t="s">
        <v>2233</v>
      </c>
      <c r="B1258" s="304" t="s">
        <v>2234</v>
      </c>
      <c r="C1258" s="305"/>
      <c r="D1258" s="305">
        <v>0</v>
      </c>
      <c r="E1258" s="308"/>
      <c r="F1258" s="306">
        <f t="shared" si="83"/>
        <v>0</v>
      </c>
      <c r="G1258" s="306">
        <f t="shared" si="84"/>
        <v>0</v>
      </c>
    </row>
    <row r="1259" ht="15.6" customHeight="1" outlineLevel="2" spans="1:7">
      <c r="A1259" s="303" t="s">
        <v>2235</v>
      </c>
      <c r="B1259" s="304" t="s">
        <v>2236</v>
      </c>
      <c r="C1259" s="305"/>
      <c r="D1259" s="305">
        <v>0</v>
      </c>
      <c r="E1259" s="308"/>
      <c r="F1259" s="306">
        <f t="shared" si="83"/>
        <v>0</v>
      </c>
      <c r="G1259" s="306">
        <f t="shared" si="84"/>
        <v>0</v>
      </c>
    </row>
    <row r="1260" ht="15.6" customHeight="1" outlineLevel="2" spans="1:7">
      <c r="A1260" s="303" t="s">
        <v>2237</v>
      </c>
      <c r="B1260" s="304" t="s">
        <v>2238</v>
      </c>
      <c r="C1260" s="305"/>
      <c r="D1260" s="305">
        <v>0</v>
      </c>
      <c r="E1260" s="308"/>
      <c r="F1260" s="306">
        <f t="shared" si="83"/>
        <v>0</v>
      </c>
      <c r="G1260" s="306">
        <f t="shared" si="84"/>
        <v>0</v>
      </c>
    </row>
    <row r="1261" ht="15.6" customHeight="1" outlineLevel="2" spans="1:7">
      <c r="A1261" s="303" t="s">
        <v>2239</v>
      </c>
      <c r="B1261" s="304" t="s">
        <v>2240</v>
      </c>
      <c r="C1261" s="305"/>
      <c r="D1261" s="305">
        <v>0</v>
      </c>
      <c r="E1261" s="308"/>
      <c r="F1261" s="306">
        <f t="shared" si="83"/>
        <v>0</v>
      </c>
      <c r="G1261" s="306">
        <f t="shared" si="84"/>
        <v>0</v>
      </c>
    </row>
    <row r="1262" ht="15.6" customHeight="1" outlineLevel="2" spans="1:7">
      <c r="A1262" s="303" t="s">
        <v>2241</v>
      </c>
      <c r="B1262" s="304" t="s">
        <v>2242</v>
      </c>
      <c r="C1262" s="305"/>
      <c r="D1262" s="305">
        <v>0</v>
      </c>
      <c r="E1262" s="308"/>
      <c r="F1262" s="306">
        <f t="shared" si="83"/>
        <v>0</v>
      </c>
      <c r="G1262" s="306">
        <f t="shared" si="84"/>
        <v>0</v>
      </c>
    </row>
    <row r="1263" ht="15.6" customHeight="1" outlineLevel="2" spans="1:7">
      <c r="A1263" s="303" t="s">
        <v>2243</v>
      </c>
      <c r="B1263" s="304" t="s">
        <v>2244</v>
      </c>
      <c r="C1263" s="305"/>
      <c r="D1263" s="305">
        <v>0</v>
      </c>
      <c r="E1263" s="308"/>
      <c r="F1263" s="306">
        <f t="shared" si="83"/>
        <v>0</v>
      </c>
      <c r="G1263" s="306">
        <f t="shared" si="84"/>
        <v>0</v>
      </c>
    </row>
    <row r="1264" spans="1:7">
      <c r="A1264" s="296" t="s">
        <v>2245</v>
      </c>
      <c r="B1264" s="122" t="s">
        <v>2246</v>
      </c>
      <c r="C1264" s="297">
        <f>SUM(C1265,C1276,C1283,C1291,C1304,C1308,C1312)</f>
        <v>2510</v>
      </c>
      <c r="D1264" s="297">
        <v>1875</v>
      </c>
      <c r="E1264" s="297">
        <f>SUM(E1265,E1276,E1283,E1291,E1304,E1308,E1312)</f>
        <v>2256</v>
      </c>
      <c r="F1264" s="298">
        <f t="shared" si="83"/>
        <v>0.898804780876494</v>
      </c>
      <c r="G1264" s="298">
        <f t="shared" si="84"/>
        <v>1.2032</v>
      </c>
    </row>
    <row r="1265" outlineLevel="1" spans="1:7">
      <c r="A1265" s="299" t="s">
        <v>2247</v>
      </c>
      <c r="B1265" s="300" t="s">
        <v>2248</v>
      </c>
      <c r="C1265" s="301">
        <f>SUM(C1266:C1275)</f>
        <v>650</v>
      </c>
      <c r="D1265" s="301">
        <v>59</v>
      </c>
      <c r="E1265" s="301">
        <f>SUM(E1266:E1275)</f>
        <v>446</v>
      </c>
      <c r="F1265" s="302">
        <f t="shared" si="83"/>
        <v>0.686153846153846</v>
      </c>
      <c r="G1265" s="302">
        <f t="shared" si="84"/>
        <v>7.55932203389831</v>
      </c>
    </row>
    <row r="1266" ht="15.6" customHeight="1" outlineLevel="2" spans="1:7">
      <c r="A1266" s="303" t="s">
        <v>2249</v>
      </c>
      <c r="B1266" s="304" t="s">
        <v>64</v>
      </c>
      <c r="C1266" s="308">
        <v>350</v>
      </c>
      <c r="D1266" s="305">
        <v>0</v>
      </c>
      <c r="E1266" s="308">
        <v>146</v>
      </c>
      <c r="F1266" s="306">
        <f t="shared" si="83"/>
        <v>0.417142857142857</v>
      </c>
      <c r="G1266" s="306">
        <f t="shared" si="84"/>
        <v>0</v>
      </c>
    </row>
    <row r="1267" ht="15.6" customHeight="1" outlineLevel="2" spans="1:7">
      <c r="A1267" s="303" t="s">
        <v>2250</v>
      </c>
      <c r="B1267" s="304" t="s">
        <v>66</v>
      </c>
      <c r="C1267" s="308">
        <v>300</v>
      </c>
      <c r="D1267" s="305">
        <v>56</v>
      </c>
      <c r="E1267" s="308">
        <v>300</v>
      </c>
      <c r="F1267" s="306">
        <f t="shared" si="83"/>
        <v>1</v>
      </c>
      <c r="G1267" s="306">
        <f t="shared" si="84"/>
        <v>5.35714285714286</v>
      </c>
    </row>
    <row r="1268" ht="15.6" customHeight="1" outlineLevel="2" spans="1:7">
      <c r="A1268" s="303" t="s">
        <v>2251</v>
      </c>
      <c r="B1268" s="304" t="s">
        <v>68</v>
      </c>
      <c r="C1268" s="308"/>
      <c r="D1268" s="305">
        <v>0</v>
      </c>
      <c r="E1268" s="308"/>
      <c r="F1268" s="306">
        <f t="shared" si="83"/>
        <v>0</v>
      </c>
      <c r="G1268" s="306">
        <f t="shared" si="84"/>
        <v>0</v>
      </c>
    </row>
    <row r="1269" ht="15.6" customHeight="1" outlineLevel="2" spans="1:7">
      <c r="A1269" s="303" t="s">
        <v>2252</v>
      </c>
      <c r="B1269" s="304" t="s">
        <v>2253</v>
      </c>
      <c r="C1269" s="308"/>
      <c r="D1269" s="305">
        <v>1</v>
      </c>
      <c r="E1269" s="308"/>
      <c r="F1269" s="306">
        <f t="shared" si="83"/>
        <v>0</v>
      </c>
      <c r="G1269" s="306">
        <f t="shared" si="84"/>
        <v>0</v>
      </c>
    </row>
    <row r="1270" ht="15.6" customHeight="1" outlineLevel="2" spans="1:7">
      <c r="A1270" s="303" t="s">
        <v>2254</v>
      </c>
      <c r="B1270" s="304" t="s">
        <v>2255</v>
      </c>
      <c r="C1270" s="308"/>
      <c r="D1270" s="305">
        <v>0</v>
      </c>
      <c r="E1270" s="308"/>
      <c r="F1270" s="306">
        <f t="shared" si="83"/>
        <v>0</v>
      </c>
      <c r="G1270" s="306">
        <f t="shared" si="84"/>
        <v>0</v>
      </c>
    </row>
    <row r="1271" ht="15.6" customHeight="1" outlineLevel="2" spans="1:7">
      <c r="A1271" s="303" t="s">
        <v>2256</v>
      </c>
      <c r="B1271" s="304" t="s">
        <v>2257</v>
      </c>
      <c r="C1271" s="308"/>
      <c r="D1271" s="305">
        <v>0</v>
      </c>
      <c r="E1271" s="308"/>
      <c r="F1271" s="306">
        <f t="shared" si="83"/>
        <v>0</v>
      </c>
      <c r="G1271" s="306">
        <f t="shared" si="84"/>
        <v>0</v>
      </c>
    </row>
    <row r="1272" ht="15.6" customHeight="1" outlineLevel="2" spans="1:7">
      <c r="A1272" s="303" t="s">
        <v>2258</v>
      </c>
      <c r="B1272" s="304" t="s">
        <v>2259</v>
      </c>
      <c r="C1272" s="308"/>
      <c r="D1272" s="305">
        <v>0</v>
      </c>
      <c r="E1272" s="308"/>
      <c r="F1272" s="306">
        <f t="shared" si="83"/>
        <v>0</v>
      </c>
      <c r="G1272" s="306">
        <f t="shared" si="84"/>
        <v>0</v>
      </c>
    </row>
    <row r="1273" ht="15.6" customHeight="1" outlineLevel="2" spans="1:7">
      <c r="A1273" s="303" t="s">
        <v>2260</v>
      </c>
      <c r="B1273" s="304" t="s">
        <v>2261</v>
      </c>
      <c r="C1273" s="308"/>
      <c r="D1273" s="305">
        <v>0</v>
      </c>
      <c r="E1273" s="308"/>
      <c r="F1273" s="306">
        <f t="shared" si="83"/>
        <v>0</v>
      </c>
      <c r="G1273" s="306">
        <f t="shared" si="84"/>
        <v>0</v>
      </c>
    </row>
    <row r="1274" ht="15.6" customHeight="1" outlineLevel="2" spans="1:7">
      <c r="A1274" s="303" t="s">
        <v>2262</v>
      </c>
      <c r="B1274" s="304" t="s">
        <v>82</v>
      </c>
      <c r="C1274" s="308"/>
      <c r="D1274" s="305">
        <v>0</v>
      </c>
      <c r="E1274" s="308"/>
      <c r="F1274" s="306">
        <f t="shared" si="83"/>
        <v>0</v>
      </c>
      <c r="G1274" s="306">
        <f t="shared" si="84"/>
        <v>0</v>
      </c>
    </row>
    <row r="1275" ht="15.6" customHeight="1" outlineLevel="2" spans="1:7">
      <c r="A1275" s="303" t="s">
        <v>2263</v>
      </c>
      <c r="B1275" s="304" t="s">
        <v>2264</v>
      </c>
      <c r="C1275" s="308"/>
      <c r="D1275" s="305">
        <v>2</v>
      </c>
      <c r="E1275" s="308"/>
      <c r="F1275" s="306">
        <f>IF(C1275&gt;0,E1275/C1275,0)</f>
        <v>0</v>
      </c>
      <c r="G1275" s="306">
        <f>IF(D1275&gt;0,E1275/D1275,0)</f>
        <v>0</v>
      </c>
    </row>
    <row r="1276" outlineLevel="1" spans="1:7">
      <c r="A1276" s="299" t="s">
        <v>2265</v>
      </c>
      <c r="B1276" s="300" t="s">
        <v>2266</v>
      </c>
      <c r="C1276" s="301">
        <f>SUM(C1277:C1282)</f>
        <v>1808</v>
      </c>
      <c r="D1276" s="301">
        <v>1752</v>
      </c>
      <c r="E1276" s="301">
        <f>SUM(E1277:E1282)</f>
        <v>1810</v>
      </c>
      <c r="F1276" s="302">
        <f t="shared" ref="F1276:F1280" si="85">IF(C1276&gt;0,E1276/C1276,0)</f>
        <v>1.00110619469027</v>
      </c>
      <c r="G1276" s="302">
        <f t="shared" ref="G1276:G1280" si="86">IF(D1276&gt;0,E1276/D1276,0)</f>
        <v>1.03310502283105</v>
      </c>
    </row>
    <row r="1277" ht="15.6" customHeight="1" outlineLevel="2" spans="1:7">
      <c r="A1277" s="303" t="s">
        <v>2267</v>
      </c>
      <c r="B1277" s="304" t="s">
        <v>64</v>
      </c>
      <c r="C1277" s="308">
        <v>860</v>
      </c>
      <c r="D1277" s="305">
        <v>541</v>
      </c>
      <c r="E1277" s="308">
        <v>860</v>
      </c>
      <c r="F1277" s="306">
        <f t="shared" si="85"/>
        <v>1</v>
      </c>
      <c r="G1277" s="306">
        <f t="shared" si="86"/>
        <v>1.58964879852126</v>
      </c>
    </row>
    <row r="1278" ht="15.6" customHeight="1" outlineLevel="2" spans="1:7">
      <c r="A1278" s="303" t="s">
        <v>2268</v>
      </c>
      <c r="B1278" s="304" t="s">
        <v>66</v>
      </c>
      <c r="C1278" s="308">
        <v>448</v>
      </c>
      <c r="D1278" s="305">
        <v>0</v>
      </c>
      <c r="E1278" s="308">
        <v>450</v>
      </c>
      <c r="F1278" s="306">
        <f t="shared" si="85"/>
        <v>1.00446428571429</v>
      </c>
      <c r="G1278" s="306">
        <f t="shared" si="86"/>
        <v>0</v>
      </c>
    </row>
    <row r="1279" ht="15.6" customHeight="1" outlineLevel="2" spans="1:7">
      <c r="A1279" s="303" t="s">
        <v>2269</v>
      </c>
      <c r="B1279" s="304" t="s">
        <v>68</v>
      </c>
      <c r="C1279" s="308"/>
      <c r="D1279" s="305">
        <v>0</v>
      </c>
      <c r="E1279" s="308"/>
      <c r="F1279" s="306">
        <f t="shared" si="85"/>
        <v>0</v>
      </c>
      <c r="G1279" s="306">
        <f t="shared" si="86"/>
        <v>0</v>
      </c>
    </row>
    <row r="1280" ht="15.6" customHeight="1" outlineLevel="2" spans="1:7">
      <c r="A1280" s="303" t="s">
        <v>2270</v>
      </c>
      <c r="B1280" s="304" t="s">
        <v>2271</v>
      </c>
      <c r="C1280" s="308">
        <v>500</v>
      </c>
      <c r="D1280" s="305">
        <v>1209</v>
      </c>
      <c r="E1280" s="308">
        <v>500</v>
      </c>
      <c r="F1280" s="306">
        <f t="shared" si="85"/>
        <v>1</v>
      </c>
      <c r="G1280" s="306">
        <f t="shared" si="86"/>
        <v>0.413564929693962</v>
      </c>
    </row>
    <row r="1281" ht="15.6" customHeight="1" outlineLevel="2" spans="1:7">
      <c r="A1281" s="303" t="s">
        <v>2272</v>
      </c>
      <c r="B1281" s="304" t="s">
        <v>82</v>
      </c>
      <c r="C1281" s="308"/>
      <c r="D1281" s="305">
        <v>0</v>
      </c>
      <c r="E1281" s="308"/>
      <c r="F1281" s="306">
        <f t="shared" ref="F1281:F1282" si="87">IF(C1281&gt;0,E1281/C1281,0)</f>
        <v>0</v>
      </c>
      <c r="G1281" s="306">
        <f t="shared" ref="G1281:G1282" si="88">IF(D1281&gt;0,E1281/D1281,0)</f>
        <v>0</v>
      </c>
    </row>
    <row r="1282" ht="15.6" customHeight="1" outlineLevel="2" spans="1:7">
      <c r="A1282" s="303" t="s">
        <v>2273</v>
      </c>
      <c r="B1282" s="304" t="s">
        <v>2274</v>
      </c>
      <c r="C1282" s="305"/>
      <c r="D1282" s="305">
        <v>2</v>
      </c>
      <c r="E1282" s="308"/>
      <c r="F1282" s="306">
        <f t="shared" si="87"/>
        <v>0</v>
      </c>
      <c r="G1282" s="306">
        <f t="shared" si="88"/>
        <v>0</v>
      </c>
    </row>
    <row r="1283" outlineLevel="1" spans="1:7">
      <c r="A1283" s="299" t="s">
        <v>2275</v>
      </c>
      <c r="B1283" s="300" t="s">
        <v>2276</v>
      </c>
      <c r="C1283" s="301">
        <f>SUM(C1284:C1290)</f>
        <v>0</v>
      </c>
      <c r="D1283" s="301">
        <v>0</v>
      </c>
      <c r="E1283" s="301">
        <f>SUM(E1284:E1290)</f>
        <v>0</v>
      </c>
      <c r="F1283" s="302">
        <f t="shared" ref="F1283:F1312" si="89">IF(C1283&gt;0,E1283/C1283,0)</f>
        <v>0</v>
      </c>
      <c r="G1283" s="302">
        <f t="shared" ref="G1283:G1312" si="90">IF(D1283&gt;0,E1283/D1283,0)</f>
        <v>0</v>
      </c>
    </row>
    <row r="1284" ht="15.6" customHeight="1" outlineLevel="2" spans="1:7">
      <c r="A1284" s="303" t="s">
        <v>2277</v>
      </c>
      <c r="B1284" s="304" t="s">
        <v>64</v>
      </c>
      <c r="C1284" s="305"/>
      <c r="D1284" s="305">
        <v>0</v>
      </c>
      <c r="E1284" s="308"/>
      <c r="F1284" s="306">
        <f t="shared" si="89"/>
        <v>0</v>
      </c>
      <c r="G1284" s="306">
        <f t="shared" si="90"/>
        <v>0</v>
      </c>
    </row>
    <row r="1285" ht="15.6" customHeight="1" outlineLevel="2" spans="1:7">
      <c r="A1285" s="303" t="s">
        <v>2278</v>
      </c>
      <c r="B1285" s="304" t="s">
        <v>66</v>
      </c>
      <c r="C1285" s="305"/>
      <c r="D1285" s="305">
        <v>0</v>
      </c>
      <c r="E1285" s="308"/>
      <c r="F1285" s="306">
        <f t="shared" si="89"/>
        <v>0</v>
      </c>
      <c r="G1285" s="306">
        <f t="shared" si="90"/>
        <v>0</v>
      </c>
    </row>
    <row r="1286" ht="15.6" customHeight="1" outlineLevel="2" spans="1:7">
      <c r="A1286" s="303" t="s">
        <v>2279</v>
      </c>
      <c r="B1286" s="304" t="s">
        <v>68</v>
      </c>
      <c r="C1286" s="305"/>
      <c r="D1286" s="305">
        <v>0</v>
      </c>
      <c r="E1286" s="308"/>
      <c r="F1286" s="306">
        <f t="shared" si="89"/>
        <v>0</v>
      </c>
      <c r="G1286" s="306">
        <f t="shared" si="90"/>
        <v>0</v>
      </c>
    </row>
    <row r="1287" ht="15.6" customHeight="1" outlineLevel="2" spans="1:7">
      <c r="A1287" s="303" t="s">
        <v>2280</v>
      </c>
      <c r="B1287" s="304" t="s">
        <v>2281</v>
      </c>
      <c r="C1287" s="305"/>
      <c r="D1287" s="305">
        <v>0</v>
      </c>
      <c r="E1287" s="308"/>
      <c r="F1287" s="306">
        <f t="shared" si="89"/>
        <v>0</v>
      </c>
      <c r="G1287" s="306">
        <f t="shared" si="90"/>
        <v>0</v>
      </c>
    </row>
    <row r="1288" ht="15.6" customHeight="1" outlineLevel="2" spans="1:7">
      <c r="A1288" s="303" t="s">
        <v>2282</v>
      </c>
      <c r="B1288" s="304" t="s">
        <v>2283</v>
      </c>
      <c r="C1288" s="305"/>
      <c r="D1288" s="305">
        <v>0</v>
      </c>
      <c r="E1288" s="308"/>
      <c r="F1288" s="306">
        <f t="shared" si="89"/>
        <v>0</v>
      </c>
      <c r="G1288" s="306">
        <f t="shared" si="90"/>
        <v>0</v>
      </c>
    </row>
    <row r="1289" ht="15.6" customHeight="1" outlineLevel="2" spans="1:7">
      <c r="A1289" s="303" t="s">
        <v>2284</v>
      </c>
      <c r="B1289" s="304" t="s">
        <v>82</v>
      </c>
      <c r="C1289" s="305"/>
      <c r="D1289" s="305">
        <v>0</v>
      </c>
      <c r="E1289" s="308"/>
      <c r="F1289" s="306">
        <f t="shared" si="89"/>
        <v>0</v>
      </c>
      <c r="G1289" s="306">
        <f t="shared" si="90"/>
        <v>0</v>
      </c>
    </row>
    <row r="1290" ht="15.6" customHeight="1" outlineLevel="2" spans="1:7">
      <c r="A1290" s="303" t="s">
        <v>2285</v>
      </c>
      <c r="B1290" s="304" t="s">
        <v>2286</v>
      </c>
      <c r="C1290" s="305"/>
      <c r="D1290" s="305">
        <v>0</v>
      </c>
      <c r="E1290" s="308"/>
      <c r="F1290" s="306">
        <f t="shared" si="89"/>
        <v>0</v>
      </c>
      <c r="G1290" s="306">
        <f t="shared" si="90"/>
        <v>0</v>
      </c>
    </row>
    <row r="1291" outlineLevel="1" spans="1:7">
      <c r="A1291" s="299" t="s">
        <v>2287</v>
      </c>
      <c r="B1291" s="300" t="s">
        <v>2288</v>
      </c>
      <c r="C1291" s="301">
        <f>SUM(C1292:C1303)</f>
        <v>0</v>
      </c>
      <c r="D1291" s="301">
        <v>0</v>
      </c>
      <c r="E1291" s="301">
        <f>SUM(E1292:E1303)</f>
        <v>0</v>
      </c>
      <c r="F1291" s="302">
        <f t="shared" si="89"/>
        <v>0</v>
      </c>
      <c r="G1291" s="302">
        <f t="shared" si="90"/>
        <v>0</v>
      </c>
    </row>
    <row r="1292" ht="15.6" customHeight="1" outlineLevel="2" spans="1:7">
      <c r="A1292" s="303" t="s">
        <v>2289</v>
      </c>
      <c r="B1292" s="304" t="s">
        <v>64</v>
      </c>
      <c r="C1292" s="305"/>
      <c r="D1292" s="305">
        <v>0</v>
      </c>
      <c r="E1292" s="308"/>
      <c r="F1292" s="306">
        <f t="shared" si="89"/>
        <v>0</v>
      </c>
      <c r="G1292" s="306">
        <f t="shared" si="90"/>
        <v>0</v>
      </c>
    </row>
    <row r="1293" ht="15.6" customHeight="1" outlineLevel="2" spans="1:7">
      <c r="A1293" s="303" t="s">
        <v>2290</v>
      </c>
      <c r="B1293" s="304" t="s">
        <v>66</v>
      </c>
      <c r="C1293" s="305"/>
      <c r="D1293" s="305">
        <v>0</v>
      </c>
      <c r="E1293" s="308"/>
      <c r="F1293" s="306">
        <f t="shared" si="89"/>
        <v>0</v>
      </c>
      <c r="G1293" s="306">
        <f t="shared" si="90"/>
        <v>0</v>
      </c>
    </row>
    <row r="1294" ht="15.6" customHeight="1" outlineLevel="2" spans="1:7">
      <c r="A1294" s="303" t="s">
        <v>2291</v>
      </c>
      <c r="B1294" s="304" t="s">
        <v>68</v>
      </c>
      <c r="C1294" s="305"/>
      <c r="D1294" s="305">
        <v>0</v>
      </c>
      <c r="E1294" s="308"/>
      <c r="F1294" s="306">
        <f t="shared" si="89"/>
        <v>0</v>
      </c>
      <c r="G1294" s="306">
        <f t="shared" si="90"/>
        <v>0</v>
      </c>
    </row>
    <row r="1295" ht="15.6" customHeight="1" outlineLevel="2" spans="1:7">
      <c r="A1295" s="303" t="s">
        <v>2292</v>
      </c>
      <c r="B1295" s="304" t="s">
        <v>2293</v>
      </c>
      <c r="C1295" s="305"/>
      <c r="D1295" s="305">
        <v>0</v>
      </c>
      <c r="E1295" s="308"/>
      <c r="F1295" s="306">
        <f t="shared" si="89"/>
        <v>0</v>
      </c>
      <c r="G1295" s="306">
        <f t="shared" si="90"/>
        <v>0</v>
      </c>
    </row>
    <row r="1296" ht="15.6" customHeight="1" outlineLevel="2" spans="1:7">
      <c r="A1296" s="303" t="s">
        <v>2294</v>
      </c>
      <c r="B1296" s="304" t="s">
        <v>2295</v>
      </c>
      <c r="C1296" s="305"/>
      <c r="D1296" s="305">
        <v>0</v>
      </c>
      <c r="E1296" s="308"/>
      <c r="F1296" s="306">
        <f t="shared" si="89"/>
        <v>0</v>
      </c>
      <c r="G1296" s="306">
        <f t="shared" si="90"/>
        <v>0</v>
      </c>
    </row>
    <row r="1297" ht="15.6" customHeight="1" outlineLevel="2" spans="1:7">
      <c r="A1297" s="303" t="s">
        <v>2296</v>
      </c>
      <c r="B1297" s="304" t="s">
        <v>2297</v>
      </c>
      <c r="C1297" s="305"/>
      <c r="D1297" s="305">
        <v>0</v>
      </c>
      <c r="E1297" s="308"/>
      <c r="F1297" s="306">
        <f t="shared" si="89"/>
        <v>0</v>
      </c>
      <c r="G1297" s="306">
        <f t="shared" si="90"/>
        <v>0</v>
      </c>
    </row>
    <row r="1298" ht="15.6" customHeight="1" outlineLevel="2" spans="1:7">
      <c r="A1298" s="303" t="s">
        <v>2298</v>
      </c>
      <c r="B1298" s="304" t="s">
        <v>2299</v>
      </c>
      <c r="C1298" s="305"/>
      <c r="D1298" s="305">
        <v>0</v>
      </c>
      <c r="E1298" s="308"/>
      <c r="F1298" s="306">
        <f t="shared" si="89"/>
        <v>0</v>
      </c>
      <c r="G1298" s="306">
        <f t="shared" si="90"/>
        <v>0</v>
      </c>
    </row>
    <row r="1299" ht="15.6" customHeight="1" outlineLevel="2" spans="1:7">
      <c r="A1299" s="303" t="s">
        <v>2300</v>
      </c>
      <c r="B1299" s="304" t="s">
        <v>2301</v>
      </c>
      <c r="C1299" s="305"/>
      <c r="D1299" s="305">
        <v>0</v>
      </c>
      <c r="E1299" s="308"/>
      <c r="F1299" s="306">
        <f t="shared" si="89"/>
        <v>0</v>
      </c>
      <c r="G1299" s="306">
        <f t="shared" si="90"/>
        <v>0</v>
      </c>
    </row>
    <row r="1300" ht="15.6" customHeight="1" outlineLevel="2" spans="1:7">
      <c r="A1300" s="303" t="s">
        <v>2302</v>
      </c>
      <c r="B1300" s="304" t="s">
        <v>2303</v>
      </c>
      <c r="C1300" s="305"/>
      <c r="D1300" s="305">
        <v>0</v>
      </c>
      <c r="E1300" s="308"/>
      <c r="F1300" s="306">
        <f t="shared" si="89"/>
        <v>0</v>
      </c>
      <c r="G1300" s="306">
        <f t="shared" si="90"/>
        <v>0</v>
      </c>
    </row>
    <row r="1301" ht="15.6" customHeight="1" outlineLevel="2" spans="1:7">
      <c r="A1301" s="303" t="s">
        <v>2304</v>
      </c>
      <c r="B1301" s="304" t="s">
        <v>2305</v>
      </c>
      <c r="C1301" s="305"/>
      <c r="D1301" s="305">
        <v>0</v>
      </c>
      <c r="E1301" s="308"/>
      <c r="F1301" s="306">
        <f t="shared" si="89"/>
        <v>0</v>
      </c>
      <c r="G1301" s="306">
        <f t="shared" si="90"/>
        <v>0</v>
      </c>
    </row>
    <row r="1302" ht="15.6" customHeight="1" outlineLevel="2" spans="1:7">
      <c r="A1302" s="303" t="s">
        <v>2306</v>
      </c>
      <c r="B1302" s="304" t="s">
        <v>2307</v>
      </c>
      <c r="C1302" s="305"/>
      <c r="D1302" s="305">
        <v>0</v>
      </c>
      <c r="E1302" s="308"/>
      <c r="F1302" s="306">
        <f t="shared" si="89"/>
        <v>0</v>
      </c>
      <c r="G1302" s="306">
        <f t="shared" si="90"/>
        <v>0</v>
      </c>
    </row>
    <row r="1303" ht="15.6" customHeight="1" outlineLevel="2" spans="1:7">
      <c r="A1303" s="303" t="s">
        <v>2308</v>
      </c>
      <c r="B1303" s="304" t="s">
        <v>2309</v>
      </c>
      <c r="C1303" s="305"/>
      <c r="D1303" s="305">
        <v>0</v>
      </c>
      <c r="E1303" s="308"/>
      <c r="F1303" s="306">
        <f t="shared" si="89"/>
        <v>0</v>
      </c>
      <c r="G1303" s="306">
        <f t="shared" si="90"/>
        <v>0</v>
      </c>
    </row>
    <row r="1304" outlineLevel="1" spans="1:7">
      <c r="A1304" s="299" t="s">
        <v>2310</v>
      </c>
      <c r="B1304" s="300" t="s">
        <v>2311</v>
      </c>
      <c r="C1304" s="301">
        <f>SUM(C1305:C1307)</f>
        <v>52</v>
      </c>
      <c r="D1304" s="301">
        <v>0</v>
      </c>
      <c r="E1304" s="301">
        <f>SUM(E1305:E1307)</f>
        <v>0</v>
      </c>
      <c r="F1304" s="302">
        <f t="shared" si="89"/>
        <v>0</v>
      </c>
      <c r="G1304" s="302">
        <f t="shared" si="90"/>
        <v>0</v>
      </c>
    </row>
    <row r="1305" ht="15.6" customHeight="1" outlineLevel="2" spans="1:7">
      <c r="A1305" s="303" t="s">
        <v>2312</v>
      </c>
      <c r="B1305" s="304" t="s">
        <v>2313</v>
      </c>
      <c r="C1305" s="308">
        <v>52</v>
      </c>
      <c r="D1305" s="305">
        <v>0</v>
      </c>
      <c r="E1305" s="308"/>
      <c r="F1305" s="306">
        <f t="shared" si="89"/>
        <v>0</v>
      </c>
      <c r="G1305" s="306">
        <f t="shared" si="90"/>
        <v>0</v>
      </c>
    </row>
    <row r="1306" ht="15.6" customHeight="1" outlineLevel="2" spans="1:7">
      <c r="A1306" s="303" t="s">
        <v>2314</v>
      </c>
      <c r="B1306" s="304" t="s">
        <v>2315</v>
      </c>
      <c r="C1306" s="307"/>
      <c r="D1306" s="305">
        <v>0</v>
      </c>
      <c r="E1306" s="308"/>
      <c r="F1306" s="306">
        <f t="shared" si="89"/>
        <v>0</v>
      </c>
      <c r="G1306" s="306">
        <f t="shared" si="90"/>
        <v>0</v>
      </c>
    </row>
    <row r="1307" ht="15.6" customHeight="1" outlineLevel="2" spans="1:7">
      <c r="A1307" s="303" t="s">
        <v>2316</v>
      </c>
      <c r="B1307" s="304" t="s">
        <v>2317</v>
      </c>
      <c r="C1307" s="305"/>
      <c r="D1307" s="305">
        <v>0</v>
      </c>
      <c r="E1307" s="308"/>
      <c r="F1307" s="306">
        <f t="shared" si="89"/>
        <v>0</v>
      </c>
      <c r="G1307" s="306">
        <f t="shared" si="90"/>
        <v>0</v>
      </c>
    </row>
    <row r="1308" outlineLevel="1" spans="1:7">
      <c r="A1308" s="299" t="s">
        <v>2318</v>
      </c>
      <c r="B1308" s="300" t="s">
        <v>2319</v>
      </c>
      <c r="C1308" s="301">
        <f>SUM(C1309:C1311)</f>
        <v>0</v>
      </c>
      <c r="D1308" s="301">
        <v>64</v>
      </c>
      <c r="E1308" s="301">
        <f>SUM(E1309:E1311)</f>
        <v>0</v>
      </c>
      <c r="F1308" s="302">
        <f t="shared" si="89"/>
        <v>0</v>
      </c>
      <c r="G1308" s="302">
        <f t="shared" si="90"/>
        <v>0</v>
      </c>
    </row>
    <row r="1309" ht="15.6" customHeight="1" outlineLevel="2" spans="1:7">
      <c r="A1309" s="303" t="s">
        <v>2320</v>
      </c>
      <c r="B1309" s="304" t="s">
        <v>2321</v>
      </c>
      <c r="C1309" s="307"/>
      <c r="D1309" s="305">
        <v>64</v>
      </c>
      <c r="E1309" s="308"/>
      <c r="F1309" s="306">
        <f t="shared" si="89"/>
        <v>0</v>
      </c>
      <c r="G1309" s="306">
        <f t="shared" si="90"/>
        <v>0</v>
      </c>
    </row>
    <row r="1310" ht="15.6" customHeight="1" outlineLevel="2" spans="1:7">
      <c r="A1310" s="303" t="s">
        <v>2322</v>
      </c>
      <c r="B1310" s="304" t="s">
        <v>2323</v>
      </c>
      <c r="C1310" s="307"/>
      <c r="D1310" s="305">
        <v>0</v>
      </c>
      <c r="E1310" s="308"/>
      <c r="F1310" s="306">
        <f t="shared" si="89"/>
        <v>0</v>
      </c>
      <c r="G1310" s="306">
        <f t="shared" si="90"/>
        <v>0</v>
      </c>
    </row>
    <row r="1311" ht="15.6" customHeight="1" outlineLevel="2" spans="1:7">
      <c r="A1311" s="303" t="s">
        <v>2324</v>
      </c>
      <c r="B1311" s="304" t="s">
        <v>2325</v>
      </c>
      <c r="C1311" s="307"/>
      <c r="D1311" s="305">
        <v>0</v>
      </c>
      <c r="E1311" s="308"/>
      <c r="F1311" s="306">
        <f t="shared" si="89"/>
        <v>0</v>
      </c>
      <c r="G1311" s="306">
        <f t="shared" si="90"/>
        <v>0</v>
      </c>
    </row>
    <row r="1312" outlineLevel="1" spans="1:7">
      <c r="A1312" s="299" t="s">
        <v>2326</v>
      </c>
      <c r="B1312" s="300" t="s">
        <v>2327</v>
      </c>
      <c r="C1312" s="301">
        <f>SUM(C1313)</f>
        <v>0</v>
      </c>
      <c r="D1312" s="301">
        <v>0</v>
      </c>
      <c r="E1312" s="301">
        <f>SUM(E1313)</f>
        <v>0</v>
      </c>
      <c r="F1312" s="302">
        <f t="shared" si="89"/>
        <v>0</v>
      </c>
      <c r="G1312" s="302">
        <f t="shared" si="90"/>
        <v>0</v>
      </c>
    </row>
    <row r="1313" ht="15.6" customHeight="1" outlineLevel="2" spans="1:7">
      <c r="A1313" s="303" t="s">
        <v>2328</v>
      </c>
      <c r="B1313" s="304" t="s">
        <v>2327</v>
      </c>
      <c r="C1313" s="305"/>
      <c r="D1313" s="305">
        <v>0</v>
      </c>
      <c r="E1313" s="308"/>
      <c r="F1313" s="306">
        <f t="shared" ref="F1313" si="91">IF(C1313&gt;0,E1313/C1313,0)</f>
        <v>0</v>
      </c>
      <c r="G1313" s="306">
        <f t="shared" ref="G1313" si="92">IF(D1313&gt;0,E1313/D1313,0)</f>
        <v>0</v>
      </c>
    </row>
    <row r="1314" spans="1:7">
      <c r="A1314" s="296" t="s">
        <v>2329</v>
      </c>
      <c r="B1314" s="122" t="s">
        <v>2330</v>
      </c>
      <c r="C1314" s="297">
        <v>3500</v>
      </c>
      <c r="D1314" s="297"/>
      <c r="E1314" s="297">
        <v>3500</v>
      </c>
      <c r="F1314" s="298">
        <f t="shared" ref="F1314:F1316" si="93">IF(C1314&gt;0,E1314/C1314,0)</f>
        <v>1</v>
      </c>
      <c r="G1314" s="298">
        <f t="shared" ref="G1314:G1316" si="94">IF(D1314&gt;0,E1314/D1314,0)</f>
        <v>0</v>
      </c>
    </row>
    <row r="1315" spans="1:7">
      <c r="A1315" s="296" t="s">
        <v>2331</v>
      </c>
      <c r="B1315" s="122" t="s">
        <v>496</v>
      </c>
      <c r="C1315" s="297">
        <f>SUM(C1316,C1318)</f>
        <v>0</v>
      </c>
      <c r="D1315" s="297">
        <v>0</v>
      </c>
      <c r="E1315" s="297">
        <f>SUM(E1316,E1318)</f>
        <v>0</v>
      </c>
      <c r="F1315" s="298">
        <f t="shared" si="93"/>
        <v>0</v>
      </c>
      <c r="G1315" s="298">
        <f t="shared" si="94"/>
        <v>0</v>
      </c>
    </row>
    <row r="1316" outlineLevel="1" spans="1:7">
      <c r="A1316" s="299" t="s">
        <v>2332</v>
      </c>
      <c r="B1316" s="300" t="s">
        <v>2333</v>
      </c>
      <c r="C1316" s="301">
        <f>SUM(C1317)</f>
        <v>0</v>
      </c>
      <c r="D1316" s="301">
        <v>0</v>
      </c>
      <c r="E1316" s="301">
        <f>SUM(E1317)</f>
        <v>0</v>
      </c>
      <c r="F1316" s="302">
        <f t="shared" si="93"/>
        <v>0</v>
      </c>
      <c r="G1316" s="302">
        <f t="shared" si="94"/>
        <v>0</v>
      </c>
    </row>
    <row r="1317" ht="15.6" customHeight="1" outlineLevel="2" spans="1:7">
      <c r="A1317" s="303" t="s">
        <v>2334</v>
      </c>
      <c r="B1317" s="304" t="s">
        <v>2333</v>
      </c>
      <c r="C1317" s="305"/>
      <c r="D1317" s="305">
        <v>0</v>
      </c>
      <c r="E1317" s="308"/>
      <c r="F1317" s="306">
        <f t="shared" ref="F1317:F1319" si="95">IF(C1317&gt;0,E1317/C1317,0)</f>
        <v>0</v>
      </c>
      <c r="G1317" s="306">
        <f t="shared" ref="G1317:G1319" si="96">IF(D1317&gt;0,E1317/D1317,0)</f>
        <v>0</v>
      </c>
    </row>
    <row r="1318" outlineLevel="1" spans="1:7">
      <c r="A1318" s="299" t="s">
        <v>2335</v>
      </c>
      <c r="B1318" s="300" t="s">
        <v>496</v>
      </c>
      <c r="C1318" s="301">
        <f>SUM(C1319)</f>
        <v>0</v>
      </c>
      <c r="D1318" s="301">
        <v>0</v>
      </c>
      <c r="E1318" s="301">
        <f>SUM(E1319)</f>
        <v>0</v>
      </c>
      <c r="F1318" s="302">
        <f t="shared" si="95"/>
        <v>0</v>
      </c>
      <c r="G1318" s="302">
        <f t="shared" si="96"/>
        <v>0</v>
      </c>
    </row>
    <row r="1319" ht="15.6" customHeight="1" outlineLevel="2" spans="1:7">
      <c r="A1319" s="303" t="s">
        <v>2336</v>
      </c>
      <c r="B1319" s="304" t="s">
        <v>496</v>
      </c>
      <c r="C1319" s="305"/>
      <c r="D1319" s="305">
        <v>0</v>
      </c>
      <c r="E1319" s="308"/>
      <c r="F1319" s="306">
        <f t="shared" si="95"/>
        <v>0</v>
      </c>
      <c r="G1319" s="306">
        <f t="shared" si="96"/>
        <v>0</v>
      </c>
    </row>
    <row r="1320" spans="1:7">
      <c r="A1320" s="296" t="s">
        <v>2337</v>
      </c>
      <c r="B1320" s="122" t="s">
        <v>2338</v>
      </c>
      <c r="C1320" s="297">
        <f>SUM(C1321,C1323,C1328)</f>
        <v>1978</v>
      </c>
      <c r="D1320" s="297">
        <v>1978</v>
      </c>
      <c r="E1320" s="297">
        <f>SUM(E1321,E1323,E1328)</f>
        <v>1910</v>
      </c>
      <c r="F1320" s="298">
        <f t="shared" ref="F1320:F1322" si="97">IF(C1320&gt;0,E1320/C1320,0)</f>
        <v>0.965621840242669</v>
      </c>
      <c r="G1320" s="298">
        <f t="shared" ref="G1320:G1322" si="98">IF(D1320&gt;0,E1320/D1320,0)</f>
        <v>0.965621840242669</v>
      </c>
    </row>
    <row r="1321" outlineLevel="1" spans="1:7">
      <c r="A1321" s="299" t="s">
        <v>2339</v>
      </c>
      <c r="B1321" s="300" t="s">
        <v>2340</v>
      </c>
      <c r="C1321" s="301">
        <f>SUM(C1322)</f>
        <v>0</v>
      </c>
      <c r="D1321" s="301">
        <v>0</v>
      </c>
      <c r="E1321" s="301">
        <f>SUM(E1322)</f>
        <v>0</v>
      </c>
      <c r="F1321" s="302">
        <f t="shared" si="97"/>
        <v>0</v>
      </c>
      <c r="G1321" s="302">
        <f t="shared" si="98"/>
        <v>0</v>
      </c>
    </row>
    <row r="1322" ht="15" outlineLevel="1" spans="1:7">
      <c r="A1322" s="303" t="s">
        <v>2341</v>
      </c>
      <c r="B1322" s="304" t="s">
        <v>2340</v>
      </c>
      <c r="C1322" s="305"/>
      <c r="D1322" s="305">
        <v>0</v>
      </c>
      <c r="E1322" s="308"/>
      <c r="F1322" s="306">
        <f t="shared" si="97"/>
        <v>0</v>
      </c>
      <c r="G1322" s="306">
        <f t="shared" si="98"/>
        <v>0</v>
      </c>
    </row>
    <row r="1323" outlineLevel="1" spans="1:7">
      <c r="A1323" s="299" t="s">
        <v>2342</v>
      </c>
      <c r="B1323" s="300" t="s">
        <v>2343</v>
      </c>
      <c r="C1323" s="301">
        <f>SUM(C1324:C1327)</f>
        <v>0</v>
      </c>
      <c r="D1323" s="301">
        <v>0</v>
      </c>
      <c r="E1323" s="301">
        <f>SUM(E1324:E1327)</f>
        <v>0</v>
      </c>
      <c r="F1323" s="302">
        <f t="shared" ref="F1323:F1327" si="99">IF(C1323&gt;0,E1323/C1323,0)</f>
        <v>0</v>
      </c>
      <c r="G1323" s="302">
        <f t="shared" ref="G1323:G1327" si="100">IF(D1323&gt;0,E1323/D1323,0)</f>
        <v>0</v>
      </c>
    </row>
    <row r="1324" ht="15.6" customHeight="1" outlineLevel="2" spans="1:7">
      <c r="A1324" s="303" t="s">
        <v>2344</v>
      </c>
      <c r="B1324" s="304" t="s">
        <v>2345</v>
      </c>
      <c r="C1324" s="305"/>
      <c r="D1324" s="305">
        <v>0</v>
      </c>
      <c r="E1324" s="308"/>
      <c r="F1324" s="306">
        <f t="shared" si="99"/>
        <v>0</v>
      </c>
      <c r="G1324" s="306">
        <f t="shared" si="100"/>
        <v>0</v>
      </c>
    </row>
    <row r="1325" ht="15.6" customHeight="1" outlineLevel="2" spans="1:7">
      <c r="A1325" s="303" t="s">
        <v>2346</v>
      </c>
      <c r="B1325" s="304" t="s">
        <v>2347</v>
      </c>
      <c r="C1325" s="305"/>
      <c r="D1325" s="305">
        <v>0</v>
      </c>
      <c r="E1325" s="308"/>
      <c r="F1325" s="306">
        <f t="shared" si="99"/>
        <v>0</v>
      </c>
      <c r="G1325" s="306">
        <f t="shared" si="100"/>
        <v>0</v>
      </c>
    </row>
    <row r="1326" ht="15.6" customHeight="1" outlineLevel="2" spans="1:7">
      <c r="A1326" s="303" t="s">
        <v>2348</v>
      </c>
      <c r="B1326" s="304" t="s">
        <v>2349</v>
      </c>
      <c r="C1326" s="305"/>
      <c r="D1326" s="305">
        <v>0</v>
      </c>
      <c r="E1326" s="308"/>
      <c r="F1326" s="306">
        <f t="shared" si="99"/>
        <v>0</v>
      </c>
      <c r="G1326" s="306">
        <f t="shared" si="100"/>
        <v>0</v>
      </c>
    </row>
    <row r="1327" ht="15.6" customHeight="1" outlineLevel="2" spans="1:7">
      <c r="A1327" s="303" t="s">
        <v>2350</v>
      </c>
      <c r="B1327" s="304" t="s">
        <v>2351</v>
      </c>
      <c r="C1327" s="305"/>
      <c r="D1327" s="305">
        <v>0</v>
      </c>
      <c r="E1327" s="308"/>
      <c r="F1327" s="306">
        <f t="shared" si="99"/>
        <v>0</v>
      </c>
      <c r="G1327" s="306">
        <f t="shared" si="100"/>
        <v>0</v>
      </c>
    </row>
    <row r="1328" outlineLevel="1" spans="1:7">
      <c r="A1328" s="299" t="s">
        <v>2352</v>
      </c>
      <c r="B1328" s="300" t="s">
        <v>2353</v>
      </c>
      <c r="C1328" s="301">
        <f>SUM(C1329:C1332)</f>
        <v>1978</v>
      </c>
      <c r="D1328" s="301">
        <v>1978</v>
      </c>
      <c r="E1328" s="301">
        <f>SUM(E1329:E1332)</f>
        <v>1910</v>
      </c>
      <c r="F1328" s="302">
        <f t="shared" ref="F1328:F1335" si="101">IF(C1328&gt;0,E1328/C1328,0)</f>
        <v>0.965621840242669</v>
      </c>
      <c r="G1328" s="302">
        <f t="shared" ref="G1328:G1335" si="102">IF(D1328&gt;0,E1328/D1328,0)</f>
        <v>0.965621840242669</v>
      </c>
    </row>
    <row r="1329" ht="15.6" customHeight="1" outlineLevel="2" spans="1:7">
      <c r="A1329" s="303" t="s">
        <v>2354</v>
      </c>
      <c r="B1329" s="304" t="s">
        <v>2355</v>
      </c>
      <c r="C1329" s="308">
        <v>1978</v>
      </c>
      <c r="D1329" s="305">
        <v>1978</v>
      </c>
      <c r="E1329" s="308">
        <v>1910</v>
      </c>
      <c r="F1329" s="306">
        <f t="shared" si="101"/>
        <v>0.965621840242669</v>
      </c>
      <c r="G1329" s="306">
        <f t="shared" si="102"/>
        <v>0.965621840242669</v>
      </c>
    </row>
    <row r="1330" ht="15.6" customHeight="1" outlineLevel="2" spans="1:7">
      <c r="A1330" s="303" t="s">
        <v>2356</v>
      </c>
      <c r="B1330" s="304" t="s">
        <v>2357</v>
      </c>
      <c r="C1330" s="305"/>
      <c r="D1330" s="305">
        <v>0</v>
      </c>
      <c r="E1330" s="308"/>
      <c r="F1330" s="306">
        <f t="shared" si="101"/>
        <v>0</v>
      </c>
      <c r="G1330" s="306">
        <f t="shared" si="102"/>
        <v>0</v>
      </c>
    </row>
    <row r="1331" ht="15.6" customHeight="1" outlineLevel="2" spans="1:7">
      <c r="A1331" s="303" t="s">
        <v>2358</v>
      </c>
      <c r="B1331" s="304" t="s">
        <v>2359</v>
      </c>
      <c r="C1331" s="305"/>
      <c r="D1331" s="305">
        <v>0</v>
      </c>
      <c r="E1331" s="308"/>
      <c r="F1331" s="306">
        <f t="shared" si="101"/>
        <v>0</v>
      </c>
      <c r="G1331" s="306">
        <f t="shared" si="102"/>
        <v>0</v>
      </c>
    </row>
    <row r="1332" ht="15.6" customHeight="1" outlineLevel="2" spans="1:7">
      <c r="A1332" s="303" t="s">
        <v>2360</v>
      </c>
      <c r="B1332" s="304" t="s">
        <v>2361</v>
      </c>
      <c r="C1332" s="305"/>
      <c r="D1332" s="305">
        <v>0</v>
      </c>
      <c r="E1332" s="308"/>
      <c r="F1332" s="306">
        <f t="shared" si="101"/>
        <v>0</v>
      </c>
      <c r="G1332" s="306">
        <f t="shared" si="102"/>
        <v>0</v>
      </c>
    </row>
    <row r="1333" spans="1:7">
      <c r="A1333" s="296" t="s">
        <v>2362</v>
      </c>
      <c r="B1333" s="122" t="s">
        <v>2363</v>
      </c>
      <c r="C1333" s="297">
        <f>SUM(C1334,C1336,C1338)</f>
        <v>0</v>
      </c>
      <c r="D1333" s="297">
        <v>0</v>
      </c>
      <c r="E1333" s="297">
        <f>SUM(E1334,E1336,E1338)</f>
        <v>0</v>
      </c>
      <c r="F1333" s="298">
        <f t="shared" si="101"/>
        <v>0</v>
      </c>
      <c r="G1333" s="298">
        <f t="shared" si="102"/>
        <v>0</v>
      </c>
    </row>
    <row r="1334" outlineLevel="1" spans="1:7">
      <c r="A1334" s="299" t="s">
        <v>2364</v>
      </c>
      <c r="B1334" s="300" t="s">
        <v>2365</v>
      </c>
      <c r="C1334" s="301">
        <f t="shared" ref="C1334:C1338" si="103">SUM(C1335)</f>
        <v>0</v>
      </c>
      <c r="D1334" s="301">
        <v>0</v>
      </c>
      <c r="E1334" s="301">
        <f t="shared" ref="E1334:E1338" si="104">SUM(E1335)</f>
        <v>0</v>
      </c>
      <c r="F1334" s="302">
        <f t="shared" si="101"/>
        <v>0</v>
      </c>
      <c r="G1334" s="302">
        <f t="shared" si="102"/>
        <v>0</v>
      </c>
    </row>
    <row r="1335" outlineLevel="1" spans="1:7">
      <c r="A1335" s="303" t="s">
        <v>2366</v>
      </c>
      <c r="B1335" s="304" t="s">
        <v>2365</v>
      </c>
      <c r="C1335" s="305"/>
      <c r="D1335" s="305">
        <v>0</v>
      </c>
      <c r="E1335" s="305"/>
      <c r="F1335" s="306">
        <f t="shared" si="101"/>
        <v>0</v>
      </c>
      <c r="G1335" s="306">
        <f t="shared" si="102"/>
        <v>0</v>
      </c>
    </row>
    <row r="1336" outlineLevel="1" spans="1:7">
      <c r="A1336" s="299" t="s">
        <v>2367</v>
      </c>
      <c r="B1336" s="300" t="s">
        <v>2368</v>
      </c>
      <c r="C1336" s="301">
        <f t="shared" si="103"/>
        <v>0</v>
      </c>
      <c r="D1336" s="301">
        <v>0</v>
      </c>
      <c r="E1336" s="301">
        <f t="shared" si="104"/>
        <v>0</v>
      </c>
      <c r="F1336" s="302">
        <f t="shared" ref="F1336:F1339" si="105">IF(C1336&gt;0,E1336/C1336,0)</f>
        <v>0</v>
      </c>
      <c r="G1336" s="302">
        <f t="shared" ref="G1336:G1339" si="106">IF(D1336&gt;0,E1336/D1336,0)</f>
        <v>0</v>
      </c>
    </row>
    <row r="1337" outlineLevel="1" spans="1:7">
      <c r="A1337" s="303" t="s">
        <v>2369</v>
      </c>
      <c r="B1337" s="304" t="s">
        <v>2368</v>
      </c>
      <c r="C1337" s="305"/>
      <c r="D1337" s="305">
        <v>0</v>
      </c>
      <c r="E1337" s="305"/>
      <c r="F1337" s="306">
        <f t="shared" si="105"/>
        <v>0</v>
      </c>
      <c r="G1337" s="306">
        <f t="shared" si="106"/>
        <v>0</v>
      </c>
    </row>
    <row r="1338" outlineLevel="1" spans="1:7">
      <c r="A1338" s="299" t="s">
        <v>2370</v>
      </c>
      <c r="B1338" s="300" t="s">
        <v>2371</v>
      </c>
      <c r="C1338" s="301">
        <f t="shared" si="103"/>
        <v>0</v>
      </c>
      <c r="D1338" s="301">
        <v>0</v>
      </c>
      <c r="E1338" s="301">
        <f t="shared" si="104"/>
        <v>0</v>
      </c>
      <c r="F1338" s="302">
        <f t="shared" si="105"/>
        <v>0</v>
      </c>
      <c r="G1338" s="302">
        <f t="shared" si="106"/>
        <v>0</v>
      </c>
    </row>
    <row r="1339" s="284" customFormat="1" spans="1:12">
      <c r="A1339" s="303" t="s">
        <v>2372</v>
      </c>
      <c r="B1339" s="304" t="s">
        <v>2371</v>
      </c>
      <c r="C1339" s="305"/>
      <c r="D1339" s="305">
        <v>0</v>
      </c>
      <c r="E1339" s="305"/>
      <c r="F1339" s="306">
        <f t="shared" si="105"/>
        <v>0</v>
      </c>
      <c r="G1339" s="306">
        <f t="shared" si="106"/>
        <v>0</v>
      </c>
      <c r="I1339" s="193"/>
      <c r="J1339" s="193"/>
      <c r="K1339" s="193"/>
      <c r="L1339" s="193"/>
    </row>
    <row r="1340" s="284" customFormat="1" spans="1:12">
      <c r="A1340" s="310"/>
      <c r="B1340" s="91"/>
      <c r="C1340" s="305"/>
      <c r="D1340" s="305"/>
      <c r="E1340" s="305"/>
      <c r="F1340" s="306"/>
      <c r="G1340" s="306"/>
      <c r="I1340" s="193"/>
      <c r="J1340" s="193"/>
      <c r="K1340" s="193"/>
      <c r="L1340" s="193"/>
    </row>
    <row r="1341" spans="1:7">
      <c r="A1341" s="311"/>
      <c r="B1341" s="70" t="s">
        <v>2373</v>
      </c>
      <c r="C1341" s="132">
        <f>SUM(C6,C254,C294,C313,C403,C455,C511,C568,C698,C781,C853,C876,C979,C1031,C1095,C1115,C1145,C1155,C1200,C1219,C1264,C1314,C1315,C1320,C1333)</f>
        <v>314293</v>
      </c>
      <c r="D1341" s="132">
        <v>316300</v>
      </c>
      <c r="E1341" s="132">
        <f>SUM(E6,E254,E294,E313,E403,E455,E511,E568,E698,E781,E853,E876,E979,E1031,E1095,E1115,E1145,E1155,E1200,E1219,E1264,E1314,E1315,E1320,E1333)</f>
        <v>322700</v>
      </c>
      <c r="F1341" s="312">
        <f>IF(C1341&gt;0,E1341/C1341,0)</f>
        <v>1.02674892536582</v>
      </c>
      <c r="G1341" s="312">
        <f t="shared" ref="G1341" si="107">IF(D1341&gt;0,E1341/D1341,0)</f>
        <v>1.02023395510591</v>
      </c>
    </row>
  </sheetData>
  <autoFilter ref="A5:G1339">
    <extLst/>
  </autoFilter>
  <mergeCells count="5">
    <mergeCell ref="A2:G2"/>
    <mergeCell ref="A4:B4"/>
    <mergeCell ref="E4:G4"/>
    <mergeCell ref="C4:C5"/>
    <mergeCell ref="D4:D5"/>
  </mergeCells>
  <printOptions horizontalCentered="1"/>
  <pageMargins left="0.313888888888889" right="0.313888888888889" top="0.354166666666667" bottom="0.354166666666667" header="0.313888888888889" footer="0.313888888888889"/>
  <pageSetup paperSize="9" scale="8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L116"/>
  <sheetViews>
    <sheetView showGridLines="0" showZeros="0" zoomScale="90" zoomScaleNormal="90" workbookViewId="0">
      <pane ySplit="6" topLeftCell="A73" activePane="bottomLeft" state="frozen"/>
      <selection/>
      <selection pane="bottomLeft" activeCell="I92" sqref="I7 I92"/>
    </sheetView>
  </sheetViews>
  <sheetFormatPr defaultColWidth="9" defaultRowHeight="14"/>
  <cols>
    <col min="1" max="1" width="30.4" style="213" customWidth="1"/>
    <col min="2" max="6" width="10.5" style="213" customWidth="1"/>
    <col min="7" max="7" width="29.2" style="213" customWidth="1"/>
    <col min="8" max="12" width="10.1" style="213" customWidth="1"/>
    <col min="13" max="16384" width="9" style="213"/>
  </cols>
  <sheetData>
    <row r="1" ht="18" customHeight="1" spans="1:4">
      <c r="A1" s="214" t="s">
        <v>2374</v>
      </c>
      <c r="B1" s="214"/>
      <c r="C1" s="214"/>
      <c r="D1" s="214"/>
    </row>
    <row r="2" s="211" customFormat="1" ht="23" spans="1:12">
      <c r="A2" s="215" t="s">
        <v>2375</v>
      </c>
      <c r="B2" s="215"/>
      <c r="C2" s="215"/>
      <c r="D2" s="215"/>
      <c r="E2" s="215"/>
      <c r="F2" s="215"/>
      <c r="G2" s="215"/>
      <c r="H2" s="215"/>
      <c r="I2" s="215"/>
      <c r="J2" s="215"/>
      <c r="K2" s="215"/>
      <c r="L2" s="215"/>
    </row>
    <row r="3" ht="20.25" customHeight="1" spans="12:12">
      <c r="L3" s="250" t="s">
        <v>19</v>
      </c>
    </row>
    <row r="4" ht="31.5" customHeight="1" spans="1:12">
      <c r="A4" s="216" t="s">
        <v>2376</v>
      </c>
      <c r="B4" s="217"/>
      <c r="C4" s="217"/>
      <c r="D4" s="217"/>
      <c r="E4" s="217"/>
      <c r="F4" s="218"/>
      <c r="G4" s="216" t="s">
        <v>2377</v>
      </c>
      <c r="H4" s="217"/>
      <c r="I4" s="217"/>
      <c r="J4" s="217"/>
      <c r="K4" s="217"/>
      <c r="L4" s="218"/>
    </row>
    <row r="5" ht="21.9" customHeight="1" spans="1:12">
      <c r="A5" s="219" t="s">
        <v>20</v>
      </c>
      <c r="B5" s="54" t="s">
        <v>21</v>
      </c>
      <c r="C5" s="54" t="s">
        <v>22</v>
      </c>
      <c r="D5" s="79" t="s">
        <v>23</v>
      </c>
      <c r="E5" s="79"/>
      <c r="F5" s="79"/>
      <c r="G5" s="220" t="s">
        <v>20</v>
      </c>
      <c r="H5" s="54" t="s">
        <v>21</v>
      </c>
      <c r="I5" s="54" t="s">
        <v>22</v>
      </c>
      <c r="J5" s="79" t="s">
        <v>23</v>
      </c>
      <c r="K5" s="79"/>
      <c r="L5" s="79"/>
    </row>
    <row r="6" ht="45.9" customHeight="1" spans="1:12">
      <c r="A6" s="221"/>
      <c r="B6" s="57"/>
      <c r="C6" s="57"/>
      <c r="D6" s="79" t="s">
        <v>26</v>
      </c>
      <c r="E6" s="80" t="s">
        <v>27</v>
      </c>
      <c r="F6" s="80" t="s">
        <v>28</v>
      </c>
      <c r="G6" s="220"/>
      <c r="H6" s="57"/>
      <c r="I6" s="57"/>
      <c r="J6" s="79" t="s">
        <v>26</v>
      </c>
      <c r="K6" s="80" t="s">
        <v>27</v>
      </c>
      <c r="L6" s="80" t="s">
        <v>28</v>
      </c>
    </row>
    <row r="7" ht="20.1" customHeight="1" spans="1:12">
      <c r="A7" s="222" t="s">
        <v>2378</v>
      </c>
      <c r="B7" s="223">
        <f>表一!C33</f>
        <v>145300</v>
      </c>
      <c r="C7" s="224">
        <f>SUM(表一!D33)</f>
        <v>145700</v>
      </c>
      <c r="D7" s="224">
        <f>SUM(表一!E33)</f>
        <v>153700</v>
      </c>
      <c r="E7" s="225">
        <f t="shared" ref="E7:E11" si="0">IF(B7&gt;0,D7/B7,0)</f>
        <v>1.05781142463868</v>
      </c>
      <c r="F7" s="225">
        <f t="shared" ref="F7:F11" si="1">IF(C7&gt;0,D7/C7,0)</f>
        <v>1.05490734385724</v>
      </c>
      <c r="G7" s="226" t="s">
        <v>2379</v>
      </c>
      <c r="H7" s="224">
        <f>'表二 '!C1341</f>
        <v>314293</v>
      </c>
      <c r="I7" s="224">
        <f>'表二 '!D1341</f>
        <v>316300</v>
      </c>
      <c r="J7" s="224">
        <f>SUM('表二 '!E1341)</f>
        <v>322700</v>
      </c>
      <c r="K7" s="251">
        <f>IF(H7&gt;0,J7/H7,0)</f>
        <v>1.02674892536582</v>
      </c>
      <c r="L7" s="251">
        <f>IF(I7&gt;0,J7/I7,0)</f>
        <v>1.02023395510591</v>
      </c>
    </row>
    <row r="8" ht="20.1" customHeight="1" spans="1:12">
      <c r="A8" s="227" t="s">
        <v>2380</v>
      </c>
      <c r="B8" s="228">
        <f>SUM(B9,B80,B83,B84,B85,B90,B91,B92,B93)</f>
        <v>271893</v>
      </c>
      <c r="C8" s="228">
        <f>SUM(C9,C80,C83,C84,C85,C90,C91,C92,C93)</f>
        <v>281255</v>
      </c>
      <c r="D8" s="228">
        <f>SUM(D9,D80,D83,D84,D85,D90,D91,D92,D93)</f>
        <v>273810</v>
      </c>
      <c r="E8" s="225">
        <f t="shared" si="0"/>
        <v>1.00705056768655</v>
      </c>
      <c r="F8" s="225">
        <f t="shared" si="1"/>
        <v>0.973529359478054</v>
      </c>
      <c r="G8" s="229" t="s">
        <v>2381</v>
      </c>
      <c r="H8" s="224">
        <f>SUM(H9,H80,H84,H85,H86,H87,H88,H89,H90)</f>
        <v>100500</v>
      </c>
      <c r="I8" s="224">
        <f>SUM(I9,I80,I84,I85,I86,I87,I88,I89,I90)</f>
        <v>108255</v>
      </c>
      <c r="J8" s="224">
        <f>SUM(J9,J80,J84,J85,J86,J87,J88,J89,J90)</f>
        <v>101370</v>
      </c>
      <c r="K8" s="251">
        <f t="shared" ref="K8:K9" si="2">IF(H8&gt;0,J8/H8,0)</f>
        <v>1.00865671641791</v>
      </c>
      <c r="L8" s="251">
        <f t="shared" ref="L8:L9" si="3">IF(I8&gt;0,J8/I8,0)</f>
        <v>0.936400166274075</v>
      </c>
    </row>
    <row r="9" ht="20.1" customHeight="1" spans="1:12">
      <c r="A9" s="230" t="s">
        <v>2382</v>
      </c>
      <c r="B9" s="231">
        <f t="shared" ref="B9:D9" si="4">SUM(B10,B17,B56)</f>
        <v>199297</v>
      </c>
      <c r="C9" s="231">
        <f t="shared" si="4"/>
        <v>208659</v>
      </c>
      <c r="D9" s="231">
        <f t="shared" si="4"/>
        <v>221915</v>
      </c>
      <c r="E9" s="232">
        <f t="shared" si="0"/>
        <v>1.11348891353106</v>
      </c>
      <c r="F9" s="232">
        <f t="shared" si="1"/>
        <v>1.06352949070014</v>
      </c>
      <c r="G9" s="233" t="s">
        <v>2383</v>
      </c>
      <c r="H9" s="234"/>
      <c r="I9" s="234"/>
      <c r="J9" s="234"/>
      <c r="K9" s="252">
        <f t="shared" si="2"/>
        <v>0</v>
      </c>
      <c r="L9" s="252">
        <f t="shared" si="3"/>
        <v>0</v>
      </c>
    </row>
    <row r="10" ht="20.1" customHeight="1" spans="1:12">
      <c r="A10" s="235" t="s">
        <v>2384</v>
      </c>
      <c r="B10" s="236">
        <f t="shared" ref="B10:D10" si="5">SUM(B11:B16)</f>
        <v>13665</v>
      </c>
      <c r="C10" s="236">
        <f t="shared" si="5"/>
        <v>13665</v>
      </c>
      <c r="D10" s="236">
        <f t="shared" si="5"/>
        <v>13665</v>
      </c>
      <c r="E10" s="237">
        <f t="shared" si="0"/>
        <v>1</v>
      </c>
      <c r="F10" s="237">
        <f t="shared" si="1"/>
        <v>1</v>
      </c>
      <c r="G10" s="238"/>
      <c r="H10" s="239"/>
      <c r="I10" s="239"/>
      <c r="J10" s="239"/>
      <c r="K10" s="253"/>
      <c r="L10" s="253"/>
    </row>
    <row r="11" ht="20.1" customHeight="1" outlineLevel="1" spans="1:12">
      <c r="A11" s="240" t="s">
        <v>2385</v>
      </c>
      <c r="B11" s="241"/>
      <c r="C11" s="241"/>
      <c r="D11" s="241"/>
      <c r="E11" s="242">
        <f t="shared" si="0"/>
        <v>0</v>
      </c>
      <c r="F11" s="242">
        <f t="shared" si="1"/>
        <v>0</v>
      </c>
      <c r="G11" s="238"/>
      <c r="H11" s="239"/>
      <c r="I11" s="239"/>
      <c r="J11" s="239"/>
      <c r="K11" s="253"/>
      <c r="L11" s="253"/>
    </row>
    <row r="12" ht="20.1" customHeight="1" outlineLevel="1" spans="1:12">
      <c r="A12" s="240" t="s">
        <v>2386</v>
      </c>
      <c r="B12" s="241"/>
      <c r="C12" s="241"/>
      <c r="D12" s="241"/>
      <c r="E12" s="242">
        <f t="shared" ref="E12:E75" si="6">IF(B12&gt;0,D12/B12,0)</f>
        <v>0</v>
      </c>
      <c r="F12" s="242">
        <f t="shared" ref="F12:F75" si="7">IF(C12&gt;0,D12/C12,0)</f>
        <v>0</v>
      </c>
      <c r="G12" s="238"/>
      <c r="H12" s="239"/>
      <c r="I12" s="239"/>
      <c r="J12" s="239"/>
      <c r="K12" s="253"/>
      <c r="L12" s="253"/>
    </row>
    <row r="13" ht="20.1" customHeight="1" outlineLevel="1" spans="1:12">
      <c r="A13" s="240" t="s">
        <v>2387</v>
      </c>
      <c r="B13" s="241">
        <v>2589</v>
      </c>
      <c r="C13" s="241">
        <v>2589</v>
      </c>
      <c r="D13" s="241">
        <v>2589</v>
      </c>
      <c r="E13" s="242">
        <f t="shared" si="6"/>
        <v>1</v>
      </c>
      <c r="F13" s="242">
        <f t="shared" si="7"/>
        <v>1</v>
      </c>
      <c r="G13" s="238" t="s">
        <v>55</v>
      </c>
      <c r="H13" s="239"/>
      <c r="I13" s="239"/>
      <c r="J13" s="239"/>
      <c r="K13" s="253"/>
      <c r="L13" s="253"/>
    </row>
    <row r="14" ht="20.1" customHeight="1" outlineLevel="1" spans="1:12">
      <c r="A14" s="240" t="s">
        <v>2388</v>
      </c>
      <c r="B14" s="241"/>
      <c r="C14" s="241"/>
      <c r="D14" s="241"/>
      <c r="E14" s="242">
        <f t="shared" si="6"/>
        <v>0</v>
      </c>
      <c r="F14" s="242">
        <f t="shared" si="7"/>
        <v>0</v>
      </c>
      <c r="G14" s="238" t="s">
        <v>55</v>
      </c>
      <c r="H14" s="239"/>
      <c r="I14" s="239"/>
      <c r="J14" s="239"/>
      <c r="K14" s="253"/>
      <c r="L14" s="253"/>
    </row>
    <row r="15" ht="20.1" customHeight="1" outlineLevel="1" spans="1:12">
      <c r="A15" s="240" t="s">
        <v>2389</v>
      </c>
      <c r="B15" s="241">
        <v>9072</v>
      </c>
      <c r="C15" s="241">
        <v>9072</v>
      </c>
      <c r="D15" s="241">
        <v>9072</v>
      </c>
      <c r="E15" s="242">
        <f t="shared" si="6"/>
        <v>1</v>
      </c>
      <c r="F15" s="242">
        <f t="shared" si="7"/>
        <v>1</v>
      </c>
      <c r="G15" s="238" t="s">
        <v>55</v>
      </c>
      <c r="H15" s="239"/>
      <c r="I15" s="239"/>
      <c r="J15" s="239"/>
      <c r="K15" s="253"/>
      <c r="L15" s="253"/>
    </row>
    <row r="16" ht="20.1" customHeight="1" outlineLevel="1" spans="1:12">
      <c r="A16" s="240" t="s">
        <v>2390</v>
      </c>
      <c r="B16" s="241">
        <v>2004</v>
      </c>
      <c r="C16" s="241">
        <v>2004</v>
      </c>
      <c r="D16" s="241">
        <v>2004</v>
      </c>
      <c r="E16" s="242">
        <f t="shared" si="6"/>
        <v>1</v>
      </c>
      <c r="F16" s="242">
        <f t="shared" si="7"/>
        <v>1</v>
      </c>
      <c r="G16" s="238" t="s">
        <v>55</v>
      </c>
      <c r="H16" s="239"/>
      <c r="I16" s="239"/>
      <c r="J16" s="239"/>
      <c r="K16" s="253"/>
      <c r="L16" s="253"/>
    </row>
    <row r="17" ht="20.1" customHeight="1" spans="1:12">
      <c r="A17" s="243" t="s">
        <v>2391</v>
      </c>
      <c r="B17" s="236">
        <f t="shared" ref="B17:D17" si="8">SUM(B18:B55)</f>
        <v>163075</v>
      </c>
      <c r="C17" s="236">
        <f t="shared" si="8"/>
        <v>171959</v>
      </c>
      <c r="D17" s="236">
        <f t="shared" si="8"/>
        <v>181885</v>
      </c>
      <c r="E17" s="237">
        <f t="shared" si="6"/>
        <v>1.11534569983137</v>
      </c>
      <c r="F17" s="237">
        <f t="shared" si="7"/>
        <v>1.05772306189266</v>
      </c>
      <c r="G17" s="238" t="s">
        <v>55</v>
      </c>
      <c r="H17" s="239"/>
      <c r="I17" s="239"/>
      <c r="J17" s="239"/>
      <c r="K17" s="253"/>
      <c r="L17" s="253"/>
    </row>
    <row r="18" ht="20.1" customHeight="1" outlineLevel="1" spans="1:12">
      <c r="A18" s="240" t="s">
        <v>2392</v>
      </c>
      <c r="B18" s="241">
        <v>132</v>
      </c>
      <c r="C18" s="241">
        <v>132</v>
      </c>
      <c r="D18" s="241">
        <v>132</v>
      </c>
      <c r="E18" s="242">
        <f t="shared" si="6"/>
        <v>1</v>
      </c>
      <c r="F18" s="242">
        <f t="shared" si="7"/>
        <v>1</v>
      </c>
      <c r="G18" s="238" t="s">
        <v>55</v>
      </c>
      <c r="H18" s="239"/>
      <c r="I18" s="239"/>
      <c r="J18" s="239"/>
      <c r="K18" s="253"/>
      <c r="L18" s="253"/>
    </row>
    <row r="19" ht="20.1" customHeight="1" outlineLevel="1" spans="1:12">
      <c r="A19" s="244" t="s">
        <v>2393</v>
      </c>
      <c r="B19" s="241">
        <v>11480</v>
      </c>
      <c r="C19" s="241">
        <v>6900</v>
      </c>
      <c r="D19" s="241">
        <v>6900</v>
      </c>
      <c r="E19" s="242">
        <f t="shared" si="6"/>
        <v>0.601045296167247</v>
      </c>
      <c r="F19" s="242">
        <f t="shared" si="7"/>
        <v>1</v>
      </c>
      <c r="G19" s="238" t="s">
        <v>55</v>
      </c>
      <c r="H19" s="239"/>
      <c r="I19" s="239"/>
      <c r="J19" s="239"/>
      <c r="K19" s="253"/>
      <c r="L19" s="253"/>
    </row>
    <row r="20" ht="20.1" customHeight="1" outlineLevel="1" spans="1:12">
      <c r="A20" s="245" t="s">
        <v>2394</v>
      </c>
      <c r="B20" s="241">
        <v>21000</v>
      </c>
      <c r="C20" s="241">
        <v>26700</v>
      </c>
      <c r="D20" s="241">
        <v>26700</v>
      </c>
      <c r="E20" s="242">
        <f t="shared" si="6"/>
        <v>1.27142857142857</v>
      </c>
      <c r="F20" s="242">
        <f t="shared" si="7"/>
        <v>1</v>
      </c>
      <c r="G20" s="238" t="s">
        <v>55</v>
      </c>
      <c r="H20" s="239"/>
      <c r="I20" s="239"/>
      <c r="J20" s="239"/>
      <c r="K20" s="253"/>
      <c r="L20" s="253"/>
    </row>
    <row r="21" ht="20.1" customHeight="1" outlineLevel="1" spans="1:12">
      <c r="A21" s="245" t="s">
        <v>2395</v>
      </c>
      <c r="B21" s="241">
        <v>34855</v>
      </c>
      <c r="C21" s="241">
        <v>26000</v>
      </c>
      <c r="D21" s="241">
        <v>35800</v>
      </c>
      <c r="E21" s="242">
        <f t="shared" si="6"/>
        <v>1.02711232247884</v>
      </c>
      <c r="F21" s="242">
        <f t="shared" si="7"/>
        <v>1.37692307692308</v>
      </c>
      <c r="G21" s="238" t="s">
        <v>55</v>
      </c>
      <c r="H21" s="239"/>
      <c r="I21" s="239"/>
      <c r="J21" s="239"/>
      <c r="K21" s="253"/>
      <c r="L21" s="253"/>
    </row>
    <row r="22" ht="20.1" customHeight="1" outlineLevel="1" spans="1:12">
      <c r="A22" s="245" t="s">
        <v>2396</v>
      </c>
      <c r="B22" s="241"/>
      <c r="C22" s="241"/>
      <c r="D22" s="241"/>
      <c r="E22" s="242">
        <f t="shared" si="6"/>
        <v>0</v>
      </c>
      <c r="F22" s="242">
        <f t="shared" si="7"/>
        <v>0</v>
      </c>
      <c r="G22" s="238" t="s">
        <v>55</v>
      </c>
      <c r="H22" s="239"/>
      <c r="I22" s="239"/>
      <c r="J22" s="239"/>
      <c r="K22" s="253"/>
      <c r="L22" s="253"/>
    </row>
    <row r="23" ht="20.1" customHeight="1" outlineLevel="1" spans="1:12">
      <c r="A23" s="245" t="s">
        <v>2397</v>
      </c>
      <c r="B23" s="241"/>
      <c r="C23" s="241"/>
      <c r="D23" s="241"/>
      <c r="E23" s="242">
        <f t="shared" si="6"/>
        <v>0</v>
      </c>
      <c r="F23" s="242">
        <f t="shared" si="7"/>
        <v>0</v>
      </c>
      <c r="G23" s="238" t="s">
        <v>55</v>
      </c>
      <c r="H23" s="239"/>
      <c r="I23" s="239"/>
      <c r="J23" s="239"/>
      <c r="K23" s="253"/>
      <c r="L23" s="253"/>
    </row>
    <row r="24" ht="20.1" customHeight="1" outlineLevel="1" spans="1:12">
      <c r="A24" s="245" t="s">
        <v>2398</v>
      </c>
      <c r="B24" s="241">
        <v>34</v>
      </c>
      <c r="C24" s="241">
        <v>172</v>
      </c>
      <c r="D24" s="241">
        <v>172</v>
      </c>
      <c r="E24" s="242">
        <f t="shared" si="6"/>
        <v>5.05882352941176</v>
      </c>
      <c r="F24" s="242">
        <f t="shared" si="7"/>
        <v>1</v>
      </c>
      <c r="G24" s="246" t="s">
        <v>55</v>
      </c>
      <c r="H24" s="241"/>
      <c r="I24" s="241"/>
      <c r="J24" s="241"/>
      <c r="K24" s="253"/>
      <c r="L24" s="253"/>
    </row>
    <row r="25" ht="20.1" customHeight="1" outlineLevel="1" spans="1:12">
      <c r="A25" s="245" t="s">
        <v>2399</v>
      </c>
      <c r="B25" s="241"/>
      <c r="C25" s="241">
        <v>657</v>
      </c>
      <c r="D25" s="241">
        <v>657</v>
      </c>
      <c r="E25" s="242">
        <f t="shared" si="6"/>
        <v>0</v>
      </c>
      <c r="F25" s="242">
        <f t="shared" si="7"/>
        <v>1</v>
      </c>
      <c r="G25" s="246" t="s">
        <v>55</v>
      </c>
      <c r="H25" s="241"/>
      <c r="I25" s="241"/>
      <c r="J25" s="241"/>
      <c r="K25" s="253"/>
      <c r="L25" s="253"/>
    </row>
    <row r="26" ht="20.1" customHeight="1" outlineLevel="1" spans="1:12">
      <c r="A26" s="245" t="s">
        <v>2400</v>
      </c>
      <c r="B26" s="241">
        <v>38129</v>
      </c>
      <c r="C26" s="241">
        <v>22532</v>
      </c>
      <c r="D26" s="241">
        <v>22532</v>
      </c>
      <c r="E26" s="242">
        <f t="shared" si="6"/>
        <v>0.590941278292114</v>
      </c>
      <c r="F26" s="242">
        <f t="shared" si="7"/>
        <v>1</v>
      </c>
      <c r="G26" s="247" t="s">
        <v>55</v>
      </c>
      <c r="H26" s="241"/>
      <c r="I26" s="241"/>
      <c r="J26" s="241"/>
      <c r="K26" s="253"/>
      <c r="L26" s="253"/>
    </row>
    <row r="27" ht="20.1" customHeight="1" outlineLevel="1" spans="1:12">
      <c r="A27" s="245" t="s">
        <v>2401</v>
      </c>
      <c r="B27" s="241">
        <v>1068</v>
      </c>
      <c r="C27" s="241">
        <v>893</v>
      </c>
      <c r="D27" s="241">
        <v>892</v>
      </c>
      <c r="E27" s="242">
        <f t="shared" si="6"/>
        <v>0.835205992509363</v>
      </c>
      <c r="F27" s="242">
        <f t="shared" si="7"/>
        <v>0.998880179171333</v>
      </c>
      <c r="G27" s="246" t="s">
        <v>55</v>
      </c>
      <c r="H27" s="241"/>
      <c r="I27" s="241"/>
      <c r="J27" s="241"/>
      <c r="K27" s="253"/>
      <c r="L27" s="253"/>
    </row>
    <row r="28" ht="20.1" customHeight="1" outlineLevel="1" spans="1:12">
      <c r="A28" s="245" t="s">
        <v>2402</v>
      </c>
      <c r="B28" s="241">
        <v>10</v>
      </c>
      <c r="C28" s="241"/>
      <c r="D28" s="241"/>
      <c r="E28" s="242">
        <f t="shared" si="6"/>
        <v>0</v>
      </c>
      <c r="F28" s="242">
        <f t="shared" si="7"/>
        <v>0</v>
      </c>
      <c r="G28" s="246" t="s">
        <v>55</v>
      </c>
      <c r="H28" s="241"/>
      <c r="I28" s="241"/>
      <c r="J28" s="241"/>
      <c r="K28" s="253"/>
      <c r="L28" s="253"/>
    </row>
    <row r="29" ht="20.1" customHeight="1" outlineLevel="1" spans="1:12">
      <c r="A29" s="245" t="s">
        <v>2403</v>
      </c>
      <c r="B29" s="241"/>
      <c r="C29" s="241"/>
      <c r="D29" s="241"/>
      <c r="E29" s="242">
        <f t="shared" si="6"/>
        <v>0</v>
      </c>
      <c r="F29" s="242">
        <f t="shared" si="7"/>
        <v>0</v>
      </c>
      <c r="G29" s="246" t="s">
        <v>55</v>
      </c>
      <c r="H29" s="241"/>
      <c r="I29" s="241"/>
      <c r="J29" s="241"/>
      <c r="K29" s="253"/>
      <c r="L29" s="253"/>
    </row>
    <row r="30" ht="20.1" customHeight="1" outlineLevel="1" spans="1:12">
      <c r="A30" s="245" t="s">
        <v>2404</v>
      </c>
      <c r="B30" s="241">
        <v>824</v>
      </c>
      <c r="C30" s="241">
        <v>3967</v>
      </c>
      <c r="D30" s="241">
        <v>4000</v>
      </c>
      <c r="E30" s="242">
        <f t="shared" si="6"/>
        <v>4.85436893203883</v>
      </c>
      <c r="F30" s="242">
        <f t="shared" si="7"/>
        <v>1.00831862868666</v>
      </c>
      <c r="G30" s="246" t="s">
        <v>55</v>
      </c>
      <c r="H30" s="241"/>
      <c r="I30" s="241"/>
      <c r="J30" s="241"/>
      <c r="K30" s="253"/>
      <c r="L30" s="253"/>
    </row>
    <row r="31" ht="20.1" customHeight="1" outlineLevel="1" spans="1:12">
      <c r="A31" s="248" t="s">
        <v>2405</v>
      </c>
      <c r="B31" s="241"/>
      <c r="C31" s="241"/>
      <c r="D31" s="241"/>
      <c r="E31" s="242">
        <f t="shared" si="6"/>
        <v>0</v>
      </c>
      <c r="F31" s="242">
        <f t="shared" si="7"/>
        <v>0</v>
      </c>
      <c r="G31" s="246" t="s">
        <v>55</v>
      </c>
      <c r="H31" s="241"/>
      <c r="I31" s="241"/>
      <c r="J31" s="241"/>
      <c r="K31" s="253"/>
      <c r="L31" s="253"/>
    </row>
    <row r="32" ht="20.1" customHeight="1" outlineLevel="1" spans="1:12">
      <c r="A32" s="248" t="s">
        <v>2406</v>
      </c>
      <c r="B32" s="241"/>
      <c r="C32" s="241"/>
      <c r="D32" s="241"/>
      <c r="E32" s="242">
        <f t="shared" si="6"/>
        <v>0</v>
      </c>
      <c r="F32" s="242">
        <f t="shared" si="7"/>
        <v>0</v>
      </c>
      <c r="G32" s="246" t="s">
        <v>55</v>
      </c>
      <c r="H32" s="241"/>
      <c r="I32" s="241"/>
      <c r="J32" s="241"/>
      <c r="K32" s="253"/>
      <c r="L32" s="253"/>
    </row>
    <row r="33" ht="20.1" customHeight="1" outlineLevel="1" spans="1:12">
      <c r="A33" s="248" t="s">
        <v>2407</v>
      </c>
      <c r="B33" s="241"/>
      <c r="C33" s="241"/>
      <c r="D33" s="241"/>
      <c r="E33" s="242">
        <f t="shared" si="6"/>
        <v>0</v>
      </c>
      <c r="F33" s="242">
        <f t="shared" si="7"/>
        <v>0</v>
      </c>
      <c r="G33" s="246" t="s">
        <v>55</v>
      </c>
      <c r="H33" s="241"/>
      <c r="I33" s="241"/>
      <c r="J33" s="241"/>
      <c r="K33" s="253"/>
      <c r="L33" s="253"/>
    </row>
    <row r="34" ht="20.1" customHeight="1" outlineLevel="1" spans="1:12">
      <c r="A34" s="248" t="s">
        <v>2408</v>
      </c>
      <c r="B34" s="241">
        <v>1300</v>
      </c>
      <c r="C34" s="241">
        <v>1129</v>
      </c>
      <c r="D34" s="241">
        <v>1300</v>
      </c>
      <c r="E34" s="242">
        <f t="shared" si="6"/>
        <v>1</v>
      </c>
      <c r="F34" s="242">
        <f t="shared" si="7"/>
        <v>1.15146147032772</v>
      </c>
      <c r="G34" s="246" t="s">
        <v>55</v>
      </c>
      <c r="H34" s="241"/>
      <c r="I34" s="241"/>
      <c r="J34" s="241"/>
      <c r="K34" s="253"/>
      <c r="L34" s="253"/>
    </row>
    <row r="35" ht="20.1" customHeight="1" outlineLevel="1" spans="1:12">
      <c r="A35" s="248" t="s">
        <v>2409</v>
      </c>
      <c r="B35" s="241">
        <v>19200</v>
      </c>
      <c r="C35" s="241">
        <f>28877</f>
        <v>28877</v>
      </c>
      <c r="D35" s="241">
        <f>28000</f>
        <v>28000</v>
      </c>
      <c r="E35" s="242">
        <f t="shared" si="6"/>
        <v>1.45833333333333</v>
      </c>
      <c r="F35" s="242">
        <f t="shared" si="7"/>
        <v>0.969629809190705</v>
      </c>
      <c r="G35" s="238" t="s">
        <v>55</v>
      </c>
      <c r="H35" s="239"/>
      <c r="I35" s="239"/>
      <c r="J35" s="239"/>
      <c r="K35" s="253"/>
      <c r="L35" s="253"/>
    </row>
    <row r="36" ht="20.1" customHeight="1" outlineLevel="1" spans="1:12">
      <c r="A36" s="248" t="s">
        <v>2410</v>
      </c>
      <c r="B36" s="241"/>
      <c r="C36" s="241">
        <v>146</v>
      </c>
      <c r="D36" s="241"/>
      <c r="E36" s="242">
        <f t="shared" si="6"/>
        <v>0</v>
      </c>
      <c r="F36" s="242">
        <f t="shared" si="7"/>
        <v>0</v>
      </c>
      <c r="G36" s="238" t="s">
        <v>55</v>
      </c>
      <c r="H36" s="239"/>
      <c r="I36" s="239"/>
      <c r="J36" s="239"/>
      <c r="K36" s="253"/>
      <c r="L36" s="253"/>
    </row>
    <row r="37" ht="20.1" customHeight="1" outlineLevel="1" spans="1:12">
      <c r="A37" s="248" t="s">
        <v>2411</v>
      </c>
      <c r="B37" s="241"/>
      <c r="C37" s="241">
        <v>199</v>
      </c>
      <c r="D37" s="241"/>
      <c r="E37" s="242">
        <f t="shared" si="6"/>
        <v>0</v>
      </c>
      <c r="F37" s="242">
        <f t="shared" si="7"/>
        <v>0</v>
      </c>
      <c r="G37" s="238" t="s">
        <v>55</v>
      </c>
      <c r="H37" s="239"/>
      <c r="I37" s="239"/>
      <c r="J37" s="239"/>
      <c r="K37" s="253"/>
      <c r="L37" s="253"/>
    </row>
    <row r="38" ht="20.1" customHeight="1" outlineLevel="1" spans="1:12">
      <c r="A38" s="248" t="s">
        <v>2412</v>
      </c>
      <c r="B38" s="241">
        <v>21000</v>
      </c>
      <c r="C38" s="241">
        <v>25332</v>
      </c>
      <c r="D38" s="241">
        <v>31500</v>
      </c>
      <c r="E38" s="242">
        <f t="shared" si="6"/>
        <v>1.5</v>
      </c>
      <c r="F38" s="242">
        <f t="shared" si="7"/>
        <v>1.24348649928944</v>
      </c>
      <c r="G38" s="238" t="s">
        <v>55</v>
      </c>
      <c r="H38" s="239"/>
      <c r="I38" s="239"/>
      <c r="J38" s="239"/>
      <c r="K38" s="253"/>
      <c r="L38" s="253"/>
    </row>
    <row r="39" ht="20.1" customHeight="1" outlineLevel="1" spans="1:12">
      <c r="A39" s="248" t="s">
        <v>2413</v>
      </c>
      <c r="B39" s="241">
        <v>3156</v>
      </c>
      <c r="C39" s="241">
        <v>7790</v>
      </c>
      <c r="D39" s="241">
        <v>8000</v>
      </c>
      <c r="E39" s="242">
        <f t="shared" si="6"/>
        <v>2.53485424588086</v>
      </c>
      <c r="F39" s="242">
        <f t="shared" si="7"/>
        <v>1.02695763799743</v>
      </c>
      <c r="G39" s="238" t="s">
        <v>55</v>
      </c>
      <c r="H39" s="239"/>
      <c r="I39" s="239"/>
      <c r="J39" s="239"/>
      <c r="K39" s="253"/>
      <c r="L39" s="253"/>
    </row>
    <row r="40" ht="20.1" customHeight="1" outlineLevel="1" spans="1:12">
      <c r="A40" s="248" t="s">
        <v>2414</v>
      </c>
      <c r="B40" s="241"/>
      <c r="C40" s="241">
        <v>53</v>
      </c>
      <c r="D40" s="241"/>
      <c r="E40" s="242">
        <f t="shared" si="6"/>
        <v>0</v>
      </c>
      <c r="F40" s="242">
        <f t="shared" si="7"/>
        <v>0</v>
      </c>
      <c r="G40" s="238" t="s">
        <v>55</v>
      </c>
      <c r="H40" s="239"/>
      <c r="I40" s="239"/>
      <c r="J40" s="239"/>
      <c r="K40" s="253"/>
      <c r="L40" s="253"/>
    </row>
    <row r="41" ht="20.1" customHeight="1" outlineLevel="1" spans="1:12">
      <c r="A41" s="248" t="s">
        <v>2415</v>
      </c>
      <c r="B41" s="241"/>
      <c r="C41" s="241"/>
      <c r="D41" s="241"/>
      <c r="E41" s="242">
        <f t="shared" si="6"/>
        <v>0</v>
      </c>
      <c r="F41" s="242">
        <f t="shared" si="7"/>
        <v>0</v>
      </c>
      <c r="G41" s="238" t="s">
        <v>55</v>
      </c>
      <c r="H41" s="239"/>
      <c r="I41" s="239"/>
      <c r="J41" s="239"/>
      <c r="K41" s="253"/>
      <c r="L41" s="253"/>
    </row>
    <row r="42" ht="20.1" customHeight="1" outlineLevel="1" spans="1:12">
      <c r="A42" s="248" t="s">
        <v>2416</v>
      </c>
      <c r="B42" s="241">
        <v>5979</v>
      </c>
      <c r="C42" s="241">
        <f>9161+280</f>
        <v>9441</v>
      </c>
      <c r="D42" s="241">
        <v>9000</v>
      </c>
      <c r="E42" s="242">
        <f t="shared" si="6"/>
        <v>1.50526843953838</v>
      </c>
      <c r="F42" s="242">
        <f t="shared" si="7"/>
        <v>0.953288846520496</v>
      </c>
      <c r="G42" s="238" t="s">
        <v>55</v>
      </c>
      <c r="H42" s="239"/>
      <c r="I42" s="239"/>
      <c r="J42" s="239"/>
      <c r="K42" s="253"/>
      <c r="L42" s="253"/>
    </row>
    <row r="43" ht="20.1" customHeight="1" outlineLevel="1" spans="1:12">
      <c r="A43" s="248" t="s">
        <v>2417</v>
      </c>
      <c r="B43" s="241">
        <v>1805</v>
      </c>
      <c r="C43" s="241">
        <v>125</v>
      </c>
      <c r="D43" s="241">
        <v>1000</v>
      </c>
      <c r="E43" s="242">
        <f t="shared" si="6"/>
        <v>0.554016620498615</v>
      </c>
      <c r="F43" s="242">
        <f t="shared" si="7"/>
        <v>8</v>
      </c>
      <c r="G43" s="238" t="s">
        <v>55</v>
      </c>
      <c r="H43" s="239"/>
      <c r="I43" s="239"/>
      <c r="J43" s="239"/>
      <c r="K43" s="253"/>
      <c r="L43" s="253"/>
    </row>
    <row r="44" ht="20.1" customHeight="1" outlineLevel="1" spans="1:12">
      <c r="A44" s="248" t="s">
        <v>2418</v>
      </c>
      <c r="B44" s="241"/>
      <c r="C44" s="241">
        <v>48</v>
      </c>
      <c r="D44" s="241"/>
      <c r="E44" s="242">
        <f t="shared" si="6"/>
        <v>0</v>
      </c>
      <c r="F44" s="242">
        <f t="shared" si="7"/>
        <v>0</v>
      </c>
      <c r="G44" s="238" t="s">
        <v>55</v>
      </c>
      <c r="H44" s="239"/>
      <c r="I44" s="239"/>
      <c r="J44" s="239"/>
      <c r="K44" s="253"/>
      <c r="L44" s="253"/>
    </row>
    <row r="45" ht="20.1" customHeight="1" outlineLevel="1" spans="1:12">
      <c r="A45" s="248" t="s">
        <v>2419</v>
      </c>
      <c r="B45" s="241"/>
      <c r="C45" s="241"/>
      <c r="D45" s="241"/>
      <c r="E45" s="242">
        <f t="shared" si="6"/>
        <v>0</v>
      </c>
      <c r="F45" s="242">
        <f t="shared" si="7"/>
        <v>0</v>
      </c>
      <c r="G45" s="238" t="s">
        <v>55</v>
      </c>
      <c r="H45" s="239"/>
      <c r="I45" s="239"/>
      <c r="J45" s="239"/>
      <c r="K45" s="253"/>
      <c r="L45" s="253"/>
    </row>
    <row r="46" ht="20.1" customHeight="1" outlineLevel="1" spans="1:12">
      <c r="A46" s="248" t="s">
        <v>2420</v>
      </c>
      <c r="B46" s="241"/>
      <c r="C46" s="241"/>
      <c r="D46" s="241"/>
      <c r="E46" s="242">
        <f t="shared" si="6"/>
        <v>0</v>
      </c>
      <c r="F46" s="242">
        <f t="shared" si="7"/>
        <v>0</v>
      </c>
      <c r="G46" s="238" t="s">
        <v>55</v>
      </c>
      <c r="H46" s="239"/>
      <c r="I46" s="239"/>
      <c r="J46" s="239"/>
      <c r="K46" s="253"/>
      <c r="L46" s="253"/>
    </row>
    <row r="47" ht="20.1" customHeight="1" outlineLevel="1" spans="1:12">
      <c r="A47" s="248" t="s">
        <v>2421</v>
      </c>
      <c r="B47" s="241"/>
      <c r="C47" s="241"/>
      <c r="D47" s="241"/>
      <c r="E47" s="242">
        <f t="shared" si="6"/>
        <v>0</v>
      </c>
      <c r="F47" s="242">
        <f t="shared" si="7"/>
        <v>0</v>
      </c>
      <c r="G47" s="238" t="s">
        <v>55</v>
      </c>
      <c r="H47" s="239"/>
      <c r="I47" s="239"/>
      <c r="J47" s="239"/>
      <c r="K47" s="253"/>
      <c r="L47" s="253"/>
    </row>
    <row r="48" ht="20.1" customHeight="1" outlineLevel="1" spans="1:12">
      <c r="A48" s="248" t="s">
        <v>2422</v>
      </c>
      <c r="B48" s="241">
        <v>3103</v>
      </c>
      <c r="C48" s="241">
        <f>10499+3</f>
        <v>10502</v>
      </c>
      <c r="D48" s="241">
        <v>5000</v>
      </c>
      <c r="E48" s="242">
        <f t="shared" si="6"/>
        <v>1.61134386077989</v>
      </c>
      <c r="F48" s="242">
        <f t="shared" si="7"/>
        <v>0.476099790516092</v>
      </c>
      <c r="G48" s="238" t="s">
        <v>55</v>
      </c>
      <c r="H48" s="239"/>
      <c r="I48" s="239"/>
      <c r="J48" s="239"/>
      <c r="K48" s="253"/>
      <c r="L48" s="253"/>
    </row>
    <row r="49" ht="20.1" customHeight="1" outlineLevel="1" spans="1:12">
      <c r="A49" s="248" t="s">
        <v>2423</v>
      </c>
      <c r="B49" s="241"/>
      <c r="C49" s="241"/>
      <c r="D49" s="241"/>
      <c r="E49" s="242">
        <f t="shared" si="6"/>
        <v>0</v>
      </c>
      <c r="F49" s="242">
        <f t="shared" si="7"/>
        <v>0</v>
      </c>
      <c r="G49" s="246" t="s">
        <v>55</v>
      </c>
      <c r="H49" s="241"/>
      <c r="I49" s="241"/>
      <c r="J49" s="241"/>
      <c r="K49" s="253"/>
      <c r="L49" s="253"/>
    </row>
    <row r="50" ht="20.1" customHeight="1" outlineLevel="1" spans="1:12">
      <c r="A50" s="248" t="s">
        <v>2424</v>
      </c>
      <c r="B50" s="241"/>
      <c r="C50" s="241">
        <v>64</v>
      </c>
      <c r="D50" s="241"/>
      <c r="E50" s="242">
        <f t="shared" si="6"/>
        <v>0</v>
      </c>
      <c r="F50" s="242">
        <f t="shared" si="7"/>
        <v>0</v>
      </c>
      <c r="G50" s="246"/>
      <c r="H50" s="241"/>
      <c r="I50" s="241"/>
      <c r="J50" s="241"/>
      <c r="K50" s="253"/>
      <c r="L50" s="253"/>
    </row>
    <row r="51" ht="20.1" customHeight="1" outlineLevel="1" spans="1:12">
      <c r="A51" s="248" t="s">
        <v>2425</v>
      </c>
      <c r="B51" s="241"/>
      <c r="C51" s="241"/>
      <c r="D51" s="241"/>
      <c r="E51" s="242">
        <f t="shared" si="6"/>
        <v>0</v>
      </c>
      <c r="F51" s="242">
        <f t="shared" si="7"/>
        <v>0</v>
      </c>
      <c r="G51" s="246" t="s">
        <v>55</v>
      </c>
      <c r="H51" s="241"/>
      <c r="I51" s="241"/>
      <c r="J51" s="241"/>
      <c r="K51" s="253"/>
      <c r="L51" s="253"/>
    </row>
    <row r="52" ht="20.1" customHeight="1" outlineLevel="1" spans="1:12">
      <c r="A52" s="248" t="s">
        <v>2426</v>
      </c>
      <c r="B52" s="241"/>
      <c r="C52" s="241"/>
      <c r="D52" s="241"/>
      <c r="E52" s="242">
        <f t="shared" si="6"/>
        <v>0</v>
      </c>
      <c r="F52" s="242">
        <f t="shared" si="7"/>
        <v>0</v>
      </c>
      <c r="G52" s="246" t="s">
        <v>55</v>
      </c>
      <c r="H52" s="241"/>
      <c r="I52" s="241"/>
      <c r="J52" s="241"/>
      <c r="K52" s="253"/>
      <c r="L52" s="253"/>
    </row>
    <row r="53" ht="20.1" customHeight="1" outlineLevel="1" spans="1:12">
      <c r="A53" s="248" t="s">
        <v>2427</v>
      </c>
      <c r="B53" s="241"/>
      <c r="C53" s="241"/>
      <c r="D53" s="241"/>
      <c r="E53" s="242">
        <f t="shared" si="6"/>
        <v>0</v>
      </c>
      <c r="F53" s="242">
        <f t="shared" si="7"/>
        <v>0</v>
      </c>
      <c r="G53" s="246" t="s">
        <v>55</v>
      </c>
      <c r="H53" s="241"/>
      <c r="I53" s="241"/>
      <c r="J53" s="241"/>
      <c r="K53" s="253"/>
      <c r="L53" s="253"/>
    </row>
    <row r="54" ht="20.1" customHeight="1" outlineLevel="1" spans="1:12">
      <c r="A54" s="248" t="s">
        <v>2428</v>
      </c>
      <c r="B54" s="241"/>
      <c r="C54" s="241"/>
      <c r="D54" s="241"/>
      <c r="E54" s="242">
        <f t="shared" si="6"/>
        <v>0</v>
      </c>
      <c r="F54" s="242">
        <f t="shared" si="7"/>
        <v>0</v>
      </c>
      <c r="G54" s="246" t="s">
        <v>55</v>
      </c>
      <c r="H54" s="241"/>
      <c r="I54" s="241"/>
      <c r="J54" s="241"/>
      <c r="K54" s="253"/>
      <c r="L54" s="253"/>
    </row>
    <row r="55" ht="20.1" customHeight="1" outlineLevel="1" spans="1:12">
      <c r="A55" s="245" t="s">
        <v>2429</v>
      </c>
      <c r="B55" s="241"/>
      <c r="C55" s="241">
        <v>300</v>
      </c>
      <c r="D55" s="241">
        <v>300</v>
      </c>
      <c r="E55" s="242">
        <f t="shared" si="6"/>
        <v>0</v>
      </c>
      <c r="F55" s="242">
        <f t="shared" si="7"/>
        <v>1</v>
      </c>
      <c r="G55" s="246"/>
      <c r="H55" s="241"/>
      <c r="I55" s="241"/>
      <c r="J55" s="241"/>
      <c r="K55" s="253"/>
      <c r="L55" s="253"/>
    </row>
    <row r="56" ht="20.1" customHeight="1" spans="1:12">
      <c r="A56" s="249" t="s">
        <v>2430</v>
      </c>
      <c r="B56" s="236">
        <f t="shared" ref="B56:D56" si="9">SUM(B57:B77)</f>
        <v>22557</v>
      </c>
      <c r="C56" s="236">
        <f t="shared" si="9"/>
        <v>23035</v>
      </c>
      <c r="D56" s="236">
        <f t="shared" si="9"/>
        <v>26365</v>
      </c>
      <c r="E56" s="237">
        <f t="shared" si="6"/>
        <v>1.1688167752804</v>
      </c>
      <c r="F56" s="237">
        <f t="shared" si="7"/>
        <v>1.14456262209681</v>
      </c>
      <c r="G56" s="246"/>
      <c r="H56" s="241"/>
      <c r="I56" s="241"/>
      <c r="J56" s="241"/>
      <c r="K56" s="253"/>
      <c r="L56" s="253"/>
    </row>
    <row r="57" ht="20.1" customHeight="1" outlineLevel="1" spans="1:12">
      <c r="A57" s="245" t="s">
        <v>2431</v>
      </c>
      <c r="B57" s="241">
        <v>450</v>
      </c>
      <c r="C57" s="241">
        <v>3020</v>
      </c>
      <c r="D57" s="241">
        <v>1000</v>
      </c>
      <c r="E57" s="242">
        <f t="shared" si="6"/>
        <v>2.22222222222222</v>
      </c>
      <c r="F57" s="242">
        <f t="shared" si="7"/>
        <v>0.33112582781457</v>
      </c>
      <c r="G57" s="246"/>
      <c r="H57" s="241"/>
      <c r="I57" s="241"/>
      <c r="J57" s="241"/>
      <c r="K57" s="253"/>
      <c r="L57" s="253"/>
    </row>
    <row r="58" ht="20.1" customHeight="1" outlineLevel="1" spans="1:12">
      <c r="A58" s="245" t="s">
        <v>2432</v>
      </c>
      <c r="B58" s="241"/>
      <c r="C58" s="241"/>
      <c r="D58" s="241"/>
      <c r="E58" s="242">
        <f t="shared" si="6"/>
        <v>0</v>
      </c>
      <c r="F58" s="242">
        <f t="shared" si="7"/>
        <v>0</v>
      </c>
      <c r="G58" s="246"/>
      <c r="H58" s="241"/>
      <c r="I58" s="241"/>
      <c r="J58" s="241"/>
      <c r="K58" s="253"/>
      <c r="L58" s="253"/>
    </row>
    <row r="59" ht="20.1" customHeight="1" outlineLevel="1" spans="1:12">
      <c r="A59" s="245" t="s">
        <v>2433</v>
      </c>
      <c r="B59" s="241"/>
      <c r="C59" s="241">
        <v>6</v>
      </c>
      <c r="D59" s="241"/>
      <c r="E59" s="242">
        <f t="shared" si="6"/>
        <v>0</v>
      </c>
      <c r="F59" s="242">
        <f t="shared" si="7"/>
        <v>0</v>
      </c>
      <c r="G59" s="246"/>
      <c r="H59" s="241"/>
      <c r="I59" s="241"/>
      <c r="J59" s="241"/>
      <c r="K59" s="253"/>
      <c r="L59" s="253"/>
    </row>
    <row r="60" ht="20.1" customHeight="1" outlineLevel="1" spans="1:12">
      <c r="A60" s="245" t="s">
        <v>2434</v>
      </c>
      <c r="B60" s="241"/>
      <c r="C60" s="241">
        <v>22</v>
      </c>
      <c r="D60" s="241"/>
      <c r="E60" s="242">
        <f t="shared" si="6"/>
        <v>0</v>
      </c>
      <c r="F60" s="242">
        <f t="shared" si="7"/>
        <v>0</v>
      </c>
      <c r="G60" s="246"/>
      <c r="H60" s="241"/>
      <c r="I60" s="241"/>
      <c r="J60" s="241"/>
      <c r="K60" s="253"/>
      <c r="L60" s="253"/>
    </row>
    <row r="61" ht="19.5" customHeight="1" outlineLevel="1" spans="1:12">
      <c r="A61" s="245" t="s">
        <v>2435</v>
      </c>
      <c r="B61" s="241">
        <f>22000-5426-147</f>
        <v>16427</v>
      </c>
      <c r="C61" s="241">
        <v>806</v>
      </c>
      <c r="D61" s="241">
        <v>12000</v>
      </c>
      <c r="E61" s="242">
        <f t="shared" si="6"/>
        <v>0.730504656967188</v>
      </c>
      <c r="F61" s="242">
        <f t="shared" si="7"/>
        <v>14.8883374689826</v>
      </c>
      <c r="G61" s="246"/>
      <c r="H61" s="241"/>
      <c r="I61" s="241"/>
      <c r="J61" s="241"/>
      <c r="K61" s="253"/>
      <c r="L61" s="253"/>
    </row>
    <row r="62" s="212" customFormat="1" ht="20.1" customHeight="1" outlineLevel="1" spans="1:12">
      <c r="A62" s="245" t="s">
        <v>2436</v>
      </c>
      <c r="B62" s="241">
        <v>560</v>
      </c>
      <c r="C62" s="241">
        <f>205+15</f>
        <v>220</v>
      </c>
      <c r="D62" s="241">
        <v>300</v>
      </c>
      <c r="E62" s="242">
        <f t="shared" si="6"/>
        <v>0.535714285714286</v>
      </c>
      <c r="F62" s="242">
        <f t="shared" si="7"/>
        <v>1.36363636363636</v>
      </c>
      <c r="G62" s="246"/>
      <c r="H62" s="241"/>
      <c r="I62" s="241"/>
      <c r="J62" s="241"/>
      <c r="K62" s="253"/>
      <c r="L62" s="253"/>
    </row>
    <row r="63" ht="20.1" customHeight="1" outlineLevel="1" spans="1:12">
      <c r="A63" s="245" t="s">
        <v>2437</v>
      </c>
      <c r="B63" s="241">
        <v>50</v>
      </c>
      <c r="C63" s="241"/>
      <c r="D63" s="241"/>
      <c r="E63" s="242">
        <f t="shared" si="6"/>
        <v>0</v>
      </c>
      <c r="F63" s="242">
        <f t="shared" si="7"/>
        <v>0</v>
      </c>
      <c r="G63" s="246"/>
      <c r="H63" s="241"/>
      <c r="I63" s="241"/>
      <c r="J63" s="241"/>
      <c r="K63" s="253"/>
      <c r="L63" s="253"/>
    </row>
    <row r="64" ht="20.1" customHeight="1" outlineLevel="1" spans="1:12">
      <c r="A64" s="245" t="s">
        <v>2438</v>
      </c>
      <c r="B64" s="241">
        <v>1618</v>
      </c>
      <c r="C64" s="241">
        <v>85</v>
      </c>
      <c r="D64" s="241">
        <v>2000</v>
      </c>
      <c r="E64" s="242">
        <f t="shared" si="6"/>
        <v>1.23609394313968</v>
      </c>
      <c r="F64" s="242">
        <f t="shared" si="7"/>
        <v>23.5294117647059</v>
      </c>
      <c r="G64" s="246"/>
      <c r="H64" s="241"/>
      <c r="I64" s="241"/>
      <c r="J64" s="241"/>
      <c r="K64" s="253"/>
      <c r="L64" s="253"/>
    </row>
    <row r="65" ht="20.1" customHeight="1" outlineLevel="1" spans="1:12">
      <c r="A65" s="245" t="s">
        <v>2439</v>
      </c>
      <c r="B65" s="241">
        <v>500</v>
      </c>
      <c r="C65" s="241">
        <v>146</v>
      </c>
      <c r="D65" s="241"/>
      <c r="E65" s="242">
        <f t="shared" si="6"/>
        <v>0</v>
      </c>
      <c r="F65" s="242">
        <f t="shared" si="7"/>
        <v>0</v>
      </c>
      <c r="G65" s="246"/>
      <c r="H65" s="241"/>
      <c r="I65" s="241"/>
      <c r="J65" s="241"/>
      <c r="K65" s="253"/>
      <c r="L65" s="253"/>
    </row>
    <row r="66" ht="20.1" customHeight="1" outlineLevel="1" spans="1:12">
      <c r="A66" s="245" t="s">
        <v>2440</v>
      </c>
      <c r="B66" s="241">
        <v>50</v>
      </c>
      <c r="C66" s="241">
        <f>4180-400</f>
        <v>3780</v>
      </c>
      <c r="D66" s="241">
        <f>3500-400</f>
        <v>3100</v>
      </c>
      <c r="E66" s="242">
        <f t="shared" si="6"/>
        <v>62</v>
      </c>
      <c r="F66" s="242">
        <f t="shared" si="7"/>
        <v>0.82010582010582</v>
      </c>
      <c r="G66" s="246"/>
      <c r="H66" s="241"/>
      <c r="I66" s="241"/>
      <c r="J66" s="241"/>
      <c r="K66" s="253"/>
      <c r="L66" s="253"/>
    </row>
    <row r="67" ht="20.1" customHeight="1" outlineLevel="1" spans="1:12">
      <c r="A67" s="245" t="s">
        <v>2441</v>
      </c>
      <c r="B67" s="241">
        <v>300</v>
      </c>
      <c r="C67" s="241"/>
      <c r="D67" s="241"/>
      <c r="E67" s="242">
        <f t="shared" si="6"/>
        <v>0</v>
      </c>
      <c r="F67" s="242">
        <f t="shared" si="7"/>
        <v>0</v>
      </c>
      <c r="G67" s="246"/>
      <c r="H67" s="241"/>
      <c r="I67" s="241"/>
      <c r="J67" s="241"/>
      <c r="K67" s="253"/>
      <c r="L67" s="253"/>
    </row>
    <row r="68" ht="20.1" customHeight="1" outlineLevel="1" spans="1:12">
      <c r="A68" s="245" t="s">
        <v>2442</v>
      </c>
      <c r="B68" s="241">
        <v>2602</v>
      </c>
      <c r="C68" s="241">
        <v>1363</v>
      </c>
      <c r="D68" s="241">
        <v>3000</v>
      </c>
      <c r="E68" s="242">
        <f t="shared" si="6"/>
        <v>1.15295926210607</v>
      </c>
      <c r="F68" s="242">
        <f t="shared" si="7"/>
        <v>2.20102714600147</v>
      </c>
      <c r="G68" s="246"/>
      <c r="H68" s="241"/>
      <c r="I68" s="241"/>
      <c r="J68" s="241"/>
      <c r="K68" s="253"/>
      <c r="L68" s="253"/>
    </row>
    <row r="69" ht="20.1" customHeight="1" outlineLevel="1" spans="1:12">
      <c r="A69" s="245" t="s">
        <v>2443</v>
      </c>
      <c r="B69" s="241"/>
      <c r="C69" s="241">
        <v>1025</v>
      </c>
      <c r="D69" s="241">
        <v>937</v>
      </c>
      <c r="E69" s="242">
        <f t="shared" si="6"/>
        <v>0</v>
      </c>
      <c r="F69" s="242">
        <f t="shared" si="7"/>
        <v>0.914146341463415</v>
      </c>
      <c r="G69" s="246"/>
      <c r="H69" s="241"/>
      <c r="I69" s="241"/>
      <c r="J69" s="241"/>
      <c r="K69" s="253"/>
      <c r="L69" s="253"/>
    </row>
    <row r="70" ht="20.1" customHeight="1" outlineLevel="1" spans="1:12">
      <c r="A70" s="245" t="s">
        <v>2444</v>
      </c>
      <c r="B70" s="241"/>
      <c r="C70" s="241">
        <v>448</v>
      </c>
      <c r="D70" s="241"/>
      <c r="E70" s="242">
        <f t="shared" si="6"/>
        <v>0</v>
      </c>
      <c r="F70" s="242">
        <f t="shared" si="7"/>
        <v>0</v>
      </c>
      <c r="G70" s="246"/>
      <c r="H70" s="241"/>
      <c r="I70" s="241"/>
      <c r="J70" s="241"/>
      <c r="K70" s="253"/>
      <c r="L70" s="253"/>
    </row>
    <row r="71" ht="20.1" customHeight="1" outlineLevel="1" spans="1:12">
      <c r="A71" s="245" t="s">
        <v>2445</v>
      </c>
      <c r="B71" s="241"/>
      <c r="C71" s="241">
        <v>145</v>
      </c>
      <c r="D71" s="241"/>
      <c r="E71" s="242">
        <f t="shared" si="6"/>
        <v>0</v>
      </c>
      <c r="F71" s="242">
        <f t="shared" si="7"/>
        <v>0</v>
      </c>
      <c r="G71" s="246"/>
      <c r="H71" s="241"/>
      <c r="I71" s="241"/>
      <c r="J71" s="241"/>
      <c r="K71" s="253"/>
      <c r="L71" s="253"/>
    </row>
    <row r="72" ht="20.1" customHeight="1" outlineLevel="1" spans="1:12">
      <c r="A72" s="245" t="s">
        <v>2446</v>
      </c>
      <c r="B72" s="241"/>
      <c r="C72" s="241"/>
      <c r="D72" s="241"/>
      <c r="E72" s="242">
        <f t="shared" si="6"/>
        <v>0</v>
      </c>
      <c r="F72" s="242">
        <f t="shared" si="7"/>
        <v>0</v>
      </c>
      <c r="G72" s="246"/>
      <c r="H72" s="241"/>
      <c r="I72" s="241"/>
      <c r="J72" s="241"/>
      <c r="K72" s="253"/>
      <c r="L72" s="253"/>
    </row>
    <row r="73" ht="20.1" customHeight="1" outlineLevel="1" spans="1:12">
      <c r="A73" s="245" t="s">
        <v>2447</v>
      </c>
      <c r="B73" s="241"/>
      <c r="C73" s="241">
        <v>9382</v>
      </c>
      <c r="D73" s="241">
        <v>1300</v>
      </c>
      <c r="E73" s="242">
        <f t="shared" si="6"/>
        <v>0</v>
      </c>
      <c r="F73" s="242">
        <f t="shared" si="7"/>
        <v>0.138563206139416</v>
      </c>
      <c r="G73" s="254"/>
      <c r="H73" s="255"/>
      <c r="I73" s="255"/>
      <c r="J73" s="255"/>
      <c r="K73" s="253"/>
      <c r="L73" s="253"/>
    </row>
    <row r="74" ht="20.1" customHeight="1" outlineLevel="1" spans="1:12">
      <c r="A74" s="245" t="s">
        <v>2448</v>
      </c>
      <c r="B74" s="241"/>
      <c r="C74" s="241">
        <v>2537</v>
      </c>
      <c r="D74" s="241">
        <v>2500</v>
      </c>
      <c r="E74" s="242">
        <f t="shared" si="6"/>
        <v>0</v>
      </c>
      <c r="F74" s="242">
        <f t="shared" si="7"/>
        <v>0.985415845486795</v>
      </c>
      <c r="G74" s="254"/>
      <c r="H74" s="255"/>
      <c r="I74" s="255"/>
      <c r="J74" s="255"/>
      <c r="K74" s="253"/>
      <c r="L74" s="253"/>
    </row>
    <row r="75" ht="20.1" customHeight="1" outlineLevel="1" spans="1:12">
      <c r="A75" s="245" t="s">
        <v>2449</v>
      </c>
      <c r="B75" s="241"/>
      <c r="C75" s="241"/>
      <c r="D75" s="241"/>
      <c r="E75" s="242">
        <f t="shared" si="6"/>
        <v>0</v>
      </c>
      <c r="F75" s="242">
        <f t="shared" si="7"/>
        <v>0</v>
      </c>
      <c r="G75" s="254"/>
      <c r="H75" s="256"/>
      <c r="I75" s="256"/>
      <c r="J75" s="256"/>
      <c r="K75" s="253"/>
      <c r="L75" s="253"/>
    </row>
    <row r="76" ht="20.1" customHeight="1" outlineLevel="1" spans="1:12">
      <c r="A76" s="245" t="s">
        <v>2450</v>
      </c>
      <c r="B76" s="241"/>
      <c r="C76" s="241">
        <v>50</v>
      </c>
      <c r="D76" s="241">
        <v>228</v>
      </c>
      <c r="E76" s="242">
        <f>IF(B76&gt;0,D76/B76,0)</f>
        <v>0</v>
      </c>
      <c r="F76" s="242">
        <f>IF(C76&gt;0,D76/C76,0)</f>
        <v>4.56</v>
      </c>
      <c r="G76" s="254"/>
      <c r="H76" s="256"/>
      <c r="I76" s="256"/>
      <c r="J76" s="256"/>
      <c r="K76" s="253"/>
      <c r="L76" s="253"/>
    </row>
    <row r="77" ht="20.1" customHeight="1" outlineLevel="1" spans="1:12">
      <c r="A77" s="248" t="s">
        <v>2451</v>
      </c>
      <c r="B77" s="241"/>
      <c r="C77" s="241"/>
      <c r="D77" s="241"/>
      <c r="E77" s="242">
        <f>IF(B77&gt;0,D77/B77,0)</f>
        <v>0</v>
      </c>
      <c r="F77" s="242">
        <f>IF(C77&gt;0,D77/C77,0)</f>
        <v>0</v>
      </c>
      <c r="G77" s="254"/>
      <c r="H77" s="256"/>
      <c r="I77" s="256"/>
      <c r="J77" s="256"/>
      <c r="K77" s="253"/>
      <c r="L77" s="253"/>
    </row>
    <row r="78" ht="20.1" customHeight="1" spans="1:12">
      <c r="A78" s="248"/>
      <c r="B78" s="241"/>
      <c r="C78" s="241"/>
      <c r="D78" s="241"/>
      <c r="E78" s="242"/>
      <c r="F78" s="242"/>
      <c r="G78" s="254"/>
      <c r="H78" s="256"/>
      <c r="I78" s="256"/>
      <c r="J78" s="256"/>
      <c r="K78" s="253"/>
      <c r="L78" s="253"/>
    </row>
    <row r="79" ht="20.1" customHeight="1" spans="1:12">
      <c r="A79" s="248"/>
      <c r="B79" s="257"/>
      <c r="C79" s="241"/>
      <c r="D79" s="241"/>
      <c r="E79" s="242"/>
      <c r="F79" s="242"/>
      <c r="G79" s="254"/>
      <c r="H79" s="256"/>
      <c r="I79" s="256"/>
      <c r="J79" s="256"/>
      <c r="K79" s="253"/>
      <c r="L79" s="253"/>
    </row>
    <row r="80" ht="20.1" customHeight="1" spans="1:12">
      <c r="A80" s="258" t="s">
        <v>2452</v>
      </c>
      <c r="B80" s="231">
        <f t="shared" ref="B80:D80" si="10">SUM(B81:B82)</f>
        <v>0</v>
      </c>
      <c r="C80" s="231">
        <f t="shared" si="10"/>
        <v>0</v>
      </c>
      <c r="D80" s="231">
        <f t="shared" si="10"/>
        <v>0</v>
      </c>
      <c r="E80" s="232">
        <f>IF(B80&gt;0,D80/B80,0)</f>
        <v>0</v>
      </c>
      <c r="F80" s="232">
        <f>IF(C80&gt;0,D80/C80,0)</f>
        <v>0</v>
      </c>
      <c r="G80" s="259" t="s">
        <v>2453</v>
      </c>
      <c r="H80" s="260">
        <f>SUM(H81:H82)</f>
        <v>59800</v>
      </c>
      <c r="I80" s="260">
        <f t="shared" ref="I80:J80" si="11">SUM(I81:I82)</f>
        <v>59800</v>
      </c>
      <c r="J80" s="260">
        <f t="shared" si="11"/>
        <v>60670</v>
      </c>
      <c r="K80" s="252">
        <f>IF(H80&gt;0,J80/H80,0)</f>
        <v>1.01454849498328</v>
      </c>
      <c r="L80" s="252">
        <f>IF(I80&gt;0,J80/I80,0)</f>
        <v>1.01454849498328</v>
      </c>
    </row>
    <row r="81" ht="20.1" customHeight="1" spans="1:12">
      <c r="A81" s="248" t="s">
        <v>2454</v>
      </c>
      <c r="B81" s="257"/>
      <c r="C81" s="241"/>
      <c r="D81" s="241"/>
      <c r="E81" s="242">
        <f>IF(B81&gt;0,D81/B81,0)</f>
        <v>0</v>
      </c>
      <c r="F81" s="242">
        <f>IF(C81&gt;0,D81/C81,0)</f>
        <v>0</v>
      </c>
      <c r="G81" s="261" t="s">
        <v>2455</v>
      </c>
      <c r="H81" s="262">
        <v>37150</v>
      </c>
      <c r="I81" s="262">
        <v>37150</v>
      </c>
      <c r="J81" s="262">
        <v>37750</v>
      </c>
      <c r="K81" s="281">
        <f>IF(H81&gt;0,J81/H81,0)</f>
        <v>1.01615074024226</v>
      </c>
      <c r="L81" s="281">
        <f>IF(I81&gt;0,J81/I81,0)</f>
        <v>1.01615074024226</v>
      </c>
    </row>
    <row r="82" ht="20.1" customHeight="1" spans="1:12">
      <c r="A82" s="248" t="s">
        <v>2456</v>
      </c>
      <c r="B82" s="257"/>
      <c r="C82" s="241"/>
      <c r="D82" s="241"/>
      <c r="E82" s="242">
        <f>IF(B82&gt;0,D82/B82,0)</f>
        <v>0</v>
      </c>
      <c r="F82" s="242">
        <f>IF(C82&gt;0,D82/C82,0)</f>
        <v>0</v>
      </c>
      <c r="G82" s="261" t="s">
        <v>2457</v>
      </c>
      <c r="H82" s="262">
        <v>22650</v>
      </c>
      <c r="I82" s="262">
        <v>22650</v>
      </c>
      <c r="J82" s="262">
        <v>22920</v>
      </c>
      <c r="K82" s="281">
        <f>IF(H82&gt;0,J82/H82,0)</f>
        <v>1.01192052980132</v>
      </c>
      <c r="L82" s="281">
        <f>IF(I82&gt;0,J82/I82,0)</f>
        <v>1.01192052980132</v>
      </c>
    </row>
    <row r="83" ht="20.1" customHeight="1" spans="1:12">
      <c r="A83" s="263" t="s">
        <v>2458</v>
      </c>
      <c r="B83" s="231">
        <v>40700</v>
      </c>
      <c r="C83" s="263">
        <v>40700</v>
      </c>
      <c r="D83" s="263">
        <v>40700</v>
      </c>
      <c r="E83" s="263"/>
      <c r="F83" s="263"/>
      <c r="G83" s="263"/>
      <c r="H83" s="263"/>
      <c r="I83" s="263"/>
      <c r="J83" s="263"/>
      <c r="K83" s="263"/>
      <c r="L83" s="263"/>
    </row>
    <row r="84" ht="20.1" customHeight="1" spans="1:12">
      <c r="A84" s="263" t="s">
        <v>2459</v>
      </c>
      <c r="B84" s="231">
        <v>1096</v>
      </c>
      <c r="C84" s="264">
        <v>1096</v>
      </c>
      <c r="D84" s="264">
        <v>7755</v>
      </c>
      <c r="E84" s="232">
        <f t="shared" ref="E84:E97" si="12">IF(B84&gt;0,D84/B84,0)</f>
        <v>7.0757299270073</v>
      </c>
      <c r="F84" s="232">
        <f t="shared" ref="F84:F97" si="13">IF(C84&gt;0,D84/C84,0)</f>
        <v>7.0757299270073</v>
      </c>
      <c r="G84" s="259" t="s">
        <v>2460</v>
      </c>
      <c r="H84" s="265"/>
      <c r="I84" s="265"/>
      <c r="J84" s="265"/>
      <c r="K84" s="252">
        <f t="shared" ref="K84:K97" si="14">IF(H84&gt;0,J84/H84,0)</f>
        <v>0</v>
      </c>
      <c r="L84" s="252">
        <f t="shared" ref="L84:L97" si="15">IF(I84&gt;0,J84/I84,0)</f>
        <v>0</v>
      </c>
    </row>
    <row r="85" ht="20.1" customHeight="1" spans="1:12">
      <c r="A85" s="263" t="s">
        <v>2461</v>
      </c>
      <c r="B85" s="231">
        <v>28400</v>
      </c>
      <c r="C85" s="231">
        <f t="shared" ref="B85:D85" si="16">SUM(C86,C88:C89)</f>
        <v>28400</v>
      </c>
      <c r="D85" s="231">
        <f t="shared" si="16"/>
        <v>0</v>
      </c>
      <c r="E85" s="232">
        <f t="shared" si="12"/>
        <v>0</v>
      </c>
      <c r="F85" s="232">
        <f t="shared" si="13"/>
        <v>0</v>
      </c>
      <c r="G85" s="266" t="s">
        <v>2462</v>
      </c>
      <c r="H85" s="265"/>
      <c r="I85" s="265"/>
      <c r="J85" s="265"/>
      <c r="K85" s="252">
        <f t="shared" si="14"/>
        <v>0</v>
      </c>
      <c r="L85" s="252">
        <f t="shared" si="15"/>
        <v>0</v>
      </c>
    </row>
    <row r="86" ht="20.1" customHeight="1" spans="1:12">
      <c r="A86" s="267" t="s">
        <v>2463</v>
      </c>
      <c r="B86" s="268">
        <v>28400</v>
      </c>
      <c r="C86" s="268">
        <v>28400</v>
      </c>
      <c r="D86" s="268"/>
      <c r="E86" s="237">
        <f t="shared" si="12"/>
        <v>0</v>
      </c>
      <c r="F86" s="237">
        <f t="shared" si="13"/>
        <v>0</v>
      </c>
      <c r="G86" s="266" t="s">
        <v>2464</v>
      </c>
      <c r="H86" s="265"/>
      <c r="I86" s="265"/>
      <c r="J86" s="265"/>
      <c r="K86" s="252">
        <f t="shared" si="14"/>
        <v>0</v>
      </c>
      <c r="L86" s="252">
        <f t="shared" si="15"/>
        <v>0</v>
      </c>
    </row>
    <row r="87" ht="20.1" customHeight="1" spans="1:12">
      <c r="A87" s="248" t="s">
        <v>2465</v>
      </c>
      <c r="B87" s="257"/>
      <c r="C87" s="241"/>
      <c r="D87" s="241"/>
      <c r="E87" s="242">
        <f t="shared" si="12"/>
        <v>0</v>
      </c>
      <c r="F87" s="242">
        <f t="shared" si="13"/>
        <v>0</v>
      </c>
      <c r="G87" s="269" t="s">
        <v>2466</v>
      </c>
      <c r="H87" s="234"/>
      <c r="I87" s="234"/>
      <c r="J87" s="234"/>
      <c r="K87" s="252">
        <f t="shared" si="14"/>
        <v>0</v>
      </c>
      <c r="L87" s="252">
        <f t="shared" si="15"/>
        <v>0</v>
      </c>
    </row>
    <row r="88" ht="20.1" customHeight="1" spans="1:12">
      <c r="A88" s="267" t="s">
        <v>2467</v>
      </c>
      <c r="B88" s="270"/>
      <c r="C88" s="268"/>
      <c r="D88" s="268"/>
      <c r="E88" s="237">
        <f t="shared" si="12"/>
        <v>0</v>
      </c>
      <c r="F88" s="237">
        <f t="shared" si="13"/>
        <v>0</v>
      </c>
      <c r="G88" s="269" t="s">
        <v>2468</v>
      </c>
      <c r="H88" s="264"/>
      <c r="I88" s="264"/>
      <c r="J88" s="264"/>
      <c r="K88" s="252">
        <f t="shared" si="14"/>
        <v>0</v>
      </c>
      <c r="L88" s="252">
        <f t="shared" si="15"/>
        <v>0</v>
      </c>
    </row>
    <row r="89" ht="20.1" customHeight="1" spans="1:12">
      <c r="A89" s="267" t="s">
        <v>2469</v>
      </c>
      <c r="B89" s="270"/>
      <c r="C89" s="268"/>
      <c r="D89" s="268"/>
      <c r="E89" s="237">
        <f t="shared" si="12"/>
        <v>0</v>
      </c>
      <c r="F89" s="237">
        <f t="shared" si="13"/>
        <v>0</v>
      </c>
      <c r="G89" s="259" t="s">
        <v>2470</v>
      </c>
      <c r="H89" s="271">
        <v>40700</v>
      </c>
      <c r="I89" s="271">
        <v>40700</v>
      </c>
      <c r="J89" s="260">
        <v>40700</v>
      </c>
      <c r="K89" s="252">
        <f t="shared" si="14"/>
        <v>1</v>
      </c>
      <c r="L89" s="252">
        <f t="shared" si="15"/>
        <v>1</v>
      </c>
    </row>
    <row r="90" ht="20.1" customHeight="1" spans="1:12">
      <c r="A90" s="263" t="s">
        <v>2471</v>
      </c>
      <c r="B90" s="231"/>
      <c r="C90" s="264"/>
      <c r="D90" s="264"/>
      <c r="E90" s="232">
        <f t="shared" si="12"/>
        <v>0</v>
      </c>
      <c r="F90" s="232">
        <f t="shared" si="13"/>
        <v>0</v>
      </c>
      <c r="G90" s="259" t="s">
        <v>2472</v>
      </c>
      <c r="H90" s="260"/>
      <c r="I90" s="271">
        <v>7755</v>
      </c>
      <c r="J90" s="260"/>
      <c r="K90" s="252">
        <f t="shared" si="14"/>
        <v>0</v>
      </c>
      <c r="L90" s="252">
        <f t="shared" si="15"/>
        <v>0</v>
      </c>
    </row>
    <row r="91" ht="20.1" customHeight="1" spans="1:12">
      <c r="A91" s="263" t="s">
        <v>2473</v>
      </c>
      <c r="B91" s="231">
        <v>2400</v>
      </c>
      <c r="C91" s="264">
        <v>2400</v>
      </c>
      <c r="D91" s="264">
        <v>3440</v>
      </c>
      <c r="E91" s="232">
        <f t="shared" si="12"/>
        <v>1.43333333333333</v>
      </c>
      <c r="F91" s="232">
        <f t="shared" si="13"/>
        <v>1.43333333333333</v>
      </c>
      <c r="G91" s="272"/>
      <c r="H91" s="241"/>
      <c r="I91" s="241"/>
      <c r="J91" s="241"/>
      <c r="K91" s="253"/>
      <c r="L91" s="253"/>
    </row>
    <row r="92" ht="20.1" customHeight="1" spans="1:12">
      <c r="A92" s="263" t="s">
        <v>2474</v>
      </c>
      <c r="B92" s="231"/>
      <c r="C92" s="264"/>
      <c r="D92" s="264"/>
      <c r="E92" s="232">
        <f t="shared" si="12"/>
        <v>0</v>
      </c>
      <c r="F92" s="232">
        <f t="shared" si="13"/>
        <v>0</v>
      </c>
      <c r="G92" s="273" t="s">
        <v>2475</v>
      </c>
      <c r="H92" s="274">
        <f>SUM(H93)</f>
        <v>2400</v>
      </c>
      <c r="I92" s="274">
        <f t="shared" ref="I92:J92" si="17">SUM(I93)</f>
        <v>2400</v>
      </c>
      <c r="J92" s="274">
        <f t="shared" si="17"/>
        <v>3440</v>
      </c>
      <c r="K92" s="251">
        <f t="shared" si="14"/>
        <v>1.43333333333333</v>
      </c>
      <c r="L92" s="251">
        <f t="shared" si="15"/>
        <v>1.43333333333333</v>
      </c>
    </row>
    <row r="93" ht="20.1" customHeight="1" spans="1:12">
      <c r="A93" s="263" t="s">
        <v>2476</v>
      </c>
      <c r="B93" s="231"/>
      <c r="C93" s="264"/>
      <c r="D93" s="264"/>
      <c r="E93" s="232">
        <f t="shared" si="12"/>
        <v>0</v>
      </c>
      <c r="F93" s="232">
        <f t="shared" si="13"/>
        <v>0</v>
      </c>
      <c r="G93" s="269" t="s">
        <v>2477</v>
      </c>
      <c r="H93" s="264">
        <v>2400</v>
      </c>
      <c r="I93" s="264">
        <v>2400</v>
      </c>
      <c r="J93" s="264">
        <v>3440</v>
      </c>
      <c r="K93" s="252">
        <f t="shared" si="14"/>
        <v>1.43333333333333</v>
      </c>
      <c r="L93" s="252">
        <f t="shared" si="15"/>
        <v>1.43333333333333</v>
      </c>
    </row>
    <row r="94" ht="19.2" customHeight="1" spans="1:12">
      <c r="A94" s="272"/>
      <c r="B94" s="241"/>
      <c r="C94" s="241"/>
      <c r="D94" s="241"/>
      <c r="E94" s="242"/>
      <c r="F94" s="242"/>
      <c r="G94" s="275"/>
      <c r="H94" s="241"/>
      <c r="I94" s="241"/>
      <c r="J94" s="241"/>
      <c r="K94" s="253"/>
      <c r="L94" s="253"/>
    </row>
    <row r="95" ht="18" customHeight="1" spans="1:12">
      <c r="A95" s="272"/>
      <c r="B95" s="241"/>
      <c r="C95" s="241"/>
      <c r="D95" s="241"/>
      <c r="E95" s="242"/>
      <c r="F95" s="242"/>
      <c r="G95" s="275"/>
      <c r="H95" s="241"/>
      <c r="I95" s="241"/>
      <c r="J95" s="241"/>
      <c r="K95" s="253"/>
      <c r="L95" s="253"/>
    </row>
    <row r="96" ht="18" customHeight="1" spans="1:12">
      <c r="A96" s="275"/>
      <c r="B96" s="241"/>
      <c r="C96" s="241"/>
      <c r="D96" s="241"/>
      <c r="E96" s="242"/>
      <c r="F96" s="242"/>
      <c r="G96" s="275"/>
      <c r="H96" s="241"/>
      <c r="I96" s="241"/>
      <c r="J96" s="241"/>
      <c r="K96" s="253"/>
      <c r="L96" s="253"/>
    </row>
    <row r="97" ht="18" customHeight="1" spans="1:12">
      <c r="A97" s="276" t="s">
        <v>2478</v>
      </c>
      <c r="B97" s="277">
        <f>SUM(B7,B8)</f>
        <v>417193</v>
      </c>
      <c r="C97" s="277">
        <f>SUM(C7,C8)</f>
        <v>426955</v>
      </c>
      <c r="D97" s="277">
        <f>SUM(D7,D8)</f>
        <v>427510</v>
      </c>
      <c r="E97" s="278">
        <f t="shared" si="12"/>
        <v>1.02472956161776</v>
      </c>
      <c r="F97" s="278">
        <f t="shared" si="13"/>
        <v>1.00129990280006</v>
      </c>
      <c r="G97" s="276" t="s">
        <v>2479</v>
      </c>
      <c r="H97" s="279">
        <f>SUM(H7,H8,H92)</f>
        <v>417193</v>
      </c>
      <c r="I97" s="279">
        <f>SUM(I7,I8,I92)</f>
        <v>426955</v>
      </c>
      <c r="J97" s="279">
        <f t="shared" ref="I97:J97" si="18">SUM(J7,J8,J92)</f>
        <v>427510</v>
      </c>
      <c r="K97" s="282">
        <f t="shared" si="14"/>
        <v>1.02472956161776</v>
      </c>
      <c r="L97" s="282">
        <f t="shared" si="15"/>
        <v>1.00129990280006</v>
      </c>
    </row>
    <row r="98" ht="18" customHeight="1" spans="7:7">
      <c r="G98" s="280"/>
    </row>
    <row r="99" ht="18" customHeight="1" spans="7:7">
      <c r="G99" s="280"/>
    </row>
    <row r="101" spans="7:7">
      <c r="G101" s="280"/>
    </row>
    <row r="102" spans="7:7">
      <c r="G102" s="280"/>
    </row>
    <row r="103" spans="7:7">
      <c r="G103" s="280"/>
    </row>
    <row r="104" spans="7:7">
      <c r="G104" s="280"/>
    </row>
    <row r="105" spans="7:7">
      <c r="G105" s="280"/>
    </row>
    <row r="106" spans="7:7">
      <c r="G106" s="280"/>
    </row>
    <row r="107" spans="7:7">
      <c r="G107" s="280"/>
    </row>
    <row r="108" spans="7:7">
      <c r="G108" s="280"/>
    </row>
    <row r="109" spans="7:7">
      <c r="G109" s="280"/>
    </row>
    <row r="110" spans="7:7">
      <c r="G110" s="280"/>
    </row>
    <row r="111" spans="7:7">
      <c r="G111" s="280"/>
    </row>
    <row r="112" spans="7:7">
      <c r="G112" s="280"/>
    </row>
    <row r="113" spans="7:7">
      <c r="G113" s="280"/>
    </row>
    <row r="114" spans="7:7">
      <c r="G114" s="280"/>
    </row>
    <row r="115" spans="7:7">
      <c r="G115" s="280"/>
    </row>
    <row r="116" spans="7:7">
      <c r="G116" s="280"/>
    </row>
  </sheetData>
  <mergeCells count="10">
    <mergeCell ref="A2:L2"/>
    <mergeCell ref="A4:F4"/>
    <mergeCell ref="G4:L4"/>
    <mergeCell ref="D5:F5"/>
    <mergeCell ref="J5:L5"/>
    <mergeCell ref="A5:A6"/>
    <mergeCell ref="B5:B6"/>
    <mergeCell ref="C5:C6"/>
    <mergeCell ref="H5:H6"/>
    <mergeCell ref="I5:I6"/>
  </mergeCells>
  <printOptions horizontalCentered="1"/>
  <pageMargins left="0.313888888888889" right="0.235416666666667" top="0.0777777777777778" bottom="0.118055555555556" header="0.235416666666667" footer="0.313888888888889"/>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14"/>
  <sheetViews>
    <sheetView showGridLines="0" showZeros="0" workbookViewId="0">
      <pane ySplit="5" topLeftCell="A60" activePane="bottomLeft" state="frozen"/>
      <selection/>
      <selection pane="bottomLeft" activeCell="E199" sqref="E199"/>
    </sheetView>
  </sheetViews>
  <sheetFormatPr defaultColWidth="9" defaultRowHeight="14"/>
  <cols>
    <col min="1" max="1" width="9.8" style="48" customWidth="1"/>
    <col min="2" max="2" width="45.2" style="48" customWidth="1"/>
    <col min="3" max="9" width="14" style="49" customWidth="1"/>
    <col min="10" max="16384" width="9" style="48"/>
  </cols>
  <sheetData>
    <row r="1" ht="15" spans="1:1">
      <c r="A1" s="50" t="s">
        <v>2480</v>
      </c>
    </row>
    <row r="2" s="46" customFormat="1" ht="23" spans="1:9">
      <c r="A2" s="37" t="s">
        <v>2481</v>
      </c>
      <c r="B2" s="37"/>
      <c r="C2" s="51"/>
      <c r="D2" s="51"/>
      <c r="E2" s="51"/>
      <c r="F2" s="51"/>
      <c r="G2" s="51"/>
      <c r="H2" s="51"/>
      <c r="I2" s="51"/>
    </row>
    <row r="3" ht="18" customHeight="1" spans="9:9">
      <c r="I3" s="52" t="s">
        <v>19</v>
      </c>
    </row>
    <row r="4" s="47" customFormat="1" ht="31.5" customHeight="1" spans="1:9">
      <c r="A4" s="83" t="s">
        <v>20</v>
      </c>
      <c r="B4" s="83"/>
      <c r="C4" s="79" t="s">
        <v>2482</v>
      </c>
      <c r="D4" s="79" t="s">
        <v>2483</v>
      </c>
      <c r="E4" s="79" t="s">
        <v>2484</v>
      </c>
      <c r="F4" s="79" t="s">
        <v>2485</v>
      </c>
      <c r="G4" s="79" t="s">
        <v>2486</v>
      </c>
      <c r="H4" s="79" t="s">
        <v>2487</v>
      </c>
      <c r="I4" s="79" t="s">
        <v>2488</v>
      </c>
    </row>
    <row r="5" s="47" customFormat="1" ht="27" customHeight="1" spans="1:9">
      <c r="A5" s="83" t="s">
        <v>24</v>
      </c>
      <c r="B5" s="83" t="s">
        <v>25</v>
      </c>
      <c r="C5" s="79"/>
      <c r="D5" s="79"/>
      <c r="E5" s="13"/>
      <c r="F5" s="79"/>
      <c r="G5" s="79"/>
      <c r="H5" s="79"/>
      <c r="I5" s="79"/>
    </row>
    <row r="6" ht="20.1" customHeight="1" spans="1:9">
      <c r="A6" s="197">
        <v>201</v>
      </c>
      <c r="B6" s="122" t="s">
        <v>2024</v>
      </c>
      <c r="C6" s="198">
        <f t="shared" ref="C6:C27" si="0">SUM(D6:I6)</f>
        <v>56240</v>
      </c>
      <c r="D6" s="199">
        <f t="shared" ref="D6:I6" si="1">SUM(D7:D35)</f>
        <v>51785</v>
      </c>
      <c r="E6" s="199">
        <f t="shared" si="1"/>
        <v>1000</v>
      </c>
      <c r="F6" s="199">
        <f t="shared" si="1"/>
        <v>3455</v>
      </c>
      <c r="G6" s="199">
        <f t="shared" si="1"/>
        <v>0</v>
      </c>
      <c r="H6" s="199">
        <f t="shared" si="1"/>
        <v>0</v>
      </c>
      <c r="I6" s="199">
        <f t="shared" si="1"/>
        <v>0</v>
      </c>
    </row>
    <row r="7" ht="20.1" customHeight="1" outlineLevel="1" spans="1:9">
      <c r="A7" s="200">
        <v>20101</v>
      </c>
      <c r="B7" s="201" t="s">
        <v>2489</v>
      </c>
      <c r="C7" s="202">
        <f t="shared" si="0"/>
        <v>3050</v>
      </c>
      <c r="D7" s="203">
        <v>3050</v>
      </c>
      <c r="E7" s="203"/>
      <c r="F7" s="203"/>
      <c r="G7" s="203"/>
      <c r="H7" s="203"/>
      <c r="I7" s="203"/>
    </row>
    <row r="8" ht="20.1" customHeight="1" outlineLevel="1" spans="1:9">
      <c r="A8" s="200">
        <v>20102</v>
      </c>
      <c r="B8" s="201" t="s">
        <v>2490</v>
      </c>
      <c r="C8" s="202">
        <f t="shared" si="0"/>
        <v>510</v>
      </c>
      <c r="D8" s="203">
        <v>510</v>
      </c>
      <c r="E8" s="203"/>
      <c r="F8" s="203"/>
      <c r="G8" s="203"/>
      <c r="H8" s="203"/>
      <c r="I8" s="203"/>
    </row>
    <row r="9" ht="20.1" customHeight="1" outlineLevel="1" spans="1:9">
      <c r="A9" s="200">
        <v>20103</v>
      </c>
      <c r="B9" s="201" t="s">
        <v>2491</v>
      </c>
      <c r="C9" s="202">
        <f t="shared" si="0"/>
        <v>37500</v>
      </c>
      <c r="D9" s="203">
        <v>33045</v>
      </c>
      <c r="E9" s="203">
        <v>1000</v>
      </c>
      <c r="F9" s="203">
        <v>3455</v>
      </c>
      <c r="G9" s="203"/>
      <c r="H9" s="203"/>
      <c r="I9" s="203"/>
    </row>
    <row r="10" ht="20.1" customHeight="1" outlineLevel="1" spans="1:9">
      <c r="A10" s="200">
        <v>20104</v>
      </c>
      <c r="B10" s="201" t="s">
        <v>2492</v>
      </c>
      <c r="C10" s="202">
        <f t="shared" si="0"/>
        <v>1360</v>
      </c>
      <c r="D10" s="203">
        <v>1360</v>
      </c>
      <c r="E10" s="203"/>
      <c r="F10" s="203"/>
      <c r="G10" s="203"/>
      <c r="H10" s="203"/>
      <c r="I10" s="203"/>
    </row>
    <row r="11" ht="20.1" customHeight="1" outlineLevel="1" spans="1:9">
      <c r="A11" s="200">
        <v>20105</v>
      </c>
      <c r="B11" s="204" t="s">
        <v>2493</v>
      </c>
      <c r="C11" s="202">
        <f t="shared" si="0"/>
        <v>200</v>
      </c>
      <c r="D11" s="203">
        <v>200</v>
      </c>
      <c r="E11" s="203"/>
      <c r="F11" s="203"/>
      <c r="G11" s="203"/>
      <c r="H11" s="203"/>
      <c r="I11" s="203"/>
    </row>
    <row r="12" ht="20.1" customHeight="1" outlineLevel="1" spans="1:9">
      <c r="A12" s="200">
        <v>20106</v>
      </c>
      <c r="B12" s="201" t="s">
        <v>2494</v>
      </c>
      <c r="C12" s="202">
        <f t="shared" si="0"/>
        <v>2380</v>
      </c>
      <c r="D12" s="203">
        <v>2380</v>
      </c>
      <c r="E12" s="203"/>
      <c r="F12" s="203"/>
      <c r="G12" s="203"/>
      <c r="H12" s="203"/>
      <c r="I12" s="203"/>
    </row>
    <row r="13" ht="20.1" customHeight="1" outlineLevel="1" spans="1:9">
      <c r="A13" s="200">
        <v>20107</v>
      </c>
      <c r="B13" s="201" t="s">
        <v>2495</v>
      </c>
      <c r="C13" s="202">
        <f t="shared" si="0"/>
        <v>1500</v>
      </c>
      <c r="D13" s="203">
        <v>1500</v>
      </c>
      <c r="E13" s="203"/>
      <c r="F13" s="203"/>
      <c r="G13" s="203"/>
      <c r="H13" s="203"/>
      <c r="I13" s="203"/>
    </row>
    <row r="14" ht="20.1" customHeight="1" outlineLevel="1" spans="1:9">
      <c r="A14" s="200">
        <v>20108</v>
      </c>
      <c r="B14" s="204" t="s">
        <v>2496</v>
      </c>
      <c r="C14" s="202">
        <f t="shared" si="0"/>
        <v>235</v>
      </c>
      <c r="D14" s="203">
        <v>235</v>
      </c>
      <c r="E14" s="203"/>
      <c r="F14" s="203"/>
      <c r="G14" s="203"/>
      <c r="H14" s="203"/>
      <c r="I14" s="203"/>
    </row>
    <row r="15" ht="20.1" customHeight="1" outlineLevel="1" spans="1:9">
      <c r="A15" s="200">
        <v>20109</v>
      </c>
      <c r="B15" s="201" t="s">
        <v>2497</v>
      </c>
      <c r="C15" s="202">
        <f t="shared" si="0"/>
        <v>0</v>
      </c>
      <c r="D15" s="203"/>
      <c r="E15" s="203"/>
      <c r="F15" s="203"/>
      <c r="G15" s="203"/>
      <c r="H15" s="203"/>
      <c r="I15" s="203"/>
    </row>
    <row r="16" ht="20.1" customHeight="1" outlineLevel="1" spans="1:9">
      <c r="A16" s="200">
        <v>20111</v>
      </c>
      <c r="B16" s="68" t="s">
        <v>2498</v>
      </c>
      <c r="C16" s="202">
        <f t="shared" si="0"/>
        <v>1060</v>
      </c>
      <c r="D16" s="203">
        <v>1060</v>
      </c>
      <c r="E16" s="203"/>
      <c r="F16" s="203"/>
      <c r="G16" s="203"/>
      <c r="H16" s="203"/>
      <c r="I16" s="203"/>
    </row>
    <row r="17" ht="20.1" customHeight="1" outlineLevel="1" spans="1:9">
      <c r="A17" s="200">
        <v>20113</v>
      </c>
      <c r="B17" s="68" t="s">
        <v>2499</v>
      </c>
      <c r="C17" s="202">
        <f t="shared" si="0"/>
        <v>250</v>
      </c>
      <c r="D17" s="203">
        <v>250</v>
      </c>
      <c r="E17" s="203"/>
      <c r="F17" s="203"/>
      <c r="G17" s="203"/>
      <c r="H17" s="203"/>
      <c r="I17" s="203"/>
    </row>
    <row r="18" ht="20.1" customHeight="1" outlineLevel="1" spans="1:9">
      <c r="A18" s="200">
        <v>20114</v>
      </c>
      <c r="B18" s="204" t="s">
        <v>2500</v>
      </c>
      <c r="C18" s="202">
        <f t="shared" si="0"/>
        <v>0</v>
      </c>
      <c r="D18" s="203"/>
      <c r="E18" s="203"/>
      <c r="F18" s="203"/>
      <c r="G18" s="203"/>
      <c r="H18" s="203"/>
      <c r="I18" s="203"/>
    </row>
    <row r="19" ht="20.1" customHeight="1" outlineLevel="1" spans="1:9">
      <c r="A19" s="200">
        <v>20123</v>
      </c>
      <c r="B19" s="201" t="s">
        <v>2501</v>
      </c>
      <c r="C19" s="202">
        <f t="shared" si="0"/>
        <v>10</v>
      </c>
      <c r="D19" s="203">
        <v>10</v>
      </c>
      <c r="E19" s="203"/>
      <c r="F19" s="203"/>
      <c r="G19" s="203"/>
      <c r="H19" s="203"/>
      <c r="I19" s="203"/>
    </row>
    <row r="20" ht="20.1" customHeight="1" outlineLevel="1" spans="1:9">
      <c r="A20" s="200">
        <v>20125</v>
      </c>
      <c r="B20" s="201" t="s">
        <v>2502</v>
      </c>
      <c r="C20" s="202">
        <f t="shared" si="0"/>
        <v>0</v>
      </c>
      <c r="D20" s="205"/>
      <c r="E20" s="205"/>
      <c r="F20" s="205"/>
      <c r="G20" s="205"/>
      <c r="H20" s="205"/>
      <c r="I20" s="205"/>
    </row>
    <row r="21" ht="20.1" customHeight="1" outlineLevel="1" spans="1:9">
      <c r="A21" s="200">
        <v>20126</v>
      </c>
      <c r="B21" s="204" t="s">
        <v>2503</v>
      </c>
      <c r="C21" s="202">
        <f t="shared" si="0"/>
        <v>0</v>
      </c>
      <c r="D21" s="205"/>
      <c r="E21" s="205"/>
      <c r="F21" s="205"/>
      <c r="G21" s="205"/>
      <c r="H21" s="205"/>
      <c r="I21" s="205"/>
    </row>
    <row r="22" ht="18.75" customHeight="1" outlineLevel="1" spans="1:9">
      <c r="A22" s="200">
        <v>20128</v>
      </c>
      <c r="B22" s="204" t="s">
        <v>2504</v>
      </c>
      <c r="C22" s="202">
        <f t="shared" si="0"/>
        <v>125</v>
      </c>
      <c r="D22" s="203">
        <v>125</v>
      </c>
      <c r="E22" s="203"/>
      <c r="F22" s="203"/>
      <c r="G22" s="203"/>
      <c r="H22" s="203"/>
      <c r="I22" s="203"/>
    </row>
    <row r="23" ht="20.1" customHeight="1" outlineLevel="1" spans="1:9">
      <c r="A23" s="200">
        <v>20129</v>
      </c>
      <c r="B23" s="204" t="s">
        <v>2505</v>
      </c>
      <c r="C23" s="202">
        <f t="shared" si="0"/>
        <v>275</v>
      </c>
      <c r="D23" s="203">
        <v>275</v>
      </c>
      <c r="E23" s="203"/>
      <c r="F23" s="203"/>
      <c r="G23" s="203"/>
      <c r="H23" s="203"/>
      <c r="I23" s="203"/>
    </row>
    <row r="24" ht="20.1" customHeight="1" outlineLevel="1" spans="1:9">
      <c r="A24" s="200">
        <v>20131</v>
      </c>
      <c r="B24" s="204" t="s">
        <v>2506</v>
      </c>
      <c r="C24" s="202">
        <f t="shared" si="0"/>
        <v>855</v>
      </c>
      <c r="D24" s="203">
        <v>855</v>
      </c>
      <c r="E24" s="203"/>
      <c r="F24" s="203"/>
      <c r="G24" s="203"/>
      <c r="H24" s="203"/>
      <c r="I24" s="203"/>
    </row>
    <row r="25" ht="20.1" customHeight="1" outlineLevel="1" spans="1:9">
      <c r="A25" s="200">
        <v>20132</v>
      </c>
      <c r="B25" s="204" t="s">
        <v>2507</v>
      </c>
      <c r="C25" s="202">
        <f t="shared" si="0"/>
        <v>750</v>
      </c>
      <c r="D25" s="203">
        <v>750</v>
      </c>
      <c r="E25" s="203"/>
      <c r="F25" s="203"/>
      <c r="G25" s="203"/>
      <c r="H25" s="203"/>
      <c r="I25" s="203"/>
    </row>
    <row r="26" ht="20.1" customHeight="1" outlineLevel="1" spans="1:9">
      <c r="A26" s="200">
        <v>20133</v>
      </c>
      <c r="B26" s="204" t="s">
        <v>2508</v>
      </c>
      <c r="C26" s="202">
        <f t="shared" si="0"/>
        <v>700</v>
      </c>
      <c r="D26" s="203">
        <v>700</v>
      </c>
      <c r="E26" s="203"/>
      <c r="F26" s="203"/>
      <c r="G26" s="203"/>
      <c r="H26" s="203"/>
      <c r="I26" s="203"/>
    </row>
    <row r="27" ht="20.1" customHeight="1" outlineLevel="1" spans="1:9">
      <c r="A27" s="200">
        <v>20134</v>
      </c>
      <c r="B27" s="204" t="s">
        <v>2509</v>
      </c>
      <c r="C27" s="202">
        <f t="shared" si="0"/>
        <v>185</v>
      </c>
      <c r="D27" s="203">
        <v>185</v>
      </c>
      <c r="E27" s="203"/>
      <c r="F27" s="203"/>
      <c r="G27" s="203"/>
      <c r="H27" s="203"/>
      <c r="I27" s="203"/>
    </row>
    <row r="28" ht="20.1" customHeight="1" outlineLevel="1" spans="1:9">
      <c r="A28" s="200">
        <v>20135</v>
      </c>
      <c r="B28" s="204" t="s">
        <v>2510</v>
      </c>
      <c r="C28" s="202">
        <f t="shared" ref="C28:C34" si="2">SUM(D28:I28)</f>
        <v>0</v>
      </c>
      <c r="D28" s="203"/>
      <c r="E28" s="203"/>
      <c r="F28" s="203"/>
      <c r="G28" s="203"/>
      <c r="H28" s="203"/>
      <c r="I28" s="203"/>
    </row>
    <row r="29" ht="20.1" customHeight="1" outlineLevel="1" spans="1:9">
      <c r="A29" s="200">
        <v>20136</v>
      </c>
      <c r="B29" s="204" t="s">
        <v>2511</v>
      </c>
      <c r="C29" s="202">
        <f t="shared" si="2"/>
        <v>90</v>
      </c>
      <c r="D29" s="203">
        <v>90</v>
      </c>
      <c r="E29" s="203"/>
      <c r="F29" s="203"/>
      <c r="G29" s="203"/>
      <c r="H29" s="203"/>
      <c r="I29" s="203"/>
    </row>
    <row r="30" ht="20.1" customHeight="1" outlineLevel="1" spans="1:9">
      <c r="A30" s="200">
        <v>20137</v>
      </c>
      <c r="B30" s="201" t="s">
        <v>2512</v>
      </c>
      <c r="C30" s="202">
        <f t="shared" si="2"/>
        <v>0</v>
      </c>
      <c r="D30" s="203"/>
      <c r="E30" s="203"/>
      <c r="F30" s="203"/>
      <c r="G30" s="203"/>
      <c r="H30" s="203"/>
      <c r="I30" s="203"/>
    </row>
    <row r="31" ht="20.1" customHeight="1" outlineLevel="1" spans="1:9">
      <c r="A31" s="200">
        <v>20138</v>
      </c>
      <c r="B31" s="201" t="s">
        <v>2513</v>
      </c>
      <c r="C31" s="202">
        <f t="shared" si="2"/>
        <v>2650</v>
      </c>
      <c r="D31" s="203">
        <v>2650</v>
      </c>
      <c r="E31" s="203"/>
      <c r="F31" s="203"/>
      <c r="G31" s="203"/>
      <c r="H31" s="203"/>
      <c r="I31" s="203"/>
    </row>
    <row r="32" ht="20.1" customHeight="1" outlineLevel="1" spans="1:9">
      <c r="A32" s="200">
        <v>20139</v>
      </c>
      <c r="B32" s="201" t="s">
        <v>2514</v>
      </c>
      <c r="C32" s="202">
        <f t="shared" si="2"/>
        <v>1170</v>
      </c>
      <c r="D32" s="203">
        <v>1170</v>
      </c>
      <c r="E32" s="203"/>
      <c r="F32" s="203"/>
      <c r="G32" s="203"/>
      <c r="H32" s="203"/>
      <c r="I32" s="203"/>
    </row>
    <row r="33" ht="20.1" customHeight="1" outlineLevel="1" spans="1:9">
      <c r="A33" s="200">
        <v>20140</v>
      </c>
      <c r="B33" s="201" t="s">
        <v>2515</v>
      </c>
      <c r="C33" s="202">
        <f t="shared" si="2"/>
        <v>320</v>
      </c>
      <c r="D33" s="203">
        <v>320</v>
      </c>
      <c r="E33" s="203"/>
      <c r="F33" s="203"/>
      <c r="G33" s="203"/>
      <c r="H33" s="203"/>
      <c r="I33" s="203"/>
    </row>
    <row r="34" ht="20.1" customHeight="1" outlineLevel="1" spans="1:9">
      <c r="A34" s="200">
        <v>20141</v>
      </c>
      <c r="B34" s="201" t="s">
        <v>2516</v>
      </c>
      <c r="C34" s="202">
        <f t="shared" si="2"/>
        <v>270</v>
      </c>
      <c r="D34" s="203">
        <v>270</v>
      </c>
      <c r="E34" s="203"/>
      <c r="F34" s="203"/>
      <c r="G34" s="203"/>
      <c r="H34" s="203"/>
      <c r="I34" s="203"/>
    </row>
    <row r="35" ht="20.1" customHeight="1" outlineLevel="1" spans="1:9">
      <c r="A35" s="200">
        <v>20199</v>
      </c>
      <c r="B35" s="201" t="s">
        <v>2517</v>
      </c>
      <c r="C35" s="202">
        <f t="shared" ref="C35:C73" si="3">SUM(D35:I35)</f>
        <v>795</v>
      </c>
      <c r="D35" s="203">
        <v>795</v>
      </c>
      <c r="E35" s="203"/>
      <c r="F35" s="203"/>
      <c r="G35" s="203"/>
      <c r="H35" s="203"/>
      <c r="I35" s="203"/>
    </row>
    <row r="36" ht="20.1" customHeight="1" spans="1:9">
      <c r="A36" s="197">
        <v>202</v>
      </c>
      <c r="B36" s="122" t="s">
        <v>441</v>
      </c>
      <c r="C36" s="198">
        <f t="shared" si="3"/>
        <v>0</v>
      </c>
      <c r="D36" s="199">
        <f t="shared" ref="D36:I36" si="4">SUM(D37:D38)</f>
        <v>0</v>
      </c>
      <c r="E36" s="199">
        <f t="shared" si="4"/>
        <v>0</v>
      </c>
      <c r="F36" s="199">
        <f t="shared" si="4"/>
        <v>0</v>
      </c>
      <c r="G36" s="199">
        <f t="shared" si="4"/>
        <v>0</v>
      </c>
      <c r="H36" s="199">
        <f t="shared" si="4"/>
        <v>0</v>
      </c>
      <c r="I36" s="199">
        <f t="shared" si="4"/>
        <v>0</v>
      </c>
    </row>
    <row r="37" ht="20.1" customHeight="1" outlineLevel="1" spans="1:9">
      <c r="A37" s="200">
        <v>20205</v>
      </c>
      <c r="B37" s="201" t="s">
        <v>2518</v>
      </c>
      <c r="C37" s="202">
        <f t="shared" si="3"/>
        <v>0</v>
      </c>
      <c r="D37" s="203"/>
      <c r="E37" s="203"/>
      <c r="F37" s="203"/>
      <c r="G37" s="203"/>
      <c r="H37" s="203"/>
      <c r="I37" s="203"/>
    </row>
    <row r="38" ht="20.1" customHeight="1" outlineLevel="1" spans="1:9">
      <c r="A38" s="200">
        <v>20299</v>
      </c>
      <c r="B38" s="201" t="s">
        <v>2519</v>
      </c>
      <c r="C38" s="202">
        <f t="shared" si="3"/>
        <v>0</v>
      </c>
      <c r="D38" s="203"/>
      <c r="E38" s="203"/>
      <c r="F38" s="203"/>
      <c r="G38" s="203"/>
      <c r="H38" s="203"/>
      <c r="I38" s="203"/>
    </row>
    <row r="39" ht="20.1" customHeight="1" spans="1:9">
      <c r="A39" s="197">
        <v>203</v>
      </c>
      <c r="B39" s="122" t="s">
        <v>509</v>
      </c>
      <c r="C39" s="198">
        <f t="shared" si="3"/>
        <v>0</v>
      </c>
      <c r="D39" s="199">
        <f t="shared" ref="D39:I39" si="5">SUM(D40:D41)</f>
        <v>0</v>
      </c>
      <c r="E39" s="199">
        <f t="shared" si="5"/>
        <v>0</v>
      </c>
      <c r="F39" s="199">
        <f t="shared" si="5"/>
        <v>0</v>
      </c>
      <c r="G39" s="199">
        <f t="shared" si="5"/>
        <v>0</v>
      </c>
      <c r="H39" s="199">
        <f t="shared" si="5"/>
        <v>0</v>
      </c>
      <c r="I39" s="199">
        <f t="shared" si="5"/>
        <v>0</v>
      </c>
    </row>
    <row r="40" ht="20.1" customHeight="1" outlineLevel="1" spans="1:9">
      <c r="A40" s="206">
        <v>20306</v>
      </c>
      <c r="B40" s="204" t="s">
        <v>2520</v>
      </c>
      <c r="C40" s="202">
        <f t="shared" si="3"/>
        <v>0</v>
      </c>
      <c r="D40" s="203"/>
      <c r="E40" s="203"/>
      <c r="F40" s="203"/>
      <c r="G40" s="203"/>
      <c r="H40" s="203"/>
      <c r="I40" s="203"/>
    </row>
    <row r="41" ht="20.1" customHeight="1" outlineLevel="1" spans="1:9">
      <c r="A41" s="206">
        <v>20399</v>
      </c>
      <c r="B41" s="204" t="s">
        <v>2521</v>
      </c>
      <c r="C41" s="202">
        <f t="shared" si="3"/>
        <v>0</v>
      </c>
      <c r="D41" s="203"/>
      <c r="E41" s="203"/>
      <c r="F41" s="203"/>
      <c r="G41" s="203"/>
      <c r="H41" s="203"/>
      <c r="I41" s="203"/>
    </row>
    <row r="42" ht="20.1" customHeight="1" spans="1:9">
      <c r="A42" s="207">
        <v>204</v>
      </c>
      <c r="B42" s="122" t="s">
        <v>544</v>
      </c>
      <c r="C42" s="198">
        <f t="shared" si="3"/>
        <v>11454</v>
      </c>
      <c r="D42" s="199">
        <f t="shared" ref="D42:I42" si="6">SUM(D43:D53)</f>
        <v>11454</v>
      </c>
      <c r="E42" s="199">
        <f t="shared" si="6"/>
        <v>0</v>
      </c>
      <c r="F42" s="199">
        <f t="shared" si="6"/>
        <v>0</v>
      </c>
      <c r="G42" s="199">
        <f t="shared" si="6"/>
        <v>0</v>
      </c>
      <c r="H42" s="199">
        <f t="shared" si="6"/>
        <v>0</v>
      </c>
      <c r="I42" s="199">
        <f t="shared" si="6"/>
        <v>0</v>
      </c>
    </row>
    <row r="43" ht="20.1" customHeight="1" outlineLevel="1" spans="1:9">
      <c r="A43" s="200">
        <v>20401</v>
      </c>
      <c r="B43" s="201" t="s">
        <v>2522</v>
      </c>
      <c r="C43" s="202">
        <f t="shared" si="3"/>
        <v>0</v>
      </c>
      <c r="D43" s="203"/>
      <c r="E43" s="203"/>
      <c r="F43" s="203"/>
      <c r="G43" s="203"/>
      <c r="H43" s="203"/>
      <c r="I43" s="203"/>
    </row>
    <row r="44" ht="20.1" customHeight="1" outlineLevel="1" spans="1:9">
      <c r="A44" s="200">
        <v>20402</v>
      </c>
      <c r="B44" s="204" t="s">
        <v>2523</v>
      </c>
      <c r="C44" s="202">
        <f t="shared" si="3"/>
        <v>10954</v>
      </c>
      <c r="D44" s="203">
        <v>10954</v>
      </c>
      <c r="E44" s="203"/>
      <c r="F44" s="203"/>
      <c r="G44" s="203"/>
      <c r="H44" s="203"/>
      <c r="I44" s="203"/>
    </row>
    <row r="45" ht="20.1" customHeight="1" outlineLevel="1" spans="1:9">
      <c r="A45" s="200">
        <v>20403</v>
      </c>
      <c r="B45" s="201" t="s">
        <v>2524</v>
      </c>
      <c r="C45" s="202">
        <f t="shared" si="3"/>
        <v>0</v>
      </c>
      <c r="D45" s="203"/>
      <c r="E45" s="203"/>
      <c r="F45" s="203"/>
      <c r="G45" s="203"/>
      <c r="H45" s="203"/>
      <c r="I45" s="203"/>
    </row>
    <row r="46" ht="20.1" customHeight="1" outlineLevel="1" spans="1:9">
      <c r="A46" s="200">
        <v>20404</v>
      </c>
      <c r="B46" s="201" t="s">
        <v>2525</v>
      </c>
      <c r="C46" s="202">
        <f t="shared" si="3"/>
        <v>0</v>
      </c>
      <c r="D46" s="203"/>
      <c r="E46" s="203"/>
      <c r="F46" s="203"/>
      <c r="G46" s="203"/>
      <c r="H46" s="203"/>
      <c r="I46" s="203"/>
    </row>
    <row r="47" ht="20.1" customHeight="1" outlineLevel="1" spans="1:9">
      <c r="A47" s="200">
        <v>20405</v>
      </c>
      <c r="B47" s="68" t="s">
        <v>2526</v>
      </c>
      <c r="C47" s="202">
        <f t="shared" si="3"/>
        <v>0</v>
      </c>
      <c r="D47" s="203"/>
      <c r="E47" s="203"/>
      <c r="F47" s="203"/>
      <c r="G47" s="203"/>
      <c r="H47" s="203"/>
      <c r="I47" s="203"/>
    </row>
    <row r="48" ht="20.1" customHeight="1" outlineLevel="1" spans="1:9">
      <c r="A48" s="200">
        <v>20406</v>
      </c>
      <c r="B48" s="201" t="s">
        <v>2527</v>
      </c>
      <c r="C48" s="202">
        <f t="shared" si="3"/>
        <v>500</v>
      </c>
      <c r="D48" s="203">
        <v>500</v>
      </c>
      <c r="E48" s="203"/>
      <c r="F48" s="203"/>
      <c r="G48" s="203"/>
      <c r="H48" s="203"/>
      <c r="I48" s="203"/>
    </row>
    <row r="49" ht="20.1" customHeight="1" outlineLevel="1" spans="1:9">
      <c r="A49" s="200">
        <v>20407</v>
      </c>
      <c r="B49" s="201" t="s">
        <v>2528</v>
      </c>
      <c r="C49" s="202">
        <f t="shared" si="3"/>
        <v>0</v>
      </c>
      <c r="D49" s="203"/>
      <c r="E49" s="203"/>
      <c r="F49" s="203"/>
      <c r="G49" s="203"/>
      <c r="H49" s="203"/>
      <c r="I49" s="203"/>
    </row>
    <row r="50" ht="20.1" customHeight="1" outlineLevel="1" spans="1:9">
      <c r="A50" s="200">
        <v>20408</v>
      </c>
      <c r="B50" s="204" t="s">
        <v>2529</v>
      </c>
      <c r="C50" s="202">
        <f t="shared" si="3"/>
        <v>0</v>
      </c>
      <c r="D50" s="203"/>
      <c r="E50" s="203"/>
      <c r="F50" s="203"/>
      <c r="G50" s="203"/>
      <c r="H50" s="203"/>
      <c r="I50" s="203"/>
    </row>
    <row r="51" ht="20.1" customHeight="1" outlineLevel="1" spans="1:9">
      <c r="A51" s="200">
        <v>20409</v>
      </c>
      <c r="B51" s="68" t="s">
        <v>2530</v>
      </c>
      <c r="C51" s="202">
        <f t="shared" si="3"/>
        <v>0</v>
      </c>
      <c r="D51" s="203"/>
      <c r="E51" s="203"/>
      <c r="F51" s="203"/>
      <c r="G51" s="203"/>
      <c r="H51" s="203"/>
      <c r="I51" s="203"/>
    </row>
    <row r="52" ht="20.1" customHeight="1" outlineLevel="1" spans="1:9">
      <c r="A52" s="200">
        <v>20410</v>
      </c>
      <c r="B52" s="201" t="s">
        <v>2531</v>
      </c>
      <c r="C52" s="202">
        <f t="shared" si="3"/>
        <v>0</v>
      </c>
      <c r="D52" s="203"/>
      <c r="E52" s="203"/>
      <c r="F52" s="203"/>
      <c r="G52" s="203"/>
      <c r="H52" s="203"/>
      <c r="I52" s="203"/>
    </row>
    <row r="53" ht="20.1" customHeight="1" outlineLevel="1" spans="1:9">
      <c r="A53" s="200">
        <v>20499</v>
      </c>
      <c r="B53" s="201" t="s">
        <v>2532</v>
      </c>
      <c r="C53" s="202">
        <f t="shared" si="3"/>
        <v>0</v>
      </c>
      <c r="D53" s="203"/>
      <c r="E53" s="203"/>
      <c r="F53" s="203"/>
      <c r="G53" s="203"/>
      <c r="H53" s="203"/>
      <c r="I53" s="203"/>
    </row>
    <row r="54" ht="19.5" customHeight="1" spans="1:9">
      <c r="A54" s="207">
        <v>205</v>
      </c>
      <c r="B54" s="122" t="s">
        <v>683</v>
      </c>
      <c r="C54" s="198">
        <f t="shared" si="3"/>
        <v>86000</v>
      </c>
      <c r="D54" s="199">
        <f t="shared" ref="D54:I54" si="7">SUM(D55:D64)</f>
        <v>71000</v>
      </c>
      <c r="E54" s="199">
        <f t="shared" si="7"/>
        <v>12000</v>
      </c>
      <c r="F54" s="199">
        <f t="shared" si="7"/>
        <v>3000</v>
      </c>
      <c r="G54" s="199">
        <f t="shared" si="7"/>
        <v>0</v>
      </c>
      <c r="H54" s="199">
        <f t="shared" si="7"/>
        <v>0</v>
      </c>
      <c r="I54" s="199">
        <f t="shared" si="7"/>
        <v>0</v>
      </c>
    </row>
    <row r="55" ht="20.1" customHeight="1" outlineLevel="1" spans="1:9">
      <c r="A55" s="200">
        <v>20501</v>
      </c>
      <c r="B55" s="204" t="s">
        <v>2533</v>
      </c>
      <c r="C55" s="202">
        <f t="shared" si="3"/>
        <v>4200</v>
      </c>
      <c r="D55" s="203">
        <v>3700</v>
      </c>
      <c r="E55" s="203"/>
      <c r="F55" s="203">
        <v>500</v>
      </c>
      <c r="G55" s="203"/>
      <c r="H55" s="203"/>
      <c r="I55" s="203"/>
    </row>
    <row r="56" ht="20.1" customHeight="1" outlineLevel="1" spans="1:9">
      <c r="A56" s="200">
        <v>20502</v>
      </c>
      <c r="B56" s="201" t="s">
        <v>2534</v>
      </c>
      <c r="C56" s="202">
        <f t="shared" si="3"/>
        <v>81800</v>
      </c>
      <c r="D56" s="203">
        <v>67300</v>
      </c>
      <c r="E56" s="203">
        <v>12000</v>
      </c>
      <c r="F56" s="203">
        <v>2500</v>
      </c>
      <c r="G56" s="203"/>
      <c r="H56" s="203"/>
      <c r="I56" s="203"/>
    </row>
    <row r="57" ht="20.1" customHeight="1" outlineLevel="1" spans="1:9">
      <c r="A57" s="200">
        <v>20503</v>
      </c>
      <c r="B57" s="201" t="s">
        <v>2535</v>
      </c>
      <c r="C57" s="202">
        <f t="shared" si="3"/>
        <v>0</v>
      </c>
      <c r="D57" s="203"/>
      <c r="E57" s="203"/>
      <c r="F57" s="203"/>
      <c r="G57" s="203"/>
      <c r="H57" s="203"/>
      <c r="I57" s="203"/>
    </row>
    <row r="58" ht="20.1" customHeight="1" outlineLevel="1" spans="1:9">
      <c r="A58" s="200">
        <v>20504</v>
      </c>
      <c r="B58" s="68" t="s">
        <v>2536</v>
      </c>
      <c r="C58" s="202">
        <f t="shared" si="3"/>
        <v>0</v>
      </c>
      <c r="D58" s="203"/>
      <c r="E58" s="203"/>
      <c r="F58" s="203"/>
      <c r="G58" s="203"/>
      <c r="H58" s="203"/>
      <c r="I58" s="203"/>
    </row>
    <row r="59" ht="20.1" customHeight="1" outlineLevel="1" spans="1:9">
      <c r="A59" s="200">
        <v>20505</v>
      </c>
      <c r="B59" s="204" t="s">
        <v>2537</v>
      </c>
      <c r="C59" s="202">
        <f t="shared" si="3"/>
        <v>0</v>
      </c>
      <c r="D59" s="203"/>
      <c r="E59" s="203"/>
      <c r="F59" s="203"/>
      <c r="G59" s="203"/>
      <c r="H59" s="203"/>
      <c r="I59" s="203"/>
    </row>
    <row r="60" ht="20.1" customHeight="1" outlineLevel="1" spans="1:9">
      <c r="A60" s="200">
        <v>20506</v>
      </c>
      <c r="B60" s="204" t="s">
        <v>2538</v>
      </c>
      <c r="C60" s="202">
        <f t="shared" si="3"/>
        <v>0</v>
      </c>
      <c r="D60" s="203"/>
      <c r="E60" s="203"/>
      <c r="F60" s="203"/>
      <c r="G60" s="203"/>
      <c r="H60" s="203"/>
      <c r="I60" s="203"/>
    </row>
    <row r="61" ht="20.1" customHeight="1" outlineLevel="1" spans="1:9">
      <c r="A61" s="200">
        <v>20507</v>
      </c>
      <c r="B61" s="201" t="s">
        <v>2539</v>
      </c>
      <c r="C61" s="202">
        <f t="shared" si="3"/>
        <v>0</v>
      </c>
      <c r="D61" s="203"/>
      <c r="E61" s="203"/>
      <c r="F61" s="203"/>
      <c r="G61" s="203"/>
      <c r="H61" s="203"/>
      <c r="I61" s="203"/>
    </row>
    <row r="62" ht="20.1" customHeight="1" outlineLevel="1" spans="1:9">
      <c r="A62" s="200">
        <v>20508</v>
      </c>
      <c r="B62" s="204" t="s">
        <v>2540</v>
      </c>
      <c r="C62" s="202">
        <f t="shared" si="3"/>
        <v>0</v>
      </c>
      <c r="D62" s="203"/>
      <c r="E62" s="203"/>
      <c r="F62" s="203"/>
      <c r="G62" s="203"/>
      <c r="H62" s="203"/>
      <c r="I62" s="203"/>
    </row>
    <row r="63" ht="20.1" customHeight="1" outlineLevel="1" spans="1:9">
      <c r="A63" s="200">
        <v>20509</v>
      </c>
      <c r="B63" s="201" t="s">
        <v>2541</v>
      </c>
      <c r="C63" s="202">
        <f t="shared" si="3"/>
        <v>0</v>
      </c>
      <c r="D63" s="203"/>
      <c r="E63" s="203"/>
      <c r="F63" s="203"/>
      <c r="G63" s="203"/>
      <c r="H63" s="203"/>
      <c r="I63" s="203"/>
    </row>
    <row r="64" ht="20.1" customHeight="1" outlineLevel="1" spans="1:9">
      <c r="A64" s="200">
        <v>20599</v>
      </c>
      <c r="B64" s="201" t="s">
        <v>2542</v>
      </c>
      <c r="C64" s="202">
        <f t="shared" si="3"/>
        <v>0</v>
      </c>
      <c r="D64" s="203"/>
      <c r="E64" s="203"/>
      <c r="F64" s="203"/>
      <c r="G64" s="203"/>
      <c r="H64" s="203"/>
      <c r="I64" s="203"/>
    </row>
    <row r="65" ht="20.1" customHeight="1" spans="1:9">
      <c r="A65" s="207">
        <v>206</v>
      </c>
      <c r="B65" s="122" t="s">
        <v>783</v>
      </c>
      <c r="C65" s="198">
        <f t="shared" si="3"/>
        <v>6500</v>
      </c>
      <c r="D65" s="199">
        <f t="shared" ref="D65:I65" si="8">SUM(D66:D75)</f>
        <v>6200</v>
      </c>
      <c r="E65" s="199">
        <f t="shared" si="8"/>
        <v>300</v>
      </c>
      <c r="F65" s="199">
        <f t="shared" si="8"/>
        <v>0</v>
      </c>
      <c r="G65" s="199">
        <f t="shared" si="8"/>
        <v>0</v>
      </c>
      <c r="H65" s="199">
        <f t="shared" si="8"/>
        <v>0</v>
      </c>
      <c r="I65" s="199">
        <f t="shared" si="8"/>
        <v>0</v>
      </c>
    </row>
    <row r="66" ht="20.1" customHeight="1" outlineLevel="1" spans="1:9">
      <c r="A66" s="200">
        <v>20601</v>
      </c>
      <c r="B66" s="204" t="s">
        <v>2543</v>
      </c>
      <c r="C66" s="202">
        <f t="shared" si="3"/>
        <v>2800</v>
      </c>
      <c r="D66" s="203">
        <v>2800</v>
      </c>
      <c r="E66" s="203"/>
      <c r="F66" s="203"/>
      <c r="G66" s="203"/>
      <c r="H66" s="203"/>
      <c r="I66" s="203"/>
    </row>
    <row r="67" ht="20.1" customHeight="1" outlineLevel="1" spans="1:9">
      <c r="A67" s="200">
        <v>20602</v>
      </c>
      <c r="B67" s="201" t="s">
        <v>2544</v>
      </c>
      <c r="C67" s="202">
        <f t="shared" si="3"/>
        <v>0</v>
      </c>
      <c r="D67" s="203"/>
      <c r="E67" s="203"/>
      <c r="F67" s="203"/>
      <c r="G67" s="203"/>
      <c r="H67" s="203"/>
      <c r="I67" s="203"/>
    </row>
    <row r="68" ht="20.1" customHeight="1" outlineLevel="1" spans="1:9">
      <c r="A68" s="200">
        <v>20603</v>
      </c>
      <c r="B68" s="204" t="s">
        <v>2545</v>
      </c>
      <c r="C68" s="202">
        <f t="shared" si="3"/>
        <v>0</v>
      </c>
      <c r="D68" s="203"/>
      <c r="E68" s="203"/>
      <c r="F68" s="203"/>
      <c r="G68" s="203"/>
      <c r="H68" s="203"/>
      <c r="I68" s="203"/>
    </row>
    <row r="69" ht="20.1" customHeight="1" outlineLevel="1" spans="1:9">
      <c r="A69" s="200">
        <v>20604</v>
      </c>
      <c r="B69" s="204" t="s">
        <v>2546</v>
      </c>
      <c r="C69" s="202">
        <f t="shared" si="3"/>
        <v>1000</v>
      </c>
      <c r="D69" s="203">
        <v>700</v>
      </c>
      <c r="E69" s="203">
        <v>300</v>
      </c>
      <c r="F69" s="203"/>
      <c r="G69" s="203"/>
      <c r="H69" s="203"/>
      <c r="I69" s="203"/>
    </row>
    <row r="70" ht="20.1" customHeight="1" outlineLevel="1" spans="1:9">
      <c r="A70" s="200">
        <v>20605</v>
      </c>
      <c r="B70" s="204" t="s">
        <v>2547</v>
      </c>
      <c r="C70" s="202">
        <f t="shared" si="3"/>
        <v>0</v>
      </c>
      <c r="D70" s="203"/>
      <c r="E70" s="203"/>
      <c r="F70" s="203"/>
      <c r="G70" s="203"/>
      <c r="H70" s="203"/>
      <c r="I70" s="203"/>
    </row>
    <row r="71" ht="20.1" customHeight="1" outlineLevel="1" spans="1:9">
      <c r="A71" s="200">
        <v>20606</v>
      </c>
      <c r="B71" s="204" t="s">
        <v>2548</v>
      </c>
      <c r="C71" s="202">
        <f t="shared" si="3"/>
        <v>0</v>
      </c>
      <c r="D71" s="203"/>
      <c r="E71" s="203"/>
      <c r="F71" s="203"/>
      <c r="G71" s="203"/>
      <c r="H71" s="203"/>
      <c r="I71" s="203"/>
    </row>
    <row r="72" ht="20.1" customHeight="1" outlineLevel="1" spans="1:9">
      <c r="A72" s="200">
        <v>20607</v>
      </c>
      <c r="B72" s="201" t="s">
        <v>2549</v>
      </c>
      <c r="C72" s="202">
        <f t="shared" si="3"/>
        <v>0</v>
      </c>
      <c r="D72" s="203"/>
      <c r="E72" s="203"/>
      <c r="F72" s="203"/>
      <c r="G72" s="203"/>
      <c r="H72" s="203"/>
      <c r="I72" s="203"/>
    </row>
    <row r="73" ht="20.1" customHeight="1" outlineLevel="1" spans="1:9">
      <c r="A73" s="200">
        <v>20608</v>
      </c>
      <c r="B73" s="201" t="s">
        <v>2550</v>
      </c>
      <c r="C73" s="202">
        <f t="shared" si="3"/>
        <v>0</v>
      </c>
      <c r="D73" s="203"/>
      <c r="E73" s="203"/>
      <c r="F73" s="203"/>
      <c r="G73" s="203"/>
      <c r="H73" s="203"/>
      <c r="I73" s="203"/>
    </row>
    <row r="74" ht="20.1" customHeight="1" outlineLevel="1" spans="1:9">
      <c r="A74" s="200">
        <v>20609</v>
      </c>
      <c r="B74" s="68" t="s">
        <v>2551</v>
      </c>
      <c r="C74" s="202">
        <f t="shared" ref="C74:C137" si="9">SUM(D74:I74)</f>
        <v>1200</v>
      </c>
      <c r="D74" s="203">
        <v>1200</v>
      </c>
      <c r="E74" s="203"/>
      <c r="F74" s="203"/>
      <c r="G74" s="203"/>
      <c r="H74" s="203"/>
      <c r="I74" s="203"/>
    </row>
    <row r="75" ht="20.1" customHeight="1" outlineLevel="1" spans="1:9">
      <c r="A75" s="200">
        <v>20699</v>
      </c>
      <c r="B75" s="201" t="s">
        <v>2552</v>
      </c>
      <c r="C75" s="202">
        <f t="shared" si="9"/>
        <v>1500</v>
      </c>
      <c r="D75" s="203">
        <v>1500</v>
      </c>
      <c r="E75" s="203"/>
      <c r="F75" s="203"/>
      <c r="G75" s="203"/>
      <c r="H75" s="203"/>
      <c r="I75" s="203"/>
    </row>
    <row r="76" ht="20.1" customHeight="1" spans="1:9">
      <c r="A76" s="207">
        <v>207</v>
      </c>
      <c r="B76" s="122" t="s">
        <v>887</v>
      </c>
      <c r="C76" s="198">
        <f t="shared" si="9"/>
        <v>2900</v>
      </c>
      <c r="D76" s="199">
        <f t="shared" ref="D76:I76" si="10">SUM(D77:D82)</f>
        <v>2900</v>
      </c>
      <c r="E76" s="199">
        <f t="shared" si="10"/>
        <v>0</v>
      </c>
      <c r="F76" s="199">
        <f t="shared" si="10"/>
        <v>0</v>
      </c>
      <c r="G76" s="199">
        <f t="shared" si="10"/>
        <v>0</v>
      </c>
      <c r="H76" s="199">
        <f t="shared" si="10"/>
        <v>0</v>
      </c>
      <c r="I76" s="199">
        <f t="shared" si="10"/>
        <v>0</v>
      </c>
    </row>
    <row r="77" ht="20.1" customHeight="1" outlineLevel="1" spans="1:9">
      <c r="A77" s="200">
        <v>20701</v>
      </c>
      <c r="B77" s="68" t="s">
        <v>2553</v>
      </c>
      <c r="C77" s="202">
        <f t="shared" si="9"/>
        <v>470</v>
      </c>
      <c r="D77" s="203">
        <v>470</v>
      </c>
      <c r="E77" s="203"/>
      <c r="F77" s="203"/>
      <c r="G77" s="203"/>
      <c r="H77" s="203"/>
      <c r="I77" s="203"/>
    </row>
    <row r="78" ht="20.1" customHeight="1" outlineLevel="1" spans="1:9">
      <c r="A78" s="200">
        <v>20702</v>
      </c>
      <c r="B78" s="68" t="s">
        <v>2554</v>
      </c>
      <c r="C78" s="202">
        <f t="shared" si="9"/>
        <v>0</v>
      </c>
      <c r="D78" s="203"/>
      <c r="E78" s="203"/>
      <c r="F78" s="203"/>
      <c r="G78" s="203"/>
      <c r="H78" s="203"/>
      <c r="I78" s="203"/>
    </row>
    <row r="79" ht="20.1" customHeight="1" outlineLevel="1" spans="1:9">
      <c r="A79" s="200">
        <v>20703</v>
      </c>
      <c r="B79" s="68" t="s">
        <v>2555</v>
      </c>
      <c r="C79" s="202">
        <f t="shared" si="9"/>
        <v>30</v>
      </c>
      <c r="D79" s="203">
        <v>30</v>
      </c>
      <c r="E79" s="203"/>
      <c r="F79" s="203"/>
      <c r="G79" s="203"/>
      <c r="H79" s="203"/>
      <c r="I79" s="203"/>
    </row>
    <row r="80" ht="20.1" customHeight="1" outlineLevel="1" spans="1:9">
      <c r="A80" s="200">
        <v>20706</v>
      </c>
      <c r="B80" s="68" t="s">
        <v>2556</v>
      </c>
      <c r="C80" s="202">
        <f t="shared" si="9"/>
        <v>0</v>
      </c>
      <c r="D80" s="203"/>
      <c r="E80" s="203"/>
      <c r="F80" s="203"/>
      <c r="G80" s="203"/>
      <c r="H80" s="203"/>
      <c r="I80" s="203"/>
    </row>
    <row r="81" ht="20.1" customHeight="1" outlineLevel="1" spans="1:9">
      <c r="A81" s="200">
        <v>20708</v>
      </c>
      <c r="B81" s="68" t="s">
        <v>2557</v>
      </c>
      <c r="C81" s="202">
        <f t="shared" si="9"/>
        <v>0</v>
      </c>
      <c r="D81" s="203"/>
      <c r="E81" s="203"/>
      <c r="F81" s="203"/>
      <c r="G81" s="203"/>
      <c r="H81" s="203"/>
      <c r="I81" s="203"/>
    </row>
    <row r="82" ht="20.1" customHeight="1" outlineLevel="1" spans="1:9">
      <c r="A82" s="200">
        <v>20799</v>
      </c>
      <c r="B82" s="68" t="s">
        <v>2558</v>
      </c>
      <c r="C82" s="202">
        <f t="shared" si="9"/>
        <v>2400</v>
      </c>
      <c r="D82" s="203">
        <v>2400</v>
      </c>
      <c r="E82" s="203"/>
      <c r="F82" s="203"/>
      <c r="G82" s="203"/>
      <c r="H82" s="203"/>
      <c r="I82" s="203"/>
    </row>
    <row r="83" ht="20.1" customHeight="1" spans="1:9">
      <c r="A83" s="207">
        <v>208</v>
      </c>
      <c r="B83" s="122" t="s">
        <v>985</v>
      </c>
      <c r="C83" s="198">
        <f t="shared" si="9"/>
        <v>53680</v>
      </c>
      <c r="D83" s="199">
        <f t="shared" ref="D83:I83" si="11">SUM(D84:D104)</f>
        <v>51680</v>
      </c>
      <c r="E83" s="199">
        <f t="shared" si="11"/>
        <v>2000</v>
      </c>
      <c r="F83" s="199">
        <f t="shared" si="11"/>
        <v>0</v>
      </c>
      <c r="G83" s="199">
        <f t="shared" si="11"/>
        <v>0</v>
      </c>
      <c r="H83" s="199">
        <f t="shared" si="11"/>
        <v>0</v>
      </c>
      <c r="I83" s="199">
        <f t="shared" si="11"/>
        <v>0</v>
      </c>
    </row>
    <row r="84" ht="20.1" customHeight="1" outlineLevel="1" spans="1:9">
      <c r="A84" s="200">
        <v>20801</v>
      </c>
      <c r="B84" s="68" t="s">
        <v>2559</v>
      </c>
      <c r="C84" s="202">
        <f t="shared" si="9"/>
        <v>9640</v>
      </c>
      <c r="D84" s="203">
        <v>9640</v>
      </c>
      <c r="E84" s="203"/>
      <c r="F84" s="203"/>
      <c r="G84" s="203"/>
      <c r="H84" s="203"/>
      <c r="I84" s="203"/>
    </row>
    <row r="85" ht="20.1" customHeight="1" outlineLevel="1" spans="1:9">
      <c r="A85" s="200">
        <v>20802</v>
      </c>
      <c r="B85" s="68" t="s">
        <v>2560</v>
      </c>
      <c r="C85" s="202">
        <f t="shared" si="9"/>
        <v>1630</v>
      </c>
      <c r="D85" s="203">
        <v>1630</v>
      </c>
      <c r="E85" s="203"/>
      <c r="F85" s="203"/>
      <c r="G85" s="203"/>
      <c r="H85" s="203"/>
      <c r="I85" s="203"/>
    </row>
    <row r="86" ht="20.1" customHeight="1" outlineLevel="1" spans="1:9">
      <c r="A86" s="200">
        <v>20804</v>
      </c>
      <c r="B86" s="68" t="s">
        <v>2561</v>
      </c>
      <c r="C86" s="202">
        <f t="shared" si="9"/>
        <v>0</v>
      </c>
      <c r="D86" s="203"/>
      <c r="E86" s="203"/>
      <c r="F86" s="203"/>
      <c r="G86" s="203"/>
      <c r="H86" s="203"/>
      <c r="I86" s="203"/>
    </row>
    <row r="87" ht="20.1" customHeight="1" outlineLevel="1" spans="1:9">
      <c r="A87" s="200">
        <v>20805</v>
      </c>
      <c r="B87" s="68" t="s">
        <v>2562</v>
      </c>
      <c r="C87" s="202">
        <f t="shared" si="9"/>
        <v>16590</v>
      </c>
      <c r="D87" s="203">
        <v>16590</v>
      </c>
      <c r="E87" s="203"/>
      <c r="F87" s="203"/>
      <c r="G87" s="203"/>
      <c r="H87" s="203"/>
      <c r="I87" s="203"/>
    </row>
    <row r="88" ht="20.1" customHeight="1" outlineLevel="1" spans="1:9">
      <c r="A88" s="200">
        <v>20806</v>
      </c>
      <c r="B88" s="68" t="s">
        <v>2563</v>
      </c>
      <c r="C88" s="202">
        <f t="shared" si="9"/>
        <v>0</v>
      </c>
      <c r="D88" s="203"/>
      <c r="E88" s="203"/>
      <c r="F88" s="203"/>
      <c r="G88" s="203"/>
      <c r="H88" s="203"/>
      <c r="I88" s="203"/>
    </row>
    <row r="89" ht="20.1" customHeight="1" outlineLevel="1" spans="1:9">
      <c r="A89" s="200">
        <v>20807</v>
      </c>
      <c r="B89" s="68" t="s">
        <v>2564</v>
      </c>
      <c r="C89" s="202">
        <f t="shared" si="9"/>
        <v>1580</v>
      </c>
      <c r="D89" s="203">
        <v>980</v>
      </c>
      <c r="E89" s="203">
        <v>600</v>
      </c>
      <c r="F89" s="203"/>
      <c r="G89" s="203"/>
      <c r="H89" s="203"/>
      <c r="I89" s="203"/>
    </row>
    <row r="90" ht="20.1" customHeight="1" outlineLevel="1" spans="1:9">
      <c r="A90" s="200">
        <v>20808</v>
      </c>
      <c r="B90" s="68" t="s">
        <v>2565</v>
      </c>
      <c r="C90" s="202">
        <f t="shared" si="9"/>
        <v>3800</v>
      </c>
      <c r="D90" s="203">
        <v>3800</v>
      </c>
      <c r="E90" s="203"/>
      <c r="F90" s="203"/>
      <c r="G90" s="203"/>
      <c r="H90" s="203"/>
      <c r="I90" s="203"/>
    </row>
    <row r="91" ht="20.1" customHeight="1" outlineLevel="1" spans="1:9">
      <c r="A91" s="200">
        <v>20809</v>
      </c>
      <c r="B91" s="68" t="s">
        <v>2566</v>
      </c>
      <c r="C91" s="202">
        <f t="shared" si="9"/>
        <v>220</v>
      </c>
      <c r="D91" s="203">
        <v>220</v>
      </c>
      <c r="E91" s="203"/>
      <c r="F91" s="203"/>
      <c r="G91" s="203"/>
      <c r="H91" s="203"/>
      <c r="I91" s="203"/>
    </row>
    <row r="92" ht="20.1" customHeight="1" outlineLevel="1" spans="1:9">
      <c r="A92" s="200">
        <v>20810</v>
      </c>
      <c r="B92" s="68" t="s">
        <v>2567</v>
      </c>
      <c r="C92" s="202">
        <f t="shared" si="9"/>
        <v>2960</v>
      </c>
      <c r="D92" s="203">
        <v>2960</v>
      </c>
      <c r="E92" s="203"/>
      <c r="F92" s="203"/>
      <c r="G92" s="203"/>
      <c r="H92" s="203"/>
      <c r="I92" s="203"/>
    </row>
    <row r="93" ht="20.1" customHeight="1" outlineLevel="1" spans="1:9">
      <c r="A93" s="200">
        <v>20811</v>
      </c>
      <c r="B93" s="68" t="s">
        <v>2568</v>
      </c>
      <c r="C93" s="202">
        <f t="shared" si="9"/>
        <v>1290</v>
      </c>
      <c r="D93" s="203">
        <v>990</v>
      </c>
      <c r="E93" s="203">
        <v>300</v>
      </c>
      <c r="F93" s="203"/>
      <c r="G93" s="203"/>
      <c r="H93" s="203"/>
      <c r="I93" s="203"/>
    </row>
    <row r="94" ht="20.1" customHeight="1" outlineLevel="1" spans="1:9">
      <c r="A94" s="200">
        <v>20816</v>
      </c>
      <c r="B94" s="68" t="s">
        <v>2569</v>
      </c>
      <c r="C94" s="202">
        <f t="shared" si="9"/>
        <v>0</v>
      </c>
      <c r="D94" s="203"/>
      <c r="E94" s="203"/>
      <c r="F94" s="203"/>
      <c r="G94" s="203"/>
      <c r="H94" s="203"/>
      <c r="I94" s="203"/>
    </row>
    <row r="95" ht="20.1" customHeight="1" outlineLevel="1" spans="1:9">
      <c r="A95" s="200">
        <v>20819</v>
      </c>
      <c r="B95" s="68" t="s">
        <v>2570</v>
      </c>
      <c r="C95" s="202">
        <f t="shared" si="9"/>
        <v>5300</v>
      </c>
      <c r="D95" s="203">
        <v>4200</v>
      </c>
      <c r="E95" s="203">
        <v>1100</v>
      </c>
      <c r="F95" s="203"/>
      <c r="G95" s="203"/>
      <c r="H95" s="203"/>
      <c r="I95" s="203"/>
    </row>
    <row r="96" ht="20.1" customHeight="1" outlineLevel="1" spans="1:9">
      <c r="A96" s="200">
        <v>20820</v>
      </c>
      <c r="B96" s="68" t="s">
        <v>2571</v>
      </c>
      <c r="C96" s="202">
        <f t="shared" si="9"/>
        <v>280</v>
      </c>
      <c r="D96" s="203">
        <v>280</v>
      </c>
      <c r="E96" s="203"/>
      <c r="F96" s="203"/>
      <c r="G96" s="203"/>
      <c r="H96" s="203"/>
      <c r="I96" s="203"/>
    </row>
    <row r="97" ht="20.1" customHeight="1" outlineLevel="1" spans="1:9">
      <c r="A97" s="200">
        <v>20821</v>
      </c>
      <c r="B97" s="68" t="s">
        <v>2572</v>
      </c>
      <c r="C97" s="202">
        <f t="shared" si="9"/>
        <v>0</v>
      </c>
      <c r="D97" s="203"/>
      <c r="E97" s="203"/>
      <c r="F97" s="203"/>
      <c r="G97" s="203"/>
      <c r="H97" s="203"/>
      <c r="I97" s="203"/>
    </row>
    <row r="98" ht="20.1" customHeight="1" outlineLevel="1" spans="1:9">
      <c r="A98" s="200">
        <v>20824</v>
      </c>
      <c r="B98" s="68" t="s">
        <v>2573</v>
      </c>
      <c r="C98" s="202">
        <f t="shared" si="9"/>
        <v>0</v>
      </c>
      <c r="D98" s="203"/>
      <c r="E98" s="203"/>
      <c r="F98" s="203"/>
      <c r="G98" s="203"/>
      <c r="H98" s="203"/>
      <c r="I98" s="203"/>
    </row>
    <row r="99" ht="20.1" customHeight="1" outlineLevel="1" spans="1:9">
      <c r="A99" s="200">
        <v>20825</v>
      </c>
      <c r="B99" s="68" t="s">
        <v>2574</v>
      </c>
      <c r="C99" s="202">
        <f t="shared" si="9"/>
        <v>0</v>
      </c>
      <c r="D99" s="203"/>
      <c r="E99" s="203"/>
      <c r="F99" s="203"/>
      <c r="G99" s="203"/>
      <c r="H99" s="203"/>
      <c r="I99" s="203"/>
    </row>
    <row r="100" ht="20.1" customHeight="1" outlineLevel="1" spans="1:9">
      <c r="A100" s="200">
        <v>20826</v>
      </c>
      <c r="B100" s="68" t="s">
        <v>2575</v>
      </c>
      <c r="C100" s="202">
        <f t="shared" si="9"/>
        <v>9100</v>
      </c>
      <c r="D100" s="203">
        <v>9100</v>
      </c>
      <c r="E100" s="203"/>
      <c r="F100" s="203"/>
      <c r="G100" s="203"/>
      <c r="H100" s="203"/>
      <c r="I100" s="203"/>
    </row>
    <row r="101" ht="20.1" customHeight="1" outlineLevel="1" spans="1:9">
      <c r="A101" s="200">
        <v>20827</v>
      </c>
      <c r="B101" s="68" t="s">
        <v>2576</v>
      </c>
      <c r="C101" s="202">
        <f t="shared" si="9"/>
        <v>0</v>
      </c>
      <c r="D101" s="203"/>
      <c r="E101" s="203"/>
      <c r="F101" s="203"/>
      <c r="G101" s="203"/>
      <c r="H101" s="203"/>
      <c r="I101" s="203"/>
    </row>
    <row r="102" ht="20.1" customHeight="1" outlineLevel="1" spans="1:9">
      <c r="A102" s="200">
        <v>20828</v>
      </c>
      <c r="B102" s="66" t="s">
        <v>2577</v>
      </c>
      <c r="C102" s="202">
        <f t="shared" si="9"/>
        <v>1290</v>
      </c>
      <c r="D102" s="203">
        <v>1290</v>
      </c>
      <c r="E102" s="203"/>
      <c r="F102" s="203"/>
      <c r="G102" s="203"/>
      <c r="H102" s="203"/>
      <c r="I102" s="203"/>
    </row>
    <row r="103" ht="20.1" customHeight="1" outlineLevel="1" spans="1:9">
      <c r="A103" s="200">
        <v>20830</v>
      </c>
      <c r="B103" s="68" t="s">
        <v>2578</v>
      </c>
      <c r="C103" s="202">
        <f t="shared" si="9"/>
        <v>0</v>
      </c>
      <c r="D103" s="203"/>
      <c r="E103" s="203"/>
      <c r="F103" s="203"/>
      <c r="G103" s="203"/>
      <c r="H103" s="203"/>
      <c r="I103" s="203"/>
    </row>
    <row r="104" ht="20.1" customHeight="1" outlineLevel="1" spans="1:9">
      <c r="A104" s="200">
        <v>20899</v>
      </c>
      <c r="B104" s="68" t="s">
        <v>2579</v>
      </c>
      <c r="C104" s="202">
        <f t="shared" si="9"/>
        <v>0</v>
      </c>
      <c r="D104" s="203"/>
      <c r="E104" s="203"/>
      <c r="F104" s="203"/>
      <c r="G104" s="203"/>
      <c r="H104" s="203"/>
      <c r="I104" s="203"/>
    </row>
    <row r="105" ht="20.1" customHeight="1" spans="1:9">
      <c r="A105" s="207">
        <v>210</v>
      </c>
      <c r="B105" s="122" t="s">
        <v>1224</v>
      </c>
      <c r="C105" s="198">
        <f t="shared" si="9"/>
        <v>15800</v>
      </c>
      <c r="D105" s="199">
        <f t="shared" ref="D105:I105" si="12">SUM(D106:D117)</f>
        <v>15200</v>
      </c>
      <c r="E105" s="199">
        <f t="shared" si="12"/>
        <v>0</v>
      </c>
      <c r="F105" s="199">
        <f t="shared" si="12"/>
        <v>600</v>
      </c>
      <c r="G105" s="199">
        <f t="shared" si="12"/>
        <v>0</v>
      </c>
      <c r="H105" s="199">
        <f t="shared" si="12"/>
        <v>0</v>
      </c>
      <c r="I105" s="199">
        <f t="shared" si="12"/>
        <v>0</v>
      </c>
    </row>
    <row r="106" ht="20.1" customHeight="1" outlineLevel="1" spans="1:9">
      <c r="A106" s="200">
        <v>21001</v>
      </c>
      <c r="B106" s="68" t="s">
        <v>2580</v>
      </c>
      <c r="C106" s="202">
        <f t="shared" si="9"/>
        <v>1240</v>
      </c>
      <c r="D106" s="203">
        <v>640</v>
      </c>
      <c r="E106" s="203"/>
      <c r="F106" s="203">
        <v>600</v>
      </c>
      <c r="G106" s="203"/>
      <c r="H106" s="203"/>
      <c r="I106" s="203"/>
    </row>
    <row r="107" ht="20.1" customHeight="1" outlineLevel="1" spans="1:9">
      <c r="A107" s="200">
        <v>21002</v>
      </c>
      <c r="B107" s="68" t="s">
        <v>2581</v>
      </c>
      <c r="C107" s="202">
        <f t="shared" si="9"/>
        <v>0</v>
      </c>
      <c r="D107" s="203"/>
      <c r="E107" s="203"/>
      <c r="F107" s="203"/>
      <c r="G107" s="203"/>
      <c r="H107" s="203"/>
      <c r="I107" s="203"/>
    </row>
    <row r="108" ht="20.1" customHeight="1" outlineLevel="1" spans="1:9">
      <c r="A108" s="200">
        <v>21003</v>
      </c>
      <c r="B108" s="68" t="s">
        <v>2582</v>
      </c>
      <c r="C108" s="202">
        <f t="shared" si="9"/>
        <v>1950</v>
      </c>
      <c r="D108" s="203">
        <v>1950</v>
      </c>
      <c r="E108" s="203"/>
      <c r="F108" s="203"/>
      <c r="G108" s="203"/>
      <c r="H108" s="203"/>
      <c r="I108" s="203"/>
    </row>
    <row r="109" ht="20.1" customHeight="1" outlineLevel="1" spans="1:9">
      <c r="A109" s="200">
        <v>21004</v>
      </c>
      <c r="B109" s="68" t="s">
        <v>2583</v>
      </c>
      <c r="C109" s="202">
        <f t="shared" si="9"/>
        <v>3840</v>
      </c>
      <c r="D109" s="203">
        <v>3840</v>
      </c>
      <c r="E109" s="203"/>
      <c r="F109" s="203"/>
      <c r="G109" s="203"/>
      <c r="H109" s="203"/>
      <c r="I109" s="203"/>
    </row>
    <row r="110" ht="20.1" customHeight="1" outlineLevel="1" spans="1:9">
      <c r="A110" s="200">
        <v>21007</v>
      </c>
      <c r="B110" s="68" t="s">
        <v>2584</v>
      </c>
      <c r="C110" s="202">
        <f t="shared" si="9"/>
        <v>200</v>
      </c>
      <c r="D110" s="203">
        <v>200</v>
      </c>
      <c r="E110" s="203"/>
      <c r="F110" s="203"/>
      <c r="G110" s="203"/>
      <c r="H110" s="203"/>
      <c r="I110" s="203"/>
    </row>
    <row r="111" ht="20.1" customHeight="1" outlineLevel="1" spans="1:9">
      <c r="A111" s="200">
        <v>21011</v>
      </c>
      <c r="B111" s="68" t="s">
        <v>2585</v>
      </c>
      <c r="C111" s="202">
        <f t="shared" si="9"/>
        <v>5900</v>
      </c>
      <c r="D111" s="203">
        <v>5900</v>
      </c>
      <c r="E111" s="203"/>
      <c r="F111" s="203"/>
      <c r="G111" s="203"/>
      <c r="H111" s="203"/>
      <c r="I111" s="203"/>
    </row>
    <row r="112" ht="20.1" customHeight="1" outlineLevel="1" spans="1:9">
      <c r="A112" s="200">
        <v>21012</v>
      </c>
      <c r="B112" s="68" t="s">
        <v>2586</v>
      </c>
      <c r="C112" s="202">
        <f t="shared" si="9"/>
        <v>2000</v>
      </c>
      <c r="D112" s="203">
        <v>2000</v>
      </c>
      <c r="E112" s="203"/>
      <c r="F112" s="203"/>
      <c r="G112" s="203"/>
      <c r="H112" s="203"/>
      <c r="I112" s="203"/>
    </row>
    <row r="113" ht="20.1" customHeight="1" outlineLevel="1" spans="1:9">
      <c r="A113" s="200">
        <v>21013</v>
      </c>
      <c r="B113" s="68" t="s">
        <v>2587</v>
      </c>
      <c r="C113" s="202">
        <f t="shared" si="9"/>
        <v>500</v>
      </c>
      <c r="D113" s="203">
        <v>500</v>
      </c>
      <c r="E113" s="203"/>
      <c r="F113" s="203"/>
      <c r="G113" s="203"/>
      <c r="H113" s="203"/>
      <c r="I113" s="203"/>
    </row>
    <row r="114" ht="20.1" customHeight="1" outlineLevel="1" spans="1:9">
      <c r="A114" s="200">
        <v>21014</v>
      </c>
      <c r="B114" s="68" t="s">
        <v>2588</v>
      </c>
      <c r="C114" s="202">
        <f t="shared" si="9"/>
        <v>50</v>
      </c>
      <c r="D114" s="203">
        <v>50</v>
      </c>
      <c r="E114" s="203"/>
      <c r="F114" s="203"/>
      <c r="G114" s="203"/>
      <c r="H114" s="203"/>
      <c r="I114" s="203"/>
    </row>
    <row r="115" ht="20.1" customHeight="1" outlineLevel="1" spans="1:9">
      <c r="A115" s="200">
        <v>21015</v>
      </c>
      <c r="B115" s="68" t="s">
        <v>2589</v>
      </c>
      <c r="C115" s="202">
        <f t="shared" si="9"/>
        <v>120</v>
      </c>
      <c r="D115" s="203">
        <v>120</v>
      </c>
      <c r="E115" s="203"/>
      <c r="F115" s="203"/>
      <c r="G115" s="203"/>
      <c r="H115" s="203"/>
      <c r="I115" s="203"/>
    </row>
    <row r="116" ht="20.1" customHeight="1" outlineLevel="1" spans="1:9">
      <c r="A116" s="200">
        <v>21016</v>
      </c>
      <c r="B116" s="68" t="s">
        <v>2590</v>
      </c>
      <c r="C116" s="202">
        <f t="shared" si="9"/>
        <v>0</v>
      </c>
      <c r="D116" s="203"/>
      <c r="E116" s="203"/>
      <c r="F116" s="203"/>
      <c r="G116" s="203"/>
      <c r="H116" s="203"/>
      <c r="I116" s="203"/>
    </row>
    <row r="117" ht="20.1" customHeight="1" outlineLevel="1" spans="1:9">
      <c r="A117" s="200">
        <v>21099</v>
      </c>
      <c r="B117" s="68" t="s">
        <v>2591</v>
      </c>
      <c r="C117" s="202">
        <f t="shared" si="9"/>
        <v>0</v>
      </c>
      <c r="D117" s="203"/>
      <c r="E117" s="203"/>
      <c r="F117" s="203"/>
      <c r="G117" s="203"/>
      <c r="H117" s="203"/>
      <c r="I117" s="203"/>
    </row>
    <row r="118" ht="20.1" customHeight="1" spans="1:9">
      <c r="A118" s="207">
        <v>211</v>
      </c>
      <c r="B118" s="122" t="s">
        <v>1374</v>
      </c>
      <c r="C118" s="198">
        <f t="shared" si="9"/>
        <v>18900</v>
      </c>
      <c r="D118" s="199">
        <f t="shared" ref="D118:I118" si="13">SUM(D119:D133)</f>
        <v>15800</v>
      </c>
      <c r="E118" s="199">
        <f t="shared" si="13"/>
        <v>3100</v>
      </c>
      <c r="F118" s="199">
        <f t="shared" si="13"/>
        <v>0</v>
      </c>
      <c r="G118" s="199">
        <f t="shared" si="13"/>
        <v>0</v>
      </c>
      <c r="H118" s="199">
        <f t="shared" si="13"/>
        <v>0</v>
      </c>
      <c r="I118" s="199">
        <f t="shared" si="13"/>
        <v>0</v>
      </c>
    </row>
    <row r="119" ht="20.1" customHeight="1" outlineLevel="1" spans="1:9">
      <c r="A119" s="200">
        <v>21101</v>
      </c>
      <c r="B119" s="68" t="s">
        <v>2592</v>
      </c>
      <c r="C119" s="202">
        <f t="shared" si="9"/>
        <v>100</v>
      </c>
      <c r="D119" s="203">
        <v>100</v>
      </c>
      <c r="E119" s="203"/>
      <c r="F119" s="203"/>
      <c r="G119" s="203"/>
      <c r="H119" s="203"/>
      <c r="I119" s="203"/>
    </row>
    <row r="120" ht="20.1" customHeight="1" outlineLevel="1" spans="1:9">
      <c r="A120" s="200">
        <v>21102</v>
      </c>
      <c r="B120" s="68" t="s">
        <v>2593</v>
      </c>
      <c r="C120" s="202">
        <f t="shared" si="9"/>
        <v>0</v>
      </c>
      <c r="D120" s="203"/>
      <c r="E120" s="203"/>
      <c r="F120" s="203"/>
      <c r="G120" s="203"/>
      <c r="H120" s="203"/>
      <c r="I120" s="203"/>
    </row>
    <row r="121" ht="20.1" customHeight="1" outlineLevel="1" spans="1:9">
      <c r="A121" s="200">
        <v>21103</v>
      </c>
      <c r="B121" s="68" t="s">
        <v>2594</v>
      </c>
      <c r="C121" s="202">
        <f t="shared" si="9"/>
        <v>2800</v>
      </c>
      <c r="D121" s="203">
        <v>700</v>
      </c>
      <c r="E121" s="203">
        <v>2100</v>
      </c>
      <c r="F121" s="203"/>
      <c r="G121" s="203"/>
      <c r="H121" s="203"/>
      <c r="I121" s="203"/>
    </row>
    <row r="122" ht="20.1" customHeight="1" outlineLevel="1" spans="1:9">
      <c r="A122" s="200">
        <v>21104</v>
      </c>
      <c r="B122" s="68" t="s">
        <v>2595</v>
      </c>
      <c r="C122" s="202">
        <f t="shared" si="9"/>
        <v>0</v>
      </c>
      <c r="D122" s="203"/>
      <c r="E122" s="203"/>
      <c r="F122" s="203"/>
      <c r="G122" s="203"/>
      <c r="H122" s="203"/>
      <c r="I122" s="203"/>
    </row>
    <row r="123" ht="20.1" customHeight="1" outlineLevel="1" spans="1:9">
      <c r="A123" s="200">
        <v>21105</v>
      </c>
      <c r="B123" s="68" t="s">
        <v>2596</v>
      </c>
      <c r="C123" s="202">
        <f t="shared" si="9"/>
        <v>0</v>
      </c>
      <c r="D123" s="203"/>
      <c r="E123" s="203"/>
      <c r="F123" s="203"/>
      <c r="G123" s="203"/>
      <c r="H123" s="203"/>
      <c r="I123" s="203"/>
    </row>
    <row r="124" ht="20.1" customHeight="1" outlineLevel="1" spans="1:9">
      <c r="A124" s="200">
        <v>21106</v>
      </c>
      <c r="B124" s="68" t="s">
        <v>2597</v>
      </c>
      <c r="C124" s="202">
        <f t="shared" si="9"/>
        <v>0</v>
      </c>
      <c r="D124" s="203"/>
      <c r="E124" s="203"/>
      <c r="F124" s="203"/>
      <c r="G124" s="203"/>
      <c r="H124" s="203"/>
      <c r="I124" s="203"/>
    </row>
    <row r="125" ht="20.1" customHeight="1" outlineLevel="1" spans="1:9">
      <c r="A125" s="200">
        <v>21107</v>
      </c>
      <c r="B125" s="68" t="s">
        <v>2598</v>
      </c>
      <c r="C125" s="202">
        <f t="shared" si="9"/>
        <v>0</v>
      </c>
      <c r="D125" s="203"/>
      <c r="E125" s="203"/>
      <c r="F125" s="203"/>
      <c r="G125" s="203"/>
      <c r="H125" s="203"/>
      <c r="I125" s="203"/>
    </row>
    <row r="126" ht="20.1" customHeight="1" outlineLevel="1" spans="1:9">
      <c r="A126" s="200">
        <v>21108</v>
      </c>
      <c r="B126" s="68" t="s">
        <v>2599</v>
      </c>
      <c r="C126" s="202">
        <f t="shared" si="9"/>
        <v>0</v>
      </c>
      <c r="D126" s="203"/>
      <c r="E126" s="203"/>
      <c r="F126" s="203"/>
      <c r="G126" s="203"/>
      <c r="H126" s="203"/>
      <c r="I126" s="203"/>
    </row>
    <row r="127" ht="20.1" customHeight="1" outlineLevel="1" spans="1:9">
      <c r="A127" s="200">
        <v>21109</v>
      </c>
      <c r="B127" s="68" t="s">
        <v>2600</v>
      </c>
      <c r="C127" s="202">
        <f t="shared" si="9"/>
        <v>0</v>
      </c>
      <c r="D127" s="203"/>
      <c r="E127" s="203"/>
      <c r="F127" s="203"/>
      <c r="G127" s="203"/>
      <c r="H127" s="203"/>
      <c r="I127" s="203"/>
    </row>
    <row r="128" ht="20.1" customHeight="1" outlineLevel="1" spans="1:9">
      <c r="A128" s="200">
        <v>21110</v>
      </c>
      <c r="B128" s="68" t="s">
        <v>2601</v>
      </c>
      <c r="C128" s="202">
        <f t="shared" si="9"/>
        <v>0</v>
      </c>
      <c r="D128" s="203"/>
      <c r="E128" s="203"/>
      <c r="F128" s="203"/>
      <c r="G128" s="203"/>
      <c r="H128" s="203"/>
      <c r="I128" s="203"/>
    </row>
    <row r="129" ht="20.1" customHeight="1" outlineLevel="1" spans="1:9">
      <c r="A129" s="200">
        <v>21111</v>
      </c>
      <c r="B129" s="68" t="s">
        <v>2602</v>
      </c>
      <c r="C129" s="202">
        <f t="shared" si="9"/>
        <v>0</v>
      </c>
      <c r="D129" s="203"/>
      <c r="E129" s="203"/>
      <c r="F129" s="203"/>
      <c r="G129" s="203"/>
      <c r="H129" s="203"/>
      <c r="I129" s="203"/>
    </row>
    <row r="130" ht="20.1" customHeight="1" outlineLevel="1" spans="1:9">
      <c r="A130" s="200">
        <v>21112</v>
      </c>
      <c r="B130" s="68" t="s">
        <v>2603</v>
      </c>
      <c r="C130" s="202">
        <f t="shared" si="9"/>
        <v>0</v>
      </c>
      <c r="D130" s="203"/>
      <c r="E130" s="203"/>
      <c r="F130" s="203"/>
      <c r="G130" s="203"/>
      <c r="H130" s="203"/>
      <c r="I130" s="203"/>
    </row>
    <row r="131" ht="20.1" customHeight="1" outlineLevel="1" spans="1:9">
      <c r="A131" s="200">
        <v>21113</v>
      </c>
      <c r="B131" s="68" t="s">
        <v>2604</v>
      </c>
      <c r="C131" s="202">
        <f t="shared" si="9"/>
        <v>16000</v>
      </c>
      <c r="D131" s="203">
        <v>15000</v>
      </c>
      <c r="E131" s="203">
        <v>1000</v>
      </c>
      <c r="F131" s="203"/>
      <c r="G131" s="203"/>
      <c r="H131" s="203"/>
      <c r="I131" s="203"/>
    </row>
    <row r="132" ht="20.1" customHeight="1" outlineLevel="1" spans="1:9">
      <c r="A132" s="200">
        <v>21114</v>
      </c>
      <c r="B132" s="68" t="s">
        <v>2605</v>
      </c>
      <c r="C132" s="202">
        <f t="shared" si="9"/>
        <v>0</v>
      </c>
      <c r="D132" s="203"/>
      <c r="E132" s="203"/>
      <c r="F132" s="203"/>
      <c r="G132" s="203"/>
      <c r="H132" s="203"/>
      <c r="I132" s="203"/>
    </row>
    <row r="133" ht="20.1" customHeight="1" outlineLevel="1" spans="1:9">
      <c r="A133" s="200">
        <v>21199</v>
      </c>
      <c r="B133" s="68" t="s">
        <v>2606</v>
      </c>
      <c r="C133" s="202">
        <f t="shared" si="9"/>
        <v>0</v>
      </c>
      <c r="D133" s="203"/>
      <c r="E133" s="203"/>
      <c r="F133" s="203"/>
      <c r="G133" s="203"/>
      <c r="H133" s="203"/>
      <c r="I133" s="203"/>
    </row>
    <row r="134" ht="20.1" customHeight="1" spans="1:9">
      <c r="A134" s="207">
        <v>212</v>
      </c>
      <c r="B134" s="122" t="s">
        <v>1506</v>
      </c>
      <c r="C134" s="198">
        <f t="shared" si="9"/>
        <v>19120</v>
      </c>
      <c r="D134" s="199">
        <f t="shared" ref="D134:I134" si="14">SUM(D135:D140)</f>
        <v>18420</v>
      </c>
      <c r="E134" s="199">
        <f t="shared" si="14"/>
        <v>0</v>
      </c>
      <c r="F134" s="199">
        <f t="shared" si="14"/>
        <v>700</v>
      </c>
      <c r="G134" s="199">
        <f t="shared" si="14"/>
        <v>0</v>
      </c>
      <c r="H134" s="199">
        <f t="shared" si="14"/>
        <v>0</v>
      </c>
      <c r="I134" s="199">
        <f t="shared" si="14"/>
        <v>0</v>
      </c>
    </row>
    <row r="135" ht="20.1" customHeight="1" outlineLevel="1" spans="1:9">
      <c r="A135" s="200">
        <v>21201</v>
      </c>
      <c r="B135" s="68" t="s">
        <v>2607</v>
      </c>
      <c r="C135" s="202">
        <f t="shared" si="9"/>
        <v>15050</v>
      </c>
      <c r="D135" s="203">
        <v>14350</v>
      </c>
      <c r="E135" s="203"/>
      <c r="F135" s="203">
        <v>700</v>
      </c>
      <c r="G135" s="203"/>
      <c r="H135" s="203"/>
      <c r="I135" s="203"/>
    </row>
    <row r="136" ht="20.1" customHeight="1" outlineLevel="1" spans="1:9">
      <c r="A136" s="200">
        <v>21202</v>
      </c>
      <c r="B136" s="68" t="s">
        <v>2608</v>
      </c>
      <c r="C136" s="202">
        <f t="shared" si="9"/>
        <v>130</v>
      </c>
      <c r="D136" s="203">
        <v>130</v>
      </c>
      <c r="E136" s="203"/>
      <c r="F136" s="203"/>
      <c r="G136" s="203"/>
      <c r="H136" s="203"/>
      <c r="I136" s="203"/>
    </row>
    <row r="137" ht="20.1" customHeight="1" outlineLevel="1" spans="1:9">
      <c r="A137" s="200">
        <v>21203</v>
      </c>
      <c r="B137" s="68" t="s">
        <v>2609</v>
      </c>
      <c r="C137" s="202">
        <f t="shared" ref="C137:C200" si="15">SUM(D137:I137)</f>
        <v>1400</v>
      </c>
      <c r="D137" s="203">
        <v>1400</v>
      </c>
      <c r="E137" s="203"/>
      <c r="F137" s="203"/>
      <c r="G137" s="203"/>
      <c r="H137" s="203"/>
      <c r="I137" s="203"/>
    </row>
    <row r="138" ht="20.1" customHeight="1" outlineLevel="1" spans="1:9">
      <c r="A138" s="200">
        <v>21205</v>
      </c>
      <c r="B138" s="68" t="s">
        <v>2610</v>
      </c>
      <c r="C138" s="202">
        <f t="shared" si="15"/>
        <v>900</v>
      </c>
      <c r="D138" s="203">
        <v>900</v>
      </c>
      <c r="E138" s="203"/>
      <c r="F138" s="203"/>
      <c r="G138" s="203"/>
      <c r="H138" s="203"/>
      <c r="I138" s="203"/>
    </row>
    <row r="139" ht="20.1" customHeight="1" outlineLevel="1" spans="1:9">
      <c r="A139" s="200">
        <v>21206</v>
      </c>
      <c r="B139" s="68" t="s">
        <v>2611</v>
      </c>
      <c r="C139" s="202">
        <f t="shared" si="15"/>
        <v>0</v>
      </c>
      <c r="D139" s="203"/>
      <c r="E139" s="203"/>
      <c r="F139" s="203"/>
      <c r="G139" s="203"/>
      <c r="H139" s="203"/>
      <c r="I139" s="203"/>
    </row>
    <row r="140" ht="20.1" customHeight="1" outlineLevel="1" spans="1:9">
      <c r="A140" s="206">
        <v>21299</v>
      </c>
      <c r="B140" s="68" t="s">
        <v>2612</v>
      </c>
      <c r="C140" s="202">
        <f t="shared" si="15"/>
        <v>1640</v>
      </c>
      <c r="D140" s="203">
        <v>1640</v>
      </c>
      <c r="E140" s="203"/>
      <c r="F140" s="203"/>
      <c r="G140" s="203"/>
      <c r="H140" s="203"/>
      <c r="I140" s="203"/>
    </row>
    <row r="141" ht="20.1" customHeight="1" spans="1:9">
      <c r="A141" s="207">
        <v>213</v>
      </c>
      <c r="B141" s="122" t="s">
        <v>1545</v>
      </c>
      <c r="C141" s="198">
        <f t="shared" si="15"/>
        <v>25020</v>
      </c>
      <c r="D141" s="199">
        <f t="shared" ref="D141:I141" si="16">SUM(D142:D149)</f>
        <v>22020</v>
      </c>
      <c r="E141" s="199">
        <f t="shared" si="16"/>
        <v>3000</v>
      </c>
      <c r="F141" s="199">
        <f t="shared" si="16"/>
        <v>0</v>
      </c>
      <c r="G141" s="199">
        <f t="shared" si="16"/>
        <v>0</v>
      </c>
      <c r="H141" s="199">
        <f t="shared" si="16"/>
        <v>0</v>
      </c>
      <c r="I141" s="199">
        <f t="shared" si="16"/>
        <v>0</v>
      </c>
    </row>
    <row r="142" ht="20.1" customHeight="1" outlineLevel="1" spans="1:9">
      <c r="A142" s="200">
        <v>21301</v>
      </c>
      <c r="B142" s="68" t="s">
        <v>2613</v>
      </c>
      <c r="C142" s="202">
        <f t="shared" si="15"/>
        <v>11550</v>
      </c>
      <c r="D142" s="203">
        <v>11050</v>
      </c>
      <c r="E142" s="203">
        <v>500</v>
      </c>
      <c r="F142" s="203"/>
      <c r="G142" s="203"/>
      <c r="H142" s="203"/>
      <c r="I142" s="203"/>
    </row>
    <row r="143" ht="20.1" customHeight="1" outlineLevel="1" spans="1:9">
      <c r="A143" s="200">
        <v>21302</v>
      </c>
      <c r="B143" s="68" t="s">
        <v>2614</v>
      </c>
      <c r="C143" s="202">
        <f t="shared" si="15"/>
        <v>430</v>
      </c>
      <c r="D143" s="203">
        <v>430</v>
      </c>
      <c r="E143" s="203"/>
      <c r="F143" s="203"/>
      <c r="G143" s="203"/>
      <c r="H143" s="203"/>
      <c r="I143" s="203"/>
    </row>
    <row r="144" ht="20.1" customHeight="1" outlineLevel="1" spans="1:9">
      <c r="A144" s="200">
        <v>21303</v>
      </c>
      <c r="B144" s="68" t="s">
        <v>2615</v>
      </c>
      <c r="C144" s="202">
        <f t="shared" si="15"/>
        <v>1140</v>
      </c>
      <c r="D144" s="203">
        <v>440</v>
      </c>
      <c r="E144" s="203">
        <v>700</v>
      </c>
      <c r="F144" s="203"/>
      <c r="G144" s="203"/>
      <c r="H144" s="203"/>
      <c r="I144" s="203"/>
    </row>
    <row r="145" ht="20.1" customHeight="1" outlineLevel="1" spans="1:9">
      <c r="A145" s="200">
        <v>21305</v>
      </c>
      <c r="B145" s="68" t="s">
        <v>2616</v>
      </c>
      <c r="C145" s="202">
        <f t="shared" si="15"/>
        <v>5400</v>
      </c>
      <c r="D145" s="203">
        <v>5400</v>
      </c>
      <c r="E145" s="203"/>
      <c r="F145" s="203"/>
      <c r="G145" s="203"/>
      <c r="H145" s="203"/>
      <c r="I145" s="203"/>
    </row>
    <row r="146" ht="20.1" customHeight="1" outlineLevel="1" spans="1:9">
      <c r="A146" s="200">
        <v>21307</v>
      </c>
      <c r="B146" s="68" t="s">
        <v>2617</v>
      </c>
      <c r="C146" s="202">
        <f t="shared" si="15"/>
        <v>5300</v>
      </c>
      <c r="D146" s="203">
        <v>3500</v>
      </c>
      <c r="E146" s="203">
        <v>1800</v>
      </c>
      <c r="F146" s="203"/>
      <c r="G146" s="203"/>
      <c r="H146" s="203"/>
      <c r="I146" s="203"/>
    </row>
    <row r="147" ht="20.1" customHeight="1" outlineLevel="1" spans="1:9">
      <c r="A147" s="200">
        <v>21308</v>
      </c>
      <c r="B147" s="68" t="s">
        <v>2618</v>
      </c>
      <c r="C147" s="202">
        <f t="shared" si="15"/>
        <v>700</v>
      </c>
      <c r="D147" s="203">
        <v>700</v>
      </c>
      <c r="E147" s="203"/>
      <c r="F147" s="203"/>
      <c r="G147" s="203"/>
      <c r="H147" s="203"/>
      <c r="I147" s="203"/>
    </row>
    <row r="148" ht="20.1" customHeight="1" outlineLevel="1" spans="1:9">
      <c r="A148" s="200">
        <v>21309</v>
      </c>
      <c r="B148" s="68" t="s">
        <v>2619</v>
      </c>
      <c r="C148" s="202">
        <f t="shared" si="15"/>
        <v>300</v>
      </c>
      <c r="D148" s="203">
        <v>300</v>
      </c>
      <c r="E148" s="203"/>
      <c r="F148" s="203"/>
      <c r="G148" s="203"/>
      <c r="H148" s="203"/>
      <c r="I148" s="203"/>
    </row>
    <row r="149" ht="20.1" customHeight="1" outlineLevel="1" spans="1:9">
      <c r="A149" s="200">
        <v>21399</v>
      </c>
      <c r="B149" s="68" t="s">
        <v>2620</v>
      </c>
      <c r="C149" s="202">
        <f t="shared" si="15"/>
        <v>200</v>
      </c>
      <c r="D149" s="203">
        <v>200</v>
      </c>
      <c r="E149" s="203"/>
      <c r="F149" s="203"/>
      <c r="G149" s="203"/>
      <c r="H149" s="203"/>
      <c r="I149" s="203"/>
    </row>
    <row r="150" ht="20.1" customHeight="1" spans="1:9">
      <c r="A150" s="207">
        <v>214</v>
      </c>
      <c r="B150" s="122" t="s">
        <v>1737</v>
      </c>
      <c r="C150" s="198">
        <f t="shared" si="15"/>
        <v>1500</v>
      </c>
      <c r="D150" s="199">
        <f t="shared" ref="D150:I150" si="17">SUM(D151:D156)</f>
        <v>563</v>
      </c>
      <c r="E150" s="199">
        <f t="shared" si="17"/>
        <v>937</v>
      </c>
      <c r="F150" s="199">
        <f t="shared" si="17"/>
        <v>0</v>
      </c>
      <c r="G150" s="199">
        <f t="shared" si="17"/>
        <v>0</v>
      </c>
      <c r="H150" s="199">
        <f t="shared" si="17"/>
        <v>0</v>
      </c>
      <c r="I150" s="199">
        <f t="shared" si="17"/>
        <v>0</v>
      </c>
    </row>
    <row r="151" ht="20.1" customHeight="1" outlineLevel="1" spans="1:9">
      <c r="A151" s="200">
        <v>21401</v>
      </c>
      <c r="B151" s="68" t="s">
        <v>2621</v>
      </c>
      <c r="C151" s="202">
        <f t="shared" si="15"/>
        <v>1500</v>
      </c>
      <c r="D151" s="203">
        <v>563</v>
      </c>
      <c r="E151" s="203">
        <v>937</v>
      </c>
      <c r="F151" s="203"/>
      <c r="G151" s="203"/>
      <c r="H151" s="203"/>
      <c r="I151" s="203"/>
    </row>
    <row r="152" ht="20.1" customHeight="1" outlineLevel="1" spans="1:9">
      <c r="A152" s="200">
        <v>21402</v>
      </c>
      <c r="B152" s="68" t="s">
        <v>2622</v>
      </c>
      <c r="C152" s="202">
        <f t="shared" si="15"/>
        <v>0</v>
      </c>
      <c r="D152" s="203"/>
      <c r="E152" s="203"/>
      <c r="F152" s="203"/>
      <c r="G152" s="203"/>
      <c r="H152" s="203"/>
      <c r="I152" s="203"/>
    </row>
    <row r="153" ht="20.1" customHeight="1" outlineLevel="1" spans="1:9">
      <c r="A153" s="200">
        <v>21403</v>
      </c>
      <c r="B153" s="68" t="s">
        <v>2623</v>
      </c>
      <c r="C153" s="202">
        <f t="shared" si="15"/>
        <v>0</v>
      </c>
      <c r="D153" s="203"/>
      <c r="E153" s="203"/>
      <c r="F153" s="203"/>
      <c r="G153" s="203"/>
      <c r="H153" s="203"/>
      <c r="I153" s="203"/>
    </row>
    <row r="154" ht="20.1" customHeight="1" outlineLevel="1" spans="1:9">
      <c r="A154" s="200">
        <v>21405</v>
      </c>
      <c r="B154" s="68" t="s">
        <v>2624</v>
      </c>
      <c r="C154" s="202">
        <f t="shared" si="15"/>
        <v>0</v>
      </c>
      <c r="D154" s="203"/>
      <c r="E154" s="203"/>
      <c r="F154" s="203"/>
      <c r="G154" s="203"/>
      <c r="H154" s="203"/>
      <c r="I154" s="203"/>
    </row>
    <row r="155" ht="20.1" customHeight="1" outlineLevel="1" spans="1:9">
      <c r="A155" s="200">
        <v>21406</v>
      </c>
      <c r="B155" s="68" t="s">
        <v>2625</v>
      </c>
      <c r="C155" s="202">
        <f t="shared" si="15"/>
        <v>0</v>
      </c>
      <c r="D155" s="203"/>
      <c r="E155" s="203"/>
      <c r="F155" s="203"/>
      <c r="G155" s="203"/>
      <c r="H155" s="203"/>
      <c r="I155" s="203"/>
    </row>
    <row r="156" ht="20.1" customHeight="1" outlineLevel="1" spans="1:9">
      <c r="A156" s="200">
        <v>21499</v>
      </c>
      <c r="B156" s="68" t="s">
        <v>2626</v>
      </c>
      <c r="C156" s="202">
        <f t="shared" si="15"/>
        <v>0</v>
      </c>
      <c r="D156" s="203"/>
      <c r="E156" s="203"/>
      <c r="F156" s="203"/>
      <c r="G156" s="203"/>
      <c r="H156" s="203"/>
      <c r="I156" s="203"/>
    </row>
    <row r="157" ht="20.1" customHeight="1" spans="1:9">
      <c r="A157" s="207">
        <v>215</v>
      </c>
      <c r="B157" s="122" t="s">
        <v>1827</v>
      </c>
      <c r="C157" s="198">
        <f t="shared" si="15"/>
        <v>5400</v>
      </c>
      <c r="D157" s="199">
        <f t="shared" ref="D157:I157" si="18">SUM(D158:D164)</f>
        <v>5400</v>
      </c>
      <c r="E157" s="199">
        <f t="shared" si="18"/>
        <v>0</v>
      </c>
      <c r="F157" s="199">
        <f t="shared" si="18"/>
        <v>0</v>
      </c>
      <c r="G157" s="199">
        <f t="shared" si="18"/>
        <v>0</v>
      </c>
      <c r="H157" s="199">
        <f t="shared" si="18"/>
        <v>0</v>
      </c>
      <c r="I157" s="199">
        <f t="shared" si="18"/>
        <v>0</v>
      </c>
    </row>
    <row r="158" ht="20.1" customHeight="1" outlineLevel="1" spans="1:9">
      <c r="A158" s="200">
        <v>21501</v>
      </c>
      <c r="B158" s="68" t="s">
        <v>2627</v>
      </c>
      <c r="C158" s="202">
        <f t="shared" si="15"/>
        <v>0</v>
      </c>
      <c r="D158" s="203"/>
      <c r="E158" s="203"/>
      <c r="F158" s="203"/>
      <c r="G158" s="203"/>
      <c r="H158" s="203"/>
      <c r="I158" s="203"/>
    </row>
    <row r="159" ht="20.1" customHeight="1" outlineLevel="1" spans="1:9">
      <c r="A159" s="200">
        <v>21502</v>
      </c>
      <c r="B159" s="68" t="s">
        <v>2628</v>
      </c>
      <c r="C159" s="202">
        <f t="shared" si="15"/>
        <v>600</v>
      </c>
      <c r="D159" s="203">
        <v>600</v>
      </c>
      <c r="E159" s="203"/>
      <c r="F159" s="203"/>
      <c r="G159" s="203"/>
      <c r="H159" s="203"/>
      <c r="I159" s="203"/>
    </row>
    <row r="160" ht="20.1" customHeight="1" outlineLevel="1" spans="1:9">
      <c r="A160" s="200">
        <v>21503</v>
      </c>
      <c r="B160" s="68" t="s">
        <v>2629</v>
      </c>
      <c r="C160" s="202">
        <f t="shared" si="15"/>
        <v>0</v>
      </c>
      <c r="D160" s="203"/>
      <c r="E160" s="203"/>
      <c r="F160" s="203"/>
      <c r="G160" s="203"/>
      <c r="H160" s="203"/>
      <c r="I160" s="203"/>
    </row>
    <row r="161" ht="20.1" customHeight="1" outlineLevel="1" spans="1:9">
      <c r="A161" s="200">
        <v>21505</v>
      </c>
      <c r="B161" s="68" t="s">
        <v>2630</v>
      </c>
      <c r="C161" s="202">
        <f t="shared" si="15"/>
        <v>0</v>
      </c>
      <c r="D161" s="203"/>
      <c r="E161" s="203"/>
      <c r="F161" s="203"/>
      <c r="G161" s="203"/>
      <c r="H161" s="203"/>
      <c r="I161" s="203"/>
    </row>
    <row r="162" ht="20.1" customHeight="1" outlineLevel="1" spans="1:9">
      <c r="A162" s="200">
        <v>21507</v>
      </c>
      <c r="B162" s="68" t="s">
        <v>2631</v>
      </c>
      <c r="C162" s="202">
        <f t="shared" si="15"/>
        <v>0</v>
      </c>
      <c r="D162" s="203"/>
      <c r="E162" s="203"/>
      <c r="F162" s="203"/>
      <c r="G162" s="203"/>
      <c r="H162" s="203"/>
      <c r="I162" s="203"/>
    </row>
    <row r="163" ht="20.1" customHeight="1" outlineLevel="1" spans="1:9">
      <c r="A163" s="200">
        <v>21508</v>
      </c>
      <c r="B163" s="68" t="s">
        <v>2632</v>
      </c>
      <c r="C163" s="202">
        <f t="shared" si="15"/>
        <v>4800</v>
      </c>
      <c r="D163" s="203">
        <v>4800</v>
      </c>
      <c r="E163" s="203"/>
      <c r="F163" s="203"/>
      <c r="G163" s="203"/>
      <c r="H163" s="203"/>
      <c r="I163" s="203"/>
    </row>
    <row r="164" ht="20.1" customHeight="1" outlineLevel="1" spans="1:9">
      <c r="A164" s="200">
        <v>21599</v>
      </c>
      <c r="B164" s="68" t="s">
        <v>2633</v>
      </c>
      <c r="C164" s="202">
        <f t="shared" si="15"/>
        <v>0</v>
      </c>
      <c r="D164" s="203"/>
      <c r="E164" s="203"/>
      <c r="F164" s="203"/>
      <c r="G164" s="203"/>
      <c r="H164" s="203"/>
      <c r="I164" s="203"/>
    </row>
    <row r="165" ht="20.1" customHeight="1" spans="1:9">
      <c r="A165" s="207">
        <v>216</v>
      </c>
      <c r="B165" s="122" t="s">
        <v>1935</v>
      </c>
      <c r="C165" s="198">
        <f t="shared" si="15"/>
        <v>460</v>
      </c>
      <c r="D165" s="199">
        <f t="shared" ref="D165:I165" si="19">SUM(D166:D168)</f>
        <v>460</v>
      </c>
      <c r="E165" s="199">
        <f t="shared" si="19"/>
        <v>0</v>
      </c>
      <c r="F165" s="199">
        <f t="shared" si="19"/>
        <v>0</v>
      </c>
      <c r="G165" s="199">
        <f t="shared" si="19"/>
        <v>0</v>
      </c>
      <c r="H165" s="199">
        <f t="shared" si="19"/>
        <v>0</v>
      </c>
      <c r="I165" s="199">
        <f t="shared" si="19"/>
        <v>0</v>
      </c>
    </row>
    <row r="166" ht="20.1" customHeight="1" outlineLevel="1" spans="1:9">
      <c r="A166" s="200">
        <v>21602</v>
      </c>
      <c r="B166" s="68" t="s">
        <v>2634</v>
      </c>
      <c r="C166" s="202">
        <f t="shared" si="15"/>
        <v>0</v>
      </c>
      <c r="D166" s="203"/>
      <c r="E166" s="203"/>
      <c r="F166" s="203"/>
      <c r="G166" s="203"/>
      <c r="H166" s="203"/>
      <c r="I166" s="203"/>
    </row>
    <row r="167" ht="20.1" customHeight="1" outlineLevel="1" spans="1:9">
      <c r="A167" s="200">
        <v>21606</v>
      </c>
      <c r="B167" s="68" t="s">
        <v>2635</v>
      </c>
      <c r="C167" s="202">
        <f t="shared" si="15"/>
        <v>50</v>
      </c>
      <c r="D167" s="203">
        <v>50</v>
      </c>
      <c r="E167" s="203"/>
      <c r="F167" s="203"/>
      <c r="G167" s="203"/>
      <c r="H167" s="203"/>
      <c r="I167" s="203"/>
    </row>
    <row r="168" ht="20.1" customHeight="1" outlineLevel="1" spans="1:9">
      <c r="A168" s="200">
        <v>21699</v>
      </c>
      <c r="B168" s="68" t="s">
        <v>2636</v>
      </c>
      <c r="C168" s="202">
        <f t="shared" si="15"/>
        <v>410</v>
      </c>
      <c r="D168" s="203">
        <v>410</v>
      </c>
      <c r="E168" s="203"/>
      <c r="F168" s="203"/>
      <c r="G168" s="203"/>
      <c r="H168" s="203"/>
      <c r="I168" s="203"/>
    </row>
    <row r="169" ht="20.1" customHeight="1" spans="1:9">
      <c r="A169" s="207">
        <v>217</v>
      </c>
      <c r="B169" s="122" t="s">
        <v>1967</v>
      </c>
      <c r="C169" s="198">
        <f t="shared" si="15"/>
        <v>0</v>
      </c>
      <c r="D169" s="199">
        <f t="shared" ref="D169:I169" si="20">SUM(D170:D174)</f>
        <v>0</v>
      </c>
      <c r="E169" s="199">
        <f t="shared" si="20"/>
        <v>0</v>
      </c>
      <c r="F169" s="199">
        <f t="shared" si="20"/>
        <v>0</v>
      </c>
      <c r="G169" s="199">
        <f t="shared" si="20"/>
        <v>0</v>
      </c>
      <c r="H169" s="199">
        <f t="shared" si="20"/>
        <v>0</v>
      </c>
      <c r="I169" s="199">
        <f t="shared" si="20"/>
        <v>0</v>
      </c>
    </row>
    <row r="170" ht="20.1" customHeight="1" outlineLevel="1" spans="1:9">
      <c r="A170" s="200">
        <v>21701</v>
      </c>
      <c r="B170" s="68" t="s">
        <v>2637</v>
      </c>
      <c r="C170" s="202">
        <f t="shared" si="15"/>
        <v>0</v>
      </c>
      <c r="D170" s="203"/>
      <c r="E170" s="203"/>
      <c r="F170" s="203"/>
      <c r="G170" s="203"/>
      <c r="H170" s="203"/>
      <c r="I170" s="203"/>
    </row>
    <row r="171" ht="20.1" customHeight="1" outlineLevel="1" spans="1:9">
      <c r="A171" s="200">
        <v>21702</v>
      </c>
      <c r="B171" s="68" t="s">
        <v>2638</v>
      </c>
      <c r="C171" s="202">
        <f t="shared" si="15"/>
        <v>0</v>
      </c>
      <c r="D171" s="203"/>
      <c r="E171" s="203"/>
      <c r="F171" s="203"/>
      <c r="G171" s="203"/>
      <c r="H171" s="203"/>
      <c r="I171" s="203"/>
    </row>
    <row r="172" ht="20.1" customHeight="1" outlineLevel="1" spans="1:9">
      <c r="A172" s="200">
        <v>21703</v>
      </c>
      <c r="B172" s="68" t="s">
        <v>2639</v>
      </c>
      <c r="C172" s="202">
        <f t="shared" si="15"/>
        <v>0</v>
      </c>
      <c r="D172" s="203"/>
      <c r="E172" s="203"/>
      <c r="F172" s="203"/>
      <c r="G172" s="203"/>
      <c r="H172" s="203"/>
      <c r="I172" s="203"/>
    </row>
    <row r="173" ht="20.1" customHeight="1" outlineLevel="1" spans="1:9">
      <c r="A173" s="200">
        <v>21704</v>
      </c>
      <c r="B173" s="68" t="s">
        <v>2640</v>
      </c>
      <c r="C173" s="202">
        <f t="shared" si="15"/>
        <v>0</v>
      </c>
      <c r="D173" s="203"/>
      <c r="E173" s="203"/>
      <c r="F173" s="203"/>
      <c r="G173" s="203"/>
      <c r="H173" s="203"/>
      <c r="I173" s="203"/>
    </row>
    <row r="174" ht="20.1" customHeight="1" outlineLevel="1" spans="1:9">
      <c r="A174" s="200">
        <v>21799</v>
      </c>
      <c r="B174" s="68" t="s">
        <v>2641</v>
      </c>
      <c r="C174" s="202">
        <f t="shared" si="15"/>
        <v>0</v>
      </c>
      <c r="D174" s="203"/>
      <c r="E174" s="203"/>
      <c r="F174" s="203"/>
      <c r="G174" s="203"/>
      <c r="H174" s="203"/>
      <c r="I174" s="203"/>
    </row>
    <row r="175" ht="20.1" customHeight="1" spans="1:9">
      <c r="A175" s="207">
        <v>219</v>
      </c>
      <c r="B175" s="122" t="s">
        <v>2022</v>
      </c>
      <c r="C175" s="198">
        <f t="shared" si="15"/>
        <v>260</v>
      </c>
      <c r="D175" s="199">
        <f t="shared" ref="D175:I175" si="21">SUM(D176:D184)</f>
        <v>260</v>
      </c>
      <c r="E175" s="199">
        <f t="shared" si="21"/>
        <v>0</v>
      </c>
      <c r="F175" s="199">
        <f t="shared" si="21"/>
        <v>0</v>
      </c>
      <c r="G175" s="199">
        <f t="shared" si="21"/>
        <v>0</v>
      </c>
      <c r="H175" s="199">
        <f t="shared" si="21"/>
        <v>0</v>
      </c>
      <c r="I175" s="199">
        <f t="shared" si="21"/>
        <v>0</v>
      </c>
    </row>
    <row r="176" ht="20.1" customHeight="1" outlineLevel="1" spans="1:9">
      <c r="A176" s="200">
        <v>21901</v>
      </c>
      <c r="B176" s="68" t="s">
        <v>2642</v>
      </c>
      <c r="C176" s="202">
        <f t="shared" si="15"/>
        <v>260</v>
      </c>
      <c r="D176" s="203">
        <v>260</v>
      </c>
      <c r="E176" s="203"/>
      <c r="F176" s="203"/>
      <c r="G176" s="203"/>
      <c r="H176" s="203"/>
      <c r="I176" s="203"/>
    </row>
    <row r="177" ht="20.1" customHeight="1" outlineLevel="1" spans="1:9">
      <c r="A177" s="200">
        <v>21902</v>
      </c>
      <c r="B177" s="68" t="s">
        <v>2643</v>
      </c>
      <c r="C177" s="202">
        <f t="shared" si="15"/>
        <v>0</v>
      </c>
      <c r="D177" s="203"/>
      <c r="E177" s="203"/>
      <c r="F177" s="203"/>
      <c r="G177" s="203"/>
      <c r="H177" s="203"/>
      <c r="I177" s="203"/>
    </row>
    <row r="178" ht="20.1" customHeight="1" outlineLevel="1" spans="1:9">
      <c r="A178" s="200">
        <v>21903</v>
      </c>
      <c r="B178" s="68" t="s">
        <v>2644</v>
      </c>
      <c r="C178" s="202">
        <f t="shared" si="15"/>
        <v>0</v>
      </c>
      <c r="D178" s="203"/>
      <c r="E178" s="203"/>
      <c r="F178" s="203"/>
      <c r="G178" s="203"/>
      <c r="H178" s="203"/>
      <c r="I178" s="203"/>
    </row>
    <row r="179" ht="20.1" customHeight="1" outlineLevel="1" spans="1:9">
      <c r="A179" s="200">
        <v>21904</v>
      </c>
      <c r="B179" s="68" t="s">
        <v>2645</v>
      </c>
      <c r="C179" s="202">
        <f t="shared" si="15"/>
        <v>0</v>
      </c>
      <c r="D179" s="203"/>
      <c r="E179" s="203"/>
      <c r="F179" s="203"/>
      <c r="G179" s="203"/>
      <c r="H179" s="203"/>
      <c r="I179" s="203"/>
    </row>
    <row r="180" ht="20.1" customHeight="1" outlineLevel="1" spans="1:9">
      <c r="A180" s="200">
        <v>21905</v>
      </c>
      <c r="B180" s="68" t="s">
        <v>2646</v>
      </c>
      <c r="C180" s="202">
        <f t="shared" si="15"/>
        <v>0</v>
      </c>
      <c r="D180" s="203"/>
      <c r="E180" s="203"/>
      <c r="F180" s="203"/>
      <c r="G180" s="203"/>
      <c r="H180" s="203"/>
      <c r="I180" s="203"/>
    </row>
    <row r="181" ht="20.1" customHeight="1" outlineLevel="1" spans="1:9">
      <c r="A181" s="200">
        <v>21906</v>
      </c>
      <c r="B181" s="68" t="s">
        <v>2613</v>
      </c>
      <c r="C181" s="202">
        <f t="shared" si="15"/>
        <v>0</v>
      </c>
      <c r="D181" s="203"/>
      <c r="E181" s="203"/>
      <c r="F181" s="203"/>
      <c r="G181" s="203"/>
      <c r="H181" s="203"/>
      <c r="I181" s="203"/>
    </row>
    <row r="182" ht="20.1" customHeight="1" outlineLevel="1" spans="1:9">
      <c r="A182" s="200">
        <v>21907</v>
      </c>
      <c r="B182" s="68" t="s">
        <v>2647</v>
      </c>
      <c r="C182" s="202">
        <f t="shared" si="15"/>
        <v>0</v>
      </c>
      <c r="D182" s="203"/>
      <c r="E182" s="203"/>
      <c r="F182" s="203"/>
      <c r="G182" s="203"/>
      <c r="H182" s="203"/>
      <c r="I182" s="203"/>
    </row>
    <row r="183" ht="20.1" customHeight="1" outlineLevel="1" spans="1:9">
      <c r="A183" s="200">
        <v>21908</v>
      </c>
      <c r="B183" s="68" t="s">
        <v>2648</v>
      </c>
      <c r="C183" s="202">
        <f t="shared" si="15"/>
        <v>0</v>
      </c>
      <c r="D183" s="203"/>
      <c r="E183" s="203"/>
      <c r="F183" s="203"/>
      <c r="G183" s="203"/>
      <c r="H183" s="203"/>
      <c r="I183" s="203"/>
    </row>
    <row r="184" ht="20.1" customHeight="1" outlineLevel="1" spans="1:9">
      <c r="A184" s="200">
        <v>21999</v>
      </c>
      <c r="B184" s="68" t="s">
        <v>2649</v>
      </c>
      <c r="C184" s="202">
        <f t="shared" si="15"/>
        <v>0</v>
      </c>
      <c r="D184" s="203"/>
      <c r="E184" s="203"/>
      <c r="F184" s="203"/>
      <c r="G184" s="203"/>
      <c r="H184" s="203"/>
      <c r="I184" s="203"/>
    </row>
    <row r="185" ht="20.1" customHeight="1" spans="1:9">
      <c r="A185" s="207">
        <v>220</v>
      </c>
      <c r="B185" s="122" t="s">
        <v>2040</v>
      </c>
      <c r="C185" s="198">
        <f t="shared" si="15"/>
        <v>1800</v>
      </c>
      <c r="D185" s="199">
        <f t="shared" ref="D185:I185" si="22">SUM(D186:D188)</f>
        <v>500</v>
      </c>
      <c r="E185" s="199">
        <f t="shared" si="22"/>
        <v>1300</v>
      </c>
      <c r="F185" s="199">
        <f t="shared" si="22"/>
        <v>0</v>
      </c>
      <c r="G185" s="199">
        <f t="shared" si="22"/>
        <v>0</v>
      </c>
      <c r="H185" s="199">
        <f t="shared" si="22"/>
        <v>0</v>
      </c>
      <c r="I185" s="199">
        <f t="shared" si="22"/>
        <v>0</v>
      </c>
    </row>
    <row r="186" ht="20.1" customHeight="1" outlineLevel="1" spans="1:9">
      <c r="A186" s="200">
        <v>22001</v>
      </c>
      <c r="B186" s="68" t="s">
        <v>2650</v>
      </c>
      <c r="C186" s="202">
        <f t="shared" si="15"/>
        <v>1800</v>
      </c>
      <c r="D186" s="203">
        <v>500</v>
      </c>
      <c r="E186" s="203">
        <v>1300</v>
      </c>
      <c r="F186" s="203"/>
      <c r="G186" s="203"/>
      <c r="H186" s="203"/>
      <c r="I186" s="203"/>
    </row>
    <row r="187" ht="20.1" customHeight="1" outlineLevel="1" spans="1:9">
      <c r="A187" s="200">
        <v>22005</v>
      </c>
      <c r="B187" s="68" t="s">
        <v>2651</v>
      </c>
      <c r="C187" s="202">
        <f t="shared" si="15"/>
        <v>0</v>
      </c>
      <c r="D187" s="203"/>
      <c r="E187" s="203"/>
      <c r="F187" s="203"/>
      <c r="G187" s="203"/>
      <c r="H187" s="203"/>
      <c r="I187" s="203"/>
    </row>
    <row r="188" ht="20.1" customHeight="1" outlineLevel="1" spans="1:9">
      <c r="A188" s="200">
        <v>22099</v>
      </c>
      <c r="B188" s="68" t="s">
        <v>2652</v>
      </c>
      <c r="C188" s="202">
        <f t="shared" si="15"/>
        <v>0</v>
      </c>
      <c r="D188" s="203"/>
      <c r="E188" s="203"/>
      <c r="F188" s="203"/>
      <c r="G188" s="203"/>
      <c r="H188" s="203"/>
      <c r="I188" s="203"/>
    </row>
    <row r="189" ht="20.1" customHeight="1" spans="1:9">
      <c r="A189" s="207">
        <v>221</v>
      </c>
      <c r="B189" s="122" t="s">
        <v>2122</v>
      </c>
      <c r="C189" s="198">
        <f t="shared" si="15"/>
        <v>10000</v>
      </c>
      <c r="D189" s="199">
        <f t="shared" ref="D189:I189" si="23">SUM(D190:D192)</f>
        <v>7500</v>
      </c>
      <c r="E189" s="199">
        <f t="shared" si="23"/>
        <v>2500</v>
      </c>
      <c r="F189" s="199">
        <f t="shared" si="23"/>
        <v>0</v>
      </c>
      <c r="G189" s="199">
        <f t="shared" si="23"/>
        <v>0</v>
      </c>
      <c r="H189" s="199">
        <f t="shared" si="23"/>
        <v>0</v>
      </c>
      <c r="I189" s="199">
        <f t="shared" si="23"/>
        <v>0</v>
      </c>
    </row>
    <row r="190" ht="20.1" customHeight="1" outlineLevel="1" spans="1:9">
      <c r="A190" s="200">
        <v>22101</v>
      </c>
      <c r="B190" s="68" t="s">
        <v>2653</v>
      </c>
      <c r="C190" s="202">
        <f t="shared" si="15"/>
        <v>2500</v>
      </c>
      <c r="D190" s="203"/>
      <c r="E190" s="203">
        <v>2500</v>
      </c>
      <c r="F190" s="203"/>
      <c r="G190" s="203"/>
      <c r="H190" s="203"/>
      <c r="I190" s="203"/>
    </row>
    <row r="191" ht="20.1" customHeight="1" outlineLevel="1" spans="1:9">
      <c r="A191" s="200">
        <v>22102</v>
      </c>
      <c r="B191" s="68" t="s">
        <v>2654</v>
      </c>
      <c r="C191" s="202">
        <f t="shared" si="15"/>
        <v>7500</v>
      </c>
      <c r="D191" s="203">
        <v>7500</v>
      </c>
      <c r="E191" s="203"/>
      <c r="F191" s="203"/>
      <c r="G191" s="203"/>
      <c r="H191" s="203"/>
      <c r="I191" s="203"/>
    </row>
    <row r="192" ht="20.1" customHeight="1" outlineLevel="1" spans="1:9">
      <c r="A192" s="200">
        <v>22103</v>
      </c>
      <c r="B192" s="68" t="s">
        <v>2655</v>
      </c>
      <c r="C192" s="202">
        <f t="shared" si="15"/>
        <v>0</v>
      </c>
      <c r="D192" s="203"/>
      <c r="E192" s="203"/>
      <c r="F192" s="203"/>
      <c r="G192" s="203"/>
      <c r="H192" s="203"/>
      <c r="I192" s="203"/>
    </row>
    <row r="193" ht="20.1" customHeight="1" spans="1:9">
      <c r="A193" s="207">
        <v>222</v>
      </c>
      <c r="B193" s="122" t="s">
        <v>2160</v>
      </c>
      <c r="C193" s="198">
        <f t="shared" si="15"/>
        <v>0</v>
      </c>
      <c r="D193" s="199">
        <f t="shared" ref="D193:I193" si="24">SUM(D194:D197)</f>
        <v>0</v>
      </c>
      <c r="E193" s="199">
        <f t="shared" si="24"/>
        <v>0</v>
      </c>
      <c r="F193" s="199">
        <f t="shared" si="24"/>
        <v>0</v>
      </c>
      <c r="G193" s="199">
        <f t="shared" si="24"/>
        <v>0</v>
      </c>
      <c r="H193" s="199">
        <f t="shared" si="24"/>
        <v>0</v>
      </c>
      <c r="I193" s="199">
        <f t="shared" si="24"/>
        <v>0</v>
      </c>
    </row>
    <row r="194" ht="20.1" customHeight="1" outlineLevel="1" spans="1:9">
      <c r="A194" s="200">
        <v>22201</v>
      </c>
      <c r="B194" s="68" t="s">
        <v>2656</v>
      </c>
      <c r="C194" s="202">
        <f t="shared" si="15"/>
        <v>0</v>
      </c>
      <c r="D194" s="203"/>
      <c r="E194" s="203"/>
      <c r="F194" s="203"/>
      <c r="G194" s="203"/>
      <c r="H194" s="203"/>
      <c r="I194" s="203"/>
    </row>
    <row r="195" ht="20.1" customHeight="1" outlineLevel="1" spans="1:9">
      <c r="A195" s="200">
        <v>22203</v>
      </c>
      <c r="B195" s="68" t="s">
        <v>2657</v>
      </c>
      <c r="C195" s="202">
        <f t="shared" si="15"/>
        <v>0</v>
      </c>
      <c r="D195" s="203"/>
      <c r="E195" s="203"/>
      <c r="F195" s="203"/>
      <c r="G195" s="203"/>
      <c r="H195" s="203"/>
      <c r="I195" s="203"/>
    </row>
    <row r="196" ht="20.1" customHeight="1" outlineLevel="1" spans="1:9">
      <c r="A196" s="200">
        <v>22204</v>
      </c>
      <c r="B196" s="68" t="s">
        <v>2658</v>
      </c>
      <c r="C196" s="202">
        <f t="shared" si="15"/>
        <v>0</v>
      </c>
      <c r="D196" s="203"/>
      <c r="E196" s="203"/>
      <c r="F196" s="203"/>
      <c r="G196" s="203"/>
      <c r="H196" s="203"/>
      <c r="I196" s="203"/>
    </row>
    <row r="197" ht="20.1" customHeight="1" outlineLevel="1" spans="1:9">
      <c r="A197" s="200">
        <v>22205</v>
      </c>
      <c r="B197" s="68" t="s">
        <v>2659</v>
      </c>
      <c r="C197" s="202">
        <f t="shared" si="15"/>
        <v>0</v>
      </c>
      <c r="D197" s="203"/>
      <c r="E197" s="203"/>
      <c r="F197" s="203"/>
      <c r="G197" s="203"/>
      <c r="H197" s="203"/>
      <c r="I197" s="203"/>
    </row>
    <row r="198" ht="20.1" customHeight="1" spans="1:9">
      <c r="A198" s="207">
        <v>224</v>
      </c>
      <c r="B198" s="122" t="s">
        <v>2246</v>
      </c>
      <c r="C198" s="198">
        <f t="shared" si="15"/>
        <v>2256</v>
      </c>
      <c r="D198" s="199">
        <f t="shared" ref="D198:I198" si="25">SUM(D199:D205)</f>
        <v>2028</v>
      </c>
      <c r="E198" s="199">
        <f t="shared" si="25"/>
        <v>228</v>
      </c>
      <c r="F198" s="199">
        <f t="shared" si="25"/>
        <v>0</v>
      </c>
      <c r="G198" s="199">
        <f t="shared" si="25"/>
        <v>0</v>
      </c>
      <c r="H198" s="199">
        <f t="shared" si="25"/>
        <v>0</v>
      </c>
      <c r="I198" s="199">
        <f t="shared" si="25"/>
        <v>0</v>
      </c>
    </row>
    <row r="199" ht="20.1" customHeight="1" outlineLevel="1" spans="1:9">
      <c r="A199" s="200">
        <v>22401</v>
      </c>
      <c r="B199" s="68" t="s">
        <v>2660</v>
      </c>
      <c r="C199" s="202">
        <f t="shared" si="15"/>
        <v>446</v>
      </c>
      <c r="D199" s="203">
        <v>218</v>
      </c>
      <c r="E199" s="203">
        <v>228</v>
      </c>
      <c r="F199" s="203"/>
      <c r="G199" s="203"/>
      <c r="H199" s="203"/>
      <c r="I199" s="203"/>
    </row>
    <row r="200" ht="20.1" customHeight="1" outlineLevel="1" spans="1:9">
      <c r="A200" s="200">
        <v>22402</v>
      </c>
      <c r="B200" s="68" t="s">
        <v>2661</v>
      </c>
      <c r="C200" s="202">
        <f t="shared" si="15"/>
        <v>1810</v>
      </c>
      <c r="D200" s="203">
        <v>1810</v>
      </c>
      <c r="E200" s="203"/>
      <c r="F200" s="203"/>
      <c r="G200" s="203"/>
      <c r="H200" s="203"/>
      <c r="I200" s="203"/>
    </row>
    <row r="201" ht="20.1" customHeight="1" outlineLevel="1" spans="1:9">
      <c r="A201" s="200">
        <v>22404</v>
      </c>
      <c r="B201" s="68" t="s">
        <v>2662</v>
      </c>
      <c r="C201" s="202">
        <f t="shared" ref="C201:C212" si="26">SUM(D201:I201)</f>
        <v>0</v>
      </c>
      <c r="D201" s="203"/>
      <c r="E201" s="203"/>
      <c r="F201" s="203"/>
      <c r="G201" s="203"/>
      <c r="H201" s="203"/>
      <c r="I201" s="203"/>
    </row>
    <row r="202" ht="20.1" customHeight="1" outlineLevel="1" spans="1:9">
      <c r="A202" s="200">
        <v>22405</v>
      </c>
      <c r="B202" s="68" t="s">
        <v>2663</v>
      </c>
      <c r="C202" s="202">
        <f t="shared" si="26"/>
        <v>0</v>
      </c>
      <c r="D202" s="203"/>
      <c r="E202" s="203"/>
      <c r="F202" s="203"/>
      <c r="G202" s="203"/>
      <c r="H202" s="203"/>
      <c r="I202" s="203"/>
    </row>
    <row r="203" ht="20.1" customHeight="1" outlineLevel="1" spans="1:9">
      <c r="A203" s="200">
        <v>22406</v>
      </c>
      <c r="B203" s="68" t="s">
        <v>2664</v>
      </c>
      <c r="C203" s="202">
        <f t="shared" si="26"/>
        <v>0</v>
      </c>
      <c r="D203" s="203"/>
      <c r="E203" s="203"/>
      <c r="F203" s="203"/>
      <c r="G203" s="203"/>
      <c r="H203" s="203"/>
      <c r="I203" s="203"/>
    </row>
    <row r="204" ht="20.1" customHeight="1" outlineLevel="1" spans="1:9">
      <c r="A204" s="200">
        <v>22407</v>
      </c>
      <c r="B204" s="68" t="s">
        <v>2665</v>
      </c>
      <c r="C204" s="202">
        <f t="shared" si="26"/>
        <v>0</v>
      </c>
      <c r="D204" s="203"/>
      <c r="E204" s="203"/>
      <c r="F204" s="203"/>
      <c r="G204" s="203"/>
      <c r="H204" s="203"/>
      <c r="I204" s="203"/>
    </row>
    <row r="205" ht="20.1" customHeight="1" outlineLevel="1" spans="1:9">
      <c r="A205" s="200">
        <v>22499</v>
      </c>
      <c r="B205" s="68" t="s">
        <v>2666</v>
      </c>
      <c r="C205" s="202">
        <f t="shared" si="26"/>
        <v>0</v>
      </c>
      <c r="D205" s="203"/>
      <c r="E205" s="203"/>
      <c r="F205" s="203"/>
      <c r="G205" s="203"/>
      <c r="H205" s="203"/>
      <c r="I205" s="203"/>
    </row>
    <row r="206" ht="20.1" customHeight="1" spans="1:9">
      <c r="A206" s="208">
        <v>227</v>
      </c>
      <c r="B206" s="209" t="s">
        <v>2330</v>
      </c>
      <c r="C206" s="198">
        <f t="shared" si="26"/>
        <v>3500</v>
      </c>
      <c r="D206" s="210">
        <v>3500</v>
      </c>
      <c r="E206" s="210"/>
      <c r="F206" s="210"/>
      <c r="G206" s="210"/>
      <c r="H206" s="210"/>
      <c r="I206" s="210"/>
    </row>
    <row r="207" ht="20.1" customHeight="1" spans="1:9">
      <c r="A207" s="207">
        <v>229</v>
      </c>
      <c r="B207" s="122" t="s">
        <v>496</v>
      </c>
      <c r="C207" s="198">
        <f t="shared" si="26"/>
        <v>0</v>
      </c>
      <c r="D207" s="199">
        <f t="shared" ref="D207:I207" si="27">SUM(D208:D209)</f>
        <v>0</v>
      </c>
      <c r="E207" s="199">
        <f t="shared" si="27"/>
        <v>0</v>
      </c>
      <c r="F207" s="199">
        <f t="shared" si="27"/>
        <v>0</v>
      </c>
      <c r="G207" s="199">
        <f t="shared" si="27"/>
        <v>0</v>
      </c>
      <c r="H207" s="199">
        <f t="shared" si="27"/>
        <v>0</v>
      </c>
      <c r="I207" s="199">
        <f t="shared" si="27"/>
        <v>0</v>
      </c>
    </row>
    <row r="208" ht="20.1" customHeight="1" outlineLevel="1" spans="1:9">
      <c r="A208" s="200">
        <v>22902</v>
      </c>
      <c r="B208" s="68" t="s">
        <v>2667</v>
      </c>
      <c r="C208" s="202">
        <f t="shared" si="26"/>
        <v>0</v>
      </c>
      <c r="D208" s="203"/>
      <c r="E208" s="203"/>
      <c r="F208" s="203"/>
      <c r="G208" s="203"/>
      <c r="H208" s="203"/>
      <c r="I208" s="203"/>
    </row>
    <row r="209" ht="20.1" customHeight="1" outlineLevel="1" spans="1:9">
      <c r="A209" s="200">
        <v>22999</v>
      </c>
      <c r="B209" s="68" t="s">
        <v>2668</v>
      </c>
      <c r="C209" s="202">
        <f t="shared" si="26"/>
        <v>0</v>
      </c>
      <c r="D209" s="203"/>
      <c r="E209" s="203"/>
      <c r="F209" s="203"/>
      <c r="G209" s="203"/>
      <c r="H209" s="203"/>
      <c r="I209" s="203"/>
    </row>
    <row r="210" ht="20.1" customHeight="1" spans="1:9">
      <c r="A210" s="207">
        <v>232</v>
      </c>
      <c r="B210" s="122" t="s">
        <v>2338</v>
      </c>
      <c r="C210" s="198">
        <f t="shared" si="26"/>
        <v>1910</v>
      </c>
      <c r="D210" s="199">
        <f>SUM(D211)</f>
        <v>1910</v>
      </c>
      <c r="E210" s="199">
        <f t="shared" ref="D210:I210" si="28">SUM(E211)</f>
        <v>0</v>
      </c>
      <c r="F210" s="199">
        <f t="shared" si="28"/>
        <v>0</v>
      </c>
      <c r="G210" s="199">
        <f t="shared" si="28"/>
        <v>0</v>
      </c>
      <c r="H210" s="199">
        <f t="shared" si="28"/>
        <v>0</v>
      </c>
      <c r="I210" s="199">
        <f t="shared" si="28"/>
        <v>0</v>
      </c>
    </row>
    <row r="211" ht="20.1" customHeight="1" outlineLevel="1" spans="1:9">
      <c r="A211" s="200">
        <v>23203</v>
      </c>
      <c r="B211" s="68" t="s">
        <v>2669</v>
      </c>
      <c r="C211" s="202">
        <f t="shared" si="26"/>
        <v>1910</v>
      </c>
      <c r="D211" s="203">
        <v>1910</v>
      </c>
      <c r="E211" s="203"/>
      <c r="F211" s="203"/>
      <c r="G211" s="203"/>
      <c r="H211" s="203"/>
      <c r="I211" s="203"/>
    </row>
    <row r="212" ht="20.1" customHeight="1" spans="1:9">
      <c r="A212" s="208">
        <v>233</v>
      </c>
      <c r="B212" s="209" t="s">
        <v>2363</v>
      </c>
      <c r="C212" s="198">
        <f t="shared" si="26"/>
        <v>0</v>
      </c>
      <c r="D212" s="210"/>
      <c r="E212" s="210"/>
      <c r="F212" s="210"/>
      <c r="G212" s="210"/>
      <c r="H212" s="210"/>
      <c r="I212" s="210"/>
    </row>
    <row r="214" spans="3:9">
      <c r="C214" s="49">
        <f>SUM(C6,C36,C39,C42,C54,C65,C76,C83,C105,C118,C134,C141,C150,C157,C165,C169,C175,C185,C189,C198,C193,C206,C210)</f>
        <v>322700</v>
      </c>
      <c r="D214" s="49">
        <f t="shared" ref="D214:I214" si="29">SUM(D6,D36,D39,D42,D54,D65,D76,D83,D105,D118,D134,D141,D150,D157,D165,D169,D175,D185,D189,D198,D193,D206,D210)</f>
        <v>288580</v>
      </c>
      <c r="E214" s="49">
        <f t="shared" si="29"/>
        <v>26365</v>
      </c>
      <c r="F214" s="49">
        <f t="shared" si="29"/>
        <v>7755</v>
      </c>
      <c r="G214" s="49">
        <f t="shared" si="29"/>
        <v>0</v>
      </c>
      <c r="H214" s="49">
        <f t="shared" si="29"/>
        <v>0</v>
      </c>
      <c r="I214" s="49">
        <f t="shared" si="29"/>
        <v>0</v>
      </c>
    </row>
  </sheetData>
  <autoFilter ref="A5:I212">
    <extLst/>
  </autoFilter>
  <mergeCells count="9">
    <mergeCell ref="A2:I2"/>
    <mergeCell ref="A4:B4"/>
    <mergeCell ref="C4:C5"/>
    <mergeCell ref="D4:D5"/>
    <mergeCell ref="E4:E5"/>
    <mergeCell ref="F4:F5"/>
    <mergeCell ref="G4:G5"/>
    <mergeCell ref="H4:H5"/>
    <mergeCell ref="I4:I5"/>
  </mergeCells>
  <printOptions horizontalCentered="1"/>
  <pageMargins left="0.471527777777778" right="0.471527777777778" top="0.471527777777778" bottom="0.354166666666667" header="0.118055555555556" footer="0.118055555555556"/>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R32"/>
  <sheetViews>
    <sheetView showGridLines="0" showZeros="0" workbookViewId="0">
      <pane ySplit="5" topLeftCell="A6" activePane="bottomLeft" state="frozen"/>
      <selection/>
      <selection pane="bottomLeft" activeCell="U22" sqref="U22"/>
    </sheetView>
  </sheetViews>
  <sheetFormatPr defaultColWidth="9" defaultRowHeight="14"/>
  <cols>
    <col min="1" max="1" width="5.5" style="48" customWidth="1"/>
    <col min="2" max="2" width="23" style="48" customWidth="1"/>
    <col min="3" max="6" width="9.25" style="48" customWidth="1"/>
    <col min="7" max="7" width="7.4" style="48" customWidth="1"/>
    <col min="8" max="8" width="9.25" style="48" customWidth="1"/>
    <col min="9" max="9" width="7.4" style="48" customWidth="1"/>
    <col min="10" max="13" width="9.25" style="48" customWidth="1"/>
    <col min="14" max="15" width="7.4" style="48" customWidth="1"/>
    <col min="16" max="16" width="8.75" style="48" customWidth="1"/>
    <col min="17" max="18" width="7.4" style="48" customWidth="1"/>
    <col min="19" max="16384" width="9" style="48"/>
  </cols>
  <sheetData>
    <row r="1" ht="15" spans="1:1">
      <c r="A1" s="50" t="s">
        <v>2670</v>
      </c>
    </row>
    <row r="2" s="46" customFormat="1" ht="23" spans="1:18">
      <c r="A2" s="37" t="s">
        <v>2671</v>
      </c>
      <c r="B2" s="37"/>
      <c r="C2" s="37"/>
      <c r="D2" s="37"/>
      <c r="E2" s="37"/>
      <c r="F2" s="37"/>
      <c r="G2" s="37"/>
      <c r="H2" s="37"/>
      <c r="I2" s="37"/>
      <c r="J2" s="37"/>
      <c r="K2" s="37"/>
      <c r="L2" s="37"/>
      <c r="M2" s="37"/>
      <c r="N2" s="37"/>
      <c r="O2" s="37"/>
      <c r="P2" s="37"/>
      <c r="Q2" s="37"/>
      <c r="R2" s="37"/>
    </row>
    <row r="3" ht="20.25" customHeight="1" spans="4:18">
      <c r="D3" s="193"/>
      <c r="E3" s="193"/>
      <c r="F3" s="193"/>
      <c r="G3" s="193"/>
      <c r="H3" s="193"/>
      <c r="I3" s="193"/>
      <c r="R3" s="27" t="s">
        <v>2672</v>
      </c>
    </row>
    <row r="4" s="47" customFormat="1" ht="23.1" customHeight="1" spans="1:18">
      <c r="A4" s="83" t="s">
        <v>20</v>
      </c>
      <c r="B4" s="83"/>
      <c r="C4" s="194" t="s">
        <v>2673</v>
      </c>
      <c r="D4" s="83">
        <v>501</v>
      </c>
      <c r="E4" s="83">
        <v>502</v>
      </c>
      <c r="F4" s="83">
        <v>503</v>
      </c>
      <c r="G4" s="83">
        <v>504</v>
      </c>
      <c r="H4" s="83">
        <v>505</v>
      </c>
      <c r="I4" s="83">
        <v>506</v>
      </c>
      <c r="J4" s="83">
        <v>507</v>
      </c>
      <c r="K4" s="83">
        <v>508</v>
      </c>
      <c r="L4" s="83">
        <v>509</v>
      </c>
      <c r="M4" s="83">
        <v>510</v>
      </c>
      <c r="N4" s="83">
        <v>511</v>
      </c>
      <c r="O4" s="83">
        <v>512</v>
      </c>
      <c r="P4" s="83">
        <v>513</v>
      </c>
      <c r="Q4" s="83">
        <v>514</v>
      </c>
      <c r="R4" s="83">
        <v>515</v>
      </c>
    </row>
    <row r="5" s="47" customFormat="1" ht="69" customHeight="1" spans="1:18">
      <c r="A5" s="83" t="s">
        <v>24</v>
      </c>
      <c r="B5" s="83" t="s">
        <v>25</v>
      </c>
      <c r="C5" s="194"/>
      <c r="D5" s="79" t="s">
        <v>2674</v>
      </c>
      <c r="E5" s="79" t="s">
        <v>2675</v>
      </c>
      <c r="F5" s="79" t="s">
        <v>2676</v>
      </c>
      <c r="G5" s="79" t="s">
        <v>2677</v>
      </c>
      <c r="H5" s="79" t="s">
        <v>2678</v>
      </c>
      <c r="I5" s="79" t="s">
        <v>2679</v>
      </c>
      <c r="J5" s="79" t="s">
        <v>2680</v>
      </c>
      <c r="K5" s="79" t="s">
        <v>2681</v>
      </c>
      <c r="L5" s="79" t="s">
        <v>2682</v>
      </c>
      <c r="M5" s="79" t="s">
        <v>2683</v>
      </c>
      <c r="N5" s="79" t="s">
        <v>2684</v>
      </c>
      <c r="O5" s="79" t="s">
        <v>2475</v>
      </c>
      <c r="P5" s="79" t="s">
        <v>2381</v>
      </c>
      <c r="Q5" s="79" t="s">
        <v>2685</v>
      </c>
      <c r="R5" s="79" t="s">
        <v>496</v>
      </c>
    </row>
    <row r="6" ht="20.1" customHeight="1" spans="1:18">
      <c r="A6" s="66">
        <v>201</v>
      </c>
      <c r="B6" s="68" t="s">
        <v>60</v>
      </c>
      <c r="C6" s="132">
        <f>SUM(D6:R6)</f>
        <v>56240</v>
      </c>
      <c r="D6" s="67">
        <v>25770</v>
      </c>
      <c r="E6" s="67">
        <v>24484</v>
      </c>
      <c r="F6" s="67">
        <v>3334</v>
      </c>
      <c r="G6" s="67"/>
      <c r="H6" s="67"/>
      <c r="I6" s="67"/>
      <c r="J6" s="67">
        <v>470</v>
      </c>
      <c r="K6" s="67"/>
      <c r="L6" s="67">
        <v>2182</v>
      </c>
      <c r="M6" s="67"/>
      <c r="N6" s="67"/>
      <c r="O6" s="67"/>
      <c r="P6" s="67"/>
      <c r="Q6" s="67"/>
      <c r="R6" s="67"/>
    </row>
    <row r="7" ht="20.1" customHeight="1" spans="1:18">
      <c r="A7" s="66">
        <v>202</v>
      </c>
      <c r="B7" s="68" t="s">
        <v>441</v>
      </c>
      <c r="C7" s="132">
        <f t="shared" ref="C7:C31" si="0">SUM(D7:R7)</f>
        <v>0</v>
      </c>
      <c r="D7" s="67"/>
      <c r="E7" s="67"/>
      <c r="F7" s="67"/>
      <c r="G7" s="67"/>
      <c r="H7" s="67"/>
      <c r="I7" s="67"/>
      <c r="J7" s="67"/>
      <c r="K7" s="67"/>
      <c r="L7" s="67"/>
      <c r="M7" s="67"/>
      <c r="N7" s="67"/>
      <c r="O7" s="67"/>
      <c r="P7" s="67"/>
      <c r="Q7" s="67"/>
      <c r="R7" s="67"/>
    </row>
    <row r="8" ht="20.1" customHeight="1" spans="1:18">
      <c r="A8" s="66">
        <v>203</v>
      </c>
      <c r="B8" s="68" t="s">
        <v>509</v>
      </c>
      <c r="C8" s="132">
        <f t="shared" si="0"/>
        <v>0</v>
      </c>
      <c r="D8" s="67"/>
      <c r="E8" s="67"/>
      <c r="F8" s="67"/>
      <c r="G8" s="67"/>
      <c r="H8" s="67"/>
      <c r="I8" s="67"/>
      <c r="J8" s="67"/>
      <c r="K8" s="67"/>
      <c r="L8" s="67"/>
      <c r="M8" s="67"/>
      <c r="N8" s="67"/>
      <c r="O8" s="67"/>
      <c r="P8" s="67"/>
      <c r="Q8" s="67"/>
      <c r="R8" s="67"/>
    </row>
    <row r="9" ht="20.1" customHeight="1" spans="1:18">
      <c r="A9" s="66">
        <v>204</v>
      </c>
      <c r="B9" s="68" t="s">
        <v>544</v>
      </c>
      <c r="C9" s="132">
        <f t="shared" si="0"/>
        <v>11454</v>
      </c>
      <c r="D9" s="67">
        <v>6310</v>
      </c>
      <c r="E9" s="67">
        <v>4299</v>
      </c>
      <c r="F9" s="67">
        <v>373</v>
      </c>
      <c r="G9" s="67"/>
      <c r="H9" s="67"/>
      <c r="I9" s="67"/>
      <c r="J9" s="67"/>
      <c r="K9" s="67"/>
      <c r="L9" s="67">
        <v>472</v>
      </c>
      <c r="M9" s="67"/>
      <c r="N9" s="67"/>
      <c r="O9" s="67"/>
      <c r="P9" s="67"/>
      <c r="Q9" s="67"/>
      <c r="R9" s="67"/>
    </row>
    <row r="10" ht="20.1" customHeight="1" spans="1:18">
      <c r="A10" s="66">
        <v>205</v>
      </c>
      <c r="B10" s="68" t="s">
        <v>683</v>
      </c>
      <c r="C10" s="132">
        <f t="shared" si="0"/>
        <v>86000</v>
      </c>
      <c r="D10" s="67">
        <v>3000</v>
      </c>
      <c r="E10" s="67">
        <v>5210</v>
      </c>
      <c r="F10" s="67">
        <v>79</v>
      </c>
      <c r="G10" s="67"/>
      <c r="H10" s="67">
        <v>71688</v>
      </c>
      <c r="I10" s="67"/>
      <c r="J10" s="67"/>
      <c r="K10" s="67"/>
      <c r="L10" s="67">
        <v>6023</v>
      </c>
      <c r="M10" s="67"/>
      <c r="N10" s="67"/>
      <c r="O10" s="67"/>
      <c r="P10" s="67"/>
      <c r="Q10" s="67"/>
      <c r="R10" s="67"/>
    </row>
    <row r="11" ht="20.1" customHeight="1" spans="1:18">
      <c r="A11" s="66">
        <v>206</v>
      </c>
      <c r="B11" s="68" t="s">
        <v>783</v>
      </c>
      <c r="C11" s="132">
        <f t="shared" si="0"/>
        <v>6500</v>
      </c>
      <c r="D11" s="67"/>
      <c r="E11" s="67">
        <v>6500</v>
      </c>
      <c r="F11" s="67"/>
      <c r="G11" s="67"/>
      <c r="H11" s="67"/>
      <c r="I11" s="67"/>
      <c r="J11" s="67"/>
      <c r="K11" s="67"/>
      <c r="L11" s="67"/>
      <c r="M11" s="67"/>
      <c r="N11" s="67"/>
      <c r="O11" s="67"/>
      <c r="P11" s="67"/>
      <c r="Q11" s="67"/>
      <c r="R11" s="67"/>
    </row>
    <row r="12" ht="20.1" customHeight="1" spans="1:18">
      <c r="A12" s="66">
        <v>207</v>
      </c>
      <c r="B12" s="68" t="s">
        <v>887</v>
      </c>
      <c r="C12" s="132">
        <f t="shared" si="0"/>
        <v>2900</v>
      </c>
      <c r="D12" s="67">
        <v>300</v>
      </c>
      <c r="E12" s="67">
        <v>2575</v>
      </c>
      <c r="F12" s="67"/>
      <c r="G12" s="67"/>
      <c r="H12" s="67"/>
      <c r="I12" s="67"/>
      <c r="J12" s="67"/>
      <c r="K12" s="67"/>
      <c r="L12" s="67">
        <v>25</v>
      </c>
      <c r="M12" s="67"/>
      <c r="N12" s="67"/>
      <c r="O12" s="67"/>
      <c r="P12" s="67"/>
      <c r="Q12" s="67"/>
      <c r="R12" s="67"/>
    </row>
    <row r="13" ht="20.1" customHeight="1" spans="1:18">
      <c r="A13" s="66">
        <v>208</v>
      </c>
      <c r="B13" s="68" t="s">
        <v>985</v>
      </c>
      <c r="C13" s="132">
        <f t="shared" si="0"/>
        <v>53680</v>
      </c>
      <c r="D13" s="67">
        <v>13910</v>
      </c>
      <c r="E13" s="67">
        <v>7706</v>
      </c>
      <c r="F13" s="67">
        <v>185</v>
      </c>
      <c r="G13" s="67"/>
      <c r="H13" s="67">
        <v>1580</v>
      </c>
      <c r="I13" s="67"/>
      <c r="J13" s="67"/>
      <c r="K13" s="67"/>
      <c r="L13" s="67">
        <v>20199</v>
      </c>
      <c r="M13" s="67">
        <v>10100</v>
      </c>
      <c r="N13" s="67"/>
      <c r="O13" s="67"/>
      <c r="P13" s="67"/>
      <c r="Q13" s="67"/>
      <c r="R13" s="67"/>
    </row>
    <row r="14" ht="20.1" customHeight="1" spans="1:18">
      <c r="A14" s="66">
        <v>210</v>
      </c>
      <c r="B14" s="68" t="s">
        <v>1224</v>
      </c>
      <c r="C14" s="132">
        <f t="shared" si="0"/>
        <v>15800</v>
      </c>
      <c r="D14" s="67">
        <v>6420</v>
      </c>
      <c r="E14" s="67">
        <v>2790</v>
      </c>
      <c r="F14" s="67">
        <v>100</v>
      </c>
      <c r="G14" s="67"/>
      <c r="H14" s="67">
        <v>2340</v>
      </c>
      <c r="I14" s="67"/>
      <c r="J14" s="67"/>
      <c r="K14" s="67"/>
      <c r="L14" s="67">
        <v>2150</v>
      </c>
      <c r="M14" s="67">
        <v>2000</v>
      </c>
      <c r="N14" s="67"/>
      <c r="O14" s="67"/>
      <c r="P14" s="67"/>
      <c r="Q14" s="67"/>
      <c r="R14" s="67"/>
    </row>
    <row r="15" ht="20.1" customHeight="1" spans="1:18">
      <c r="A15" s="66">
        <v>211</v>
      </c>
      <c r="B15" s="68" t="s">
        <v>1374</v>
      </c>
      <c r="C15" s="132">
        <f t="shared" si="0"/>
        <v>18900</v>
      </c>
      <c r="D15" s="67"/>
      <c r="E15" s="67">
        <v>100</v>
      </c>
      <c r="F15" s="67"/>
      <c r="G15" s="67"/>
      <c r="H15" s="67"/>
      <c r="I15" s="67"/>
      <c r="J15" s="67">
        <v>18800</v>
      </c>
      <c r="K15" s="67"/>
      <c r="L15" s="67"/>
      <c r="M15" s="67"/>
      <c r="N15" s="67"/>
      <c r="O15" s="67"/>
      <c r="P15" s="67"/>
      <c r="Q15" s="67"/>
      <c r="R15" s="67"/>
    </row>
    <row r="16" ht="20.1" customHeight="1" spans="1:18">
      <c r="A16" s="66">
        <v>212</v>
      </c>
      <c r="B16" s="68" t="s">
        <v>1506</v>
      </c>
      <c r="C16" s="132">
        <f t="shared" si="0"/>
        <v>19120</v>
      </c>
      <c r="D16" s="67">
        <v>6500</v>
      </c>
      <c r="E16" s="67">
        <v>12190</v>
      </c>
      <c r="F16" s="67">
        <v>334</v>
      </c>
      <c r="G16" s="67"/>
      <c r="H16" s="67"/>
      <c r="I16" s="67"/>
      <c r="J16" s="67"/>
      <c r="K16" s="67"/>
      <c r="L16" s="67">
        <v>96</v>
      </c>
      <c r="M16" s="67"/>
      <c r="N16" s="67"/>
      <c r="O16" s="67"/>
      <c r="P16" s="67"/>
      <c r="Q16" s="67"/>
      <c r="R16" s="67"/>
    </row>
    <row r="17" ht="20.1" customHeight="1" spans="1:18">
      <c r="A17" s="66">
        <v>213</v>
      </c>
      <c r="B17" s="68" t="s">
        <v>1545</v>
      </c>
      <c r="C17" s="132">
        <f t="shared" si="0"/>
        <v>25020</v>
      </c>
      <c r="D17" s="67">
        <v>800</v>
      </c>
      <c r="E17" s="67">
        <v>11820</v>
      </c>
      <c r="F17" s="67">
        <v>1600</v>
      </c>
      <c r="G17" s="67"/>
      <c r="H17" s="67"/>
      <c r="I17" s="67"/>
      <c r="J17" s="67">
        <v>500</v>
      </c>
      <c r="K17" s="67"/>
      <c r="L17" s="67">
        <v>10300</v>
      </c>
      <c r="M17" s="67"/>
      <c r="N17" s="67"/>
      <c r="O17" s="67"/>
      <c r="P17" s="67"/>
      <c r="Q17" s="67"/>
      <c r="R17" s="67"/>
    </row>
    <row r="18" ht="20.1" customHeight="1" spans="1:18">
      <c r="A18" s="66">
        <v>214</v>
      </c>
      <c r="B18" s="68" t="s">
        <v>1737</v>
      </c>
      <c r="C18" s="132">
        <f t="shared" si="0"/>
        <v>1500</v>
      </c>
      <c r="D18" s="67">
        <v>180</v>
      </c>
      <c r="E18" s="67">
        <v>520</v>
      </c>
      <c r="F18" s="67">
        <v>800</v>
      </c>
      <c r="G18" s="67"/>
      <c r="H18" s="67"/>
      <c r="I18" s="67"/>
      <c r="J18" s="67"/>
      <c r="K18" s="67"/>
      <c r="L18" s="67"/>
      <c r="M18" s="67"/>
      <c r="N18" s="67"/>
      <c r="O18" s="67"/>
      <c r="P18" s="67"/>
      <c r="Q18" s="67"/>
      <c r="R18" s="67"/>
    </row>
    <row r="19" ht="20.1" customHeight="1" spans="1:18">
      <c r="A19" s="66">
        <v>215</v>
      </c>
      <c r="B19" s="195" t="s">
        <v>1827</v>
      </c>
      <c r="C19" s="132">
        <f t="shared" si="0"/>
        <v>5400</v>
      </c>
      <c r="D19" s="67"/>
      <c r="E19" s="67">
        <v>600</v>
      </c>
      <c r="F19" s="67"/>
      <c r="G19" s="67"/>
      <c r="H19" s="67"/>
      <c r="I19" s="67"/>
      <c r="J19" s="67">
        <v>4800</v>
      </c>
      <c r="K19" s="67"/>
      <c r="L19" s="67"/>
      <c r="M19" s="67"/>
      <c r="N19" s="67"/>
      <c r="O19" s="67"/>
      <c r="P19" s="67"/>
      <c r="Q19" s="67"/>
      <c r="R19" s="67"/>
    </row>
    <row r="20" ht="20.1" customHeight="1" spans="1:18">
      <c r="A20" s="66">
        <v>216</v>
      </c>
      <c r="B20" s="195" t="s">
        <v>1935</v>
      </c>
      <c r="C20" s="132">
        <f t="shared" si="0"/>
        <v>460</v>
      </c>
      <c r="D20" s="67"/>
      <c r="E20" s="67">
        <v>460</v>
      </c>
      <c r="F20" s="67"/>
      <c r="G20" s="67"/>
      <c r="H20" s="67"/>
      <c r="I20" s="67"/>
      <c r="J20" s="67"/>
      <c r="K20" s="67"/>
      <c r="L20" s="67"/>
      <c r="M20" s="67"/>
      <c r="N20" s="67"/>
      <c r="O20" s="67"/>
      <c r="P20" s="67"/>
      <c r="Q20" s="67"/>
      <c r="R20" s="67"/>
    </row>
    <row r="21" ht="20.1" customHeight="1" spans="1:18">
      <c r="A21" s="66">
        <v>217</v>
      </c>
      <c r="B21" s="66" t="s">
        <v>1967</v>
      </c>
      <c r="C21" s="132">
        <f t="shared" si="0"/>
        <v>0</v>
      </c>
      <c r="D21" s="67"/>
      <c r="E21" s="67"/>
      <c r="F21" s="67"/>
      <c r="G21" s="67"/>
      <c r="H21" s="67"/>
      <c r="I21" s="67"/>
      <c r="J21" s="67"/>
      <c r="K21" s="67"/>
      <c r="L21" s="67"/>
      <c r="M21" s="67"/>
      <c r="N21" s="67"/>
      <c r="O21" s="67"/>
      <c r="P21" s="67"/>
      <c r="Q21" s="67"/>
      <c r="R21" s="67"/>
    </row>
    <row r="22" ht="20.1" customHeight="1" spans="1:18">
      <c r="A22" s="66">
        <v>219</v>
      </c>
      <c r="B22" s="195" t="s">
        <v>2022</v>
      </c>
      <c r="C22" s="132">
        <f t="shared" si="0"/>
        <v>260</v>
      </c>
      <c r="D22" s="67"/>
      <c r="E22" s="67"/>
      <c r="F22" s="67"/>
      <c r="G22" s="67"/>
      <c r="H22" s="67"/>
      <c r="I22" s="67"/>
      <c r="J22" s="67"/>
      <c r="K22" s="67"/>
      <c r="L22" s="67">
        <v>260</v>
      </c>
      <c r="M22" s="67"/>
      <c r="N22" s="67"/>
      <c r="O22" s="67"/>
      <c r="P22" s="67"/>
      <c r="Q22" s="67"/>
      <c r="R22" s="67"/>
    </row>
    <row r="23" ht="20.1" customHeight="1" spans="1:18">
      <c r="A23" s="66">
        <v>220</v>
      </c>
      <c r="B23" s="195" t="s">
        <v>2040</v>
      </c>
      <c r="C23" s="132">
        <f t="shared" si="0"/>
        <v>1800</v>
      </c>
      <c r="D23" s="67">
        <v>300</v>
      </c>
      <c r="E23" s="67">
        <v>1475</v>
      </c>
      <c r="F23" s="67"/>
      <c r="G23" s="67"/>
      <c r="H23" s="67"/>
      <c r="I23" s="67"/>
      <c r="J23" s="67"/>
      <c r="K23" s="67"/>
      <c r="L23" s="67">
        <v>25</v>
      </c>
      <c r="M23" s="67"/>
      <c r="N23" s="67"/>
      <c r="O23" s="67"/>
      <c r="P23" s="67"/>
      <c r="Q23" s="67"/>
      <c r="R23" s="67"/>
    </row>
    <row r="24" ht="20.1" customHeight="1" spans="1:18">
      <c r="A24" s="66">
        <v>221</v>
      </c>
      <c r="B24" s="195" t="s">
        <v>2122</v>
      </c>
      <c r="C24" s="132">
        <f t="shared" si="0"/>
        <v>10000</v>
      </c>
      <c r="D24" s="67">
        <v>7500</v>
      </c>
      <c r="E24" s="67"/>
      <c r="F24" s="67">
        <v>2500</v>
      </c>
      <c r="G24" s="67"/>
      <c r="H24" s="67"/>
      <c r="I24" s="67"/>
      <c r="J24" s="67"/>
      <c r="K24" s="67"/>
      <c r="L24" s="67"/>
      <c r="M24" s="67"/>
      <c r="N24" s="67"/>
      <c r="O24" s="67"/>
      <c r="P24" s="67"/>
      <c r="Q24" s="67"/>
      <c r="R24" s="67"/>
    </row>
    <row r="25" ht="20.1" customHeight="1" spans="1:18">
      <c r="A25" s="66">
        <v>222</v>
      </c>
      <c r="B25" s="195" t="s">
        <v>2160</v>
      </c>
      <c r="C25" s="132">
        <f t="shared" si="0"/>
        <v>0</v>
      </c>
      <c r="D25" s="67"/>
      <c r="E25" s="67"/>
      <c r="F25" s="67"/>
      <c r="G25" s="67"/>
      <c r="H25" s="67"/>
      <c r="I25" s="67"/>
      <c r="J25" s="67"/>
      <c r="K25" s="67"/>
      <c r="L25" s="67"/>
      <c r="M25" s="67"/>
      <c r="N25" s="67"/>
      <c r="O25" s="67"/>
      <c r="P25" s="67"/>
      <c r="Q25" s="67"/>
      <c r="R25" s="67"/>
    </row>
    <row r="26" ht="20.1" customHeight="1" spans="1:18">
      <c r="A26" s="66">
        <v>224</v>
      </c>
      <c r="B26" s="195" t="s">
        <v>2246</v>
      </c>
      <c r="C26" s="132">
        <f t="shared" si="0"/>
        <v>2256</v>
      </c>
      <c r="D26" s="67">
        <v>1006</v>
      </c>
      <c r="E26" s="67">
        <v>1250</v>
      </c>
      <c r="F26" s="67"/>
      <c r="G26" s="67"/>
      <c r="H26" s="67"/>
      <c r="I26" s="67"/>
      <c r="J26" s="67"/>
      <c r="K26" s="67"/>
      <c r="L26" s="67"/>
      <c r="M26" s="67"/>
      <c r="N26" s="67"/>
      <c r="O26" s="67"/>
      <c r="P26" s="67"/>
      <c r="Q26" s="67"/>
      <c r="R26" s="67"/>
    </row>
    <row r="27" ht="20.1" customHeight="1" spans="1:18">
      <c r="A27" s="66">
        <v>227</v>
      </c>
      <c r="B27" s="66" t="s">
        <v>2330</v>
      </c>
      <c r="C27" s="132">
        <f t="shared" si="0"/>
        <v>3500</v>
      </c>
      <c r="D27" s="67"/>
      <c r="E27" s="67"/>
      <c r="F27" s="67"/>
      <c r="G27" s="67"/>
      <c r="H27" s="67"/>
      <c r="I27" s="67"/>
      <c r="J27" s="67"/>
      <c r="K27" s="67"/>
      <c r="L27" s="67"/>
      <c r="M27" s="67"/>
      <c r="N27" s="67"/>
      <c r="O27" s="67"/>
      <c r="P27" s="67"/>
      <c r="Q27" s="67">
        <v>3500</v>
      </c>
      <c r="R27" s="67"/>
    </row>
    <row r="28" ht="20.1" customHeight="1" spans="1:18">
      <c r="A28" s="66">
        <v>229</v>
      </c>
      <c r="B28" s="68" t="s">
        <v>496</v>
      </c>
      <c r="C28" s="132">
        <f t="shared" si="0"/>
        <v>0</v>
      </c>
      <c r="D28" s="67"/>
      <c r="E28" s="67"/>
      <c r="F28" s="67"/>
      <c r="G28" s="67"/>
      <c r="H28" s="67"/>
      <c r="I28" s="67"/>
      <c r="J28" s="67"/>
      <c r="K28" s="67"/>
      <c r="L28" s="67"/>
      <c r="M28" s="67"/>
      <c r="N28" s="67"/>
      <c r="O28" s="67"/>
      <c r="P28" s="67"/>
      <c r="Q28" s="67"/>
      <c r="R28" s="67"/>
    </row>
    <row r="29" ht="20.1" customHeight="1" spans="1:18">
      <c r="A29" s="66">
        <v>230</v>
      </c>
      <c r="B29" s="68" t="s">
        <v>2381</v>
      </c>
      <c r="C29" s="132">
        <f t="shared" si="0"/>
        <v>60670</v>
      </c>
      <c r="D29" s="67"/>
      <c r="E29" s="67"/>
      <c r="F29" s="67"/>
      <c r="G29" s="67"/>
      <c r="H29" s="67"/>
      <c r="I29" s="67"/>
      <c r="J29" s="67"/>
      <c r="K29" s="67"/>
      <c r="L29" s="67"/>
      <c r="M29" s="67"/>
      <c r="N29" s="67"/>
      <c r="O29" s="67"/>
      <c r="P29" s="67">
        <v>60670</v>
      </c>
      <c r="Q29" s="67"/>
      <c r="R29" s="67"/>
    </row>
    <row r="30" ht="20.1" customHeight="1" spans="1:18">
      <c r="A30" s="66">
        <v>232</v>
      </c>
      <c r="B30" s="195" t="s">
        <v>2338</v>
      </c>
      <c r="C30" s="132">
        <f t="shared" si="0"/>
        <v>1910</v>
      </c>
      <c r="D30" s="67"/>
      <c r="E30" s="67"/>
      <c r="F30" s="67"/>
      <c r="G30" s="67"/>
      <c r="H30" s="67"/>
      <c r="I30" s="67"/>
      <c r="J30" s="67"/>
      <c r="K30" s="67"/>
      <c r="L30" s="67"/>
      <c r="M30" s="67"/>
      <c r="N30" s="67">
        <v>1910</v>
      </c>
      <c r="O30" s="67"/>
      <c r="P30" s="67"/>
      <c r="Q30" s="67"/>
      <c r="R30" s="67"/>
    </row>
    <row r="31" ht="20.1" customHeight="1" spans="1:18">
      <c r="A31" s="66">
        <v>233</v>
      </c>
      <c r="B31" s="195" t="s">
        <v>2363</v>
      </c>
      <c r="C31" s="132">
        <f t="shared" si="0"/>
        <v>0</v>
      </c>
      <c r="D31" s="67"/>
      <c r="E31" s="67"/>
      <c r="F31" s="67"/>
      <c r="G31" s="67"/>
      <c r="H31" s="67"/>
      <c r="I31" s="67"/>
      <c r="J31" s="67"/>
      <c r="K31" s="67"/>
      <c r="L31" s="67"/>
      <c r="M31" s="67"/>
      <c r="N31" s="67"/>
      <c r="O31" s="67"/>
      <c r="P31" s="67"/>
      <c r="Q31" s="67"/>
      <c r="R31" s="67"/>
    </row>
    <row r="32" ht="20.1" customHeight="1" spans="1:18">
      <c r="A32" s="196" t="s">
        <v>2479</v>
      </c>
      <c r="B32" s="196"/>
      <c r="C32" s="132">
        <f>SUM(C6:C31)</f>
        <v>383370</v>
      </c>
      <c r="D32" s="132">
        <f t="shared" ref="D32:R32" si="1">SUM(D6:D31)</f>
        <v>71996</v>
      </c>
      <c r="E32" s="132">
        <f t="shared" si="1"/>
        <v>81979</v>
      </c>
      <c r="F32" s="132">
        <f t="shared" si="1"/>
        <v>9305</v>
      </c>
      <c r="G32" s="132">
        <f t="shared" si="1"/>
        <v>0</v>
      </c>
      <c r="H32" s="132">
        <f t="shared" si="1"/>
        <v>75608</v>
      </c>
      <c r="I32" s="132">
        <f t="shared" si="1"/>
        <v>0</v>
      </c>
      <c r="J32" s="132">
        <f t="shared" si="1"/>
        <v>24570</v>
      </c>
      <c r="K32" s="132">
        <f t="shared" si="1"/>
        <v>0</v>
      </c>
      <c r="L32" s="132">
        <f t="shared" si="1"/>
        <v>41732</v>
      </c>
      <c r="M32" s="132">
        <f t="shared" si="1"/>
        <v>12100</v>
      </c>
      <c r="N32" s="132">
        <f t="shared" si="1"/>
        <v>1910</v>
      </c>
      <c r="O32" s="132">
        <f t="shared" si="1"/>
        <v>0</v>
      </c>
      <c r="P32" s="132">
        <f t="shared" si="1"/>
        <v>60670</v>
      </c>
      <c r="Q32" s="132">
        <f t="shared" si="1"/>
        <v>3500</v>
      </c>
      <c r="R32" s="132">
        <f t="shared" si="1"/>
        <v>0</v>
      </c>
    </row>
  </sheetData>
  <mergeCells count="4">
    <mergeCell ref="A2:R2"/>
    <mergeCell ref="A4:B4"/>
    <mergeCell ref="A32:B32"/>
    <mergeCell ref="C4:C5"/>
  </mergeCells>
  <printOptions horizontalCentered="1"/>
  <pageMargins left="0.471527777777778" right="0.471527777777778" top="0.0777777777777778" bottom="0.15625" header="0.118055555555556" footer="0.118055555555556"/>
  <pageSetup paperSize="9" scale="8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showGridLines="0" showZeros="0" workbookViewId="0">
      <selection activeCell="N22" sqref="N22"/>
    </sheetView>
  </sheetViews>
  <sheetFormatPr defaultColWidth="5.7" defaultRowHeight="14" outlineLevelRow="6"/>
  <cols>
    <col min="1" max="1" width="18.7" style="174" customWidth="1"/>
    <col min="2" max="2" width="6.5" style="174" customWidth="1"/>
    <col min="3" max="3" width="7.375" style="174" customWidth="1"/>
    <col min="4" max="15" width="5.6" style="174" customWidth="1"/>
    <col min="16" max="16" width="6.375" style="174" customWidth="1"/>
    <col min="17" max="19" width="5.6" style="174" customWidth="1"/>
    <col min="20" max="20" width="5.9" style="174" customWidth="1"/>
    <col min="21" max="21" width="4.5" style="174" customWidth="1"/>
    <col min="22" max="25" width="5.6" style="174" customWidth="1"/>
    <col min="26" max="26" width="5" style="174" customWidth="1"/>
    <col min="27" max="27" width="5" style="175" customWidth="1"/>
    <col min="28" max="28" width="5.6" style="174" customWidth="1"/>
    <col min="29" max="16384" width="5.7" style="174"/>
  </cols>
  <sheetData>
    <row r="1" ht="15" spans="1:1">
      <c r="A1" s="50" t="s">
        <v>2686</v>
      </c>
    </row>
    <row r="2" s="173" customFormat="1" ht="33.9" customHeight="1" spans="1:28">
      <c r="A2" s="51" t="s">
        <v>18</v>
      </c>
      <c r="B2" s="37"/>
      <c r="C2" s="37"/>
      <c r="D2" s="37"/>
      <c r="E2" s="37"/>
      <c r="F2" s="37"/>
      <c r="G2" s="37"/>
      <c r="H2" s="37"/>
      <c r="I2" s="37"/>
      <c r="J2" s="37"/>
      <c r="K2" s="37"/>
      <c r="L2" s="37"/>
      <c r="M2" s="37"/>
      <c r="N2" s="37"/>
      <c r="O2" s="37"/>
      <c r="P2" s="37"/>
      <c r="Q2" s="37"/>
      <c r="R2" s="37"/>
      <c r="S2" s="37"/>
      <c r="T2" s="37"/>
      <c r="U2" s="37"/>
      <c r="V2" s="37"/>
      <c r="W2" s="37"/>
      <c r="X2" s="37"/>
      <c r="Y2" s="37"/>
      <c r="Z2" s="37"/>
      <c r="AA2" s="37"/>
      <c r="AB2" s="37"/>
    </row>
    <row r="3" ht="17.1" customHeight="1" spans="1:28">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83"/>
      <c r="AB3" s="176" t="s">
        <v>19</v>
      </c>
    </row>
    <row r="4" ht="31.5" customHeight="1" spans="1:28">
      <c r="A4" s="177" t="s">
        <v>2687</v>
      </c>
      <c r="B4" s="178" t="s">
        <v>2688</v>
      </c>
      <c r="C4" s="178"/>
      <c r="D4" s="178"/>
      <c r="E4" s="178"/>
      <c r="F4" s="178"/>
      <c r="G4" s="178"/>
      <c r="H4" s="178"/>
      <c r="I4" s="178"/>
      <c r="J4" s="178"/>
      <c r="K4" s="178"/>
      <c r="L4" s="178"/>
      <c r="M4" s="178"/>
      <c r="N4" s="178"/>
      <c r="O4" s="178"/>
      <c r="P4" s="178"/>
      <c r="Q4" s="178"/>
      <c r="R4" s="178"/>
      <c r="S4" s="178"/>
      <c r="T4" s="178"/>
      <c r="U4" s="178"/>
      <c r="V4" s="178"/>
      <c r="W4" s="178"/>
      <c r="X4" s="178"/>
      <c r="Y4" s="178"/>
      <c r="Z4" s="178"/>
      <c r="AA4" s="184"/>
      <c r="AB4" s="178"/>
    </row>
    <row r="5" ht="17.1" customHeight="1" spans="1:28">
      <c r="A5" s="179"/>
      <c r="B5" s="180" t="s">
        <v>56</v>
      </c>
      <c r="C5" s="186" t="s">
        <v>2689</v>
      </c>
      <c r="D5" s="187"/>
      <c r="E5" s="187"/>
      <c r="F5" s="187"/>
      <c r="G5" s="187"/>
      <c r="H5" s="187"/>
      <c r="I5" s="187"/>
      <c r="J5" s="187"/>
      <c r="K5" s="187"/>
      <c r="L5" s="187"/>
      <c r="M5" s="187"/>
      <c r="N5" s="187"/>
      <c r="O5" s="187"/>
      <c r="P5" s="187"/>
      <c r="Q5" s="187"/>
      <c r="R5" s="187"/>
      <c r="S5" s="191"/>
      <c r="T5" s="186" t="s">
        <v>2690</v>
      </c>
      <c r="U5" s="187"/>
      <c r="V5" s="187"/>
      <c r="W5" s="187"/>
      <c r="X5" s="187"/>
      <c r="Y5" s="187"/>
      <c r="Z5" s="187"/>
      <c r="AA5" s="187"/>
      <c r="AB5" s="191"/>
    </row>
    <row r="6" ht="126" customHeight="1" spans="1:28">
      <c r="A6" s="188"/>
      <c r="B6" s="189"/>
      <c r="C6" s="190" t="s">
        <v>2691</v>
      </c>
      <c r="D6" s="190" t="s">
        <v>2692</v>
      </c>
      <c r="E6" s="190" t="s">
        <v>2693</v>
      </c>
      <c r="F6" s="190" t="s">
        <v>2694</v>
      </c>
      <c r="G6" s="190" t="s">
        <v>2695</v>
      </c>
      <c r="H6" s="190" t="s">
        <v>2696</v>
      </c>
      <c r="I6" s="190" t="s">
        <v>2697</v>
      </c>
      <c r="J6" s="190" t="s">
        <v>2698</v>
      </c>
      <c r="K6" s="190" t="s">
        <v>2699</v>
      </c>
      <c r="L6" s="190" t="s">
        <v>2700</v>
      </c>
      <c r="M6" s="190" t="s">
        <v>2701</v>
      </c>
      <c r="N6" s="190" t="s">
        <v>2702</v>
      </c>
      <c r="O6" s="190" t="s">
        <v>2703</v>
      </c>
      <c r="P6" s="190" t="s">
        <v>2704</v>
      </c>
      <c r="Q6" s="190" t="s">
        <v>2705</v>
      </c>
      <c r="R6" s="190" t="s">
        <v>2706</v>
      </c>
      <c r="S6" s="190" t="s">
        <v>2707</v>
      </c>
      <c r="T6" s="190" t="s">
        <v>2691</v>
      </c>
      <c r="U6" s="190" t="s">
        <v>2708</v>
      </c>
      <c r="V6" s="190" t="s">
        <v>2709</v>
      </c>
      <c r="W6" s="190" t="s">
        <v>2710</v>
      </c>
      <c r="X6" s="190" t="s">
        <v>2711</v>
      </c>
      <c r="Y6" s="190" t="s">
        <v>2712</v>
      </c>
      <c r="Z6" s="190" t="s">
        <v>2713</v>
      </c>
      <c r="AA6" s="190" t="s">
        <v>2714</v>
      </c>
      <c r="AB6" s="190" t="s">
        <v>2715</v>
      </c>
    </row>
    <row r="7" spans="1:28">
      <c r="A7" s="181" t="s">
        <v>2716</v>
      </c>
      <c r="B7" s="182">
        <f>SUM(C7,T7)</f>
        <v>153700</v>
      </c>
      <c r="C7" s="182">
        <f>SUM(D7:S7)</f>
        <v>120000</v>
      </c>
      <c r="D7" s="182">
        <f>表一!E7</f>
        <v>53450</v>
      </c>
      <c r="E7" s="182">
        <f>表一!E8</f>
        <v>5100</v>
      </c>
      <c r="F7" s="182"/>
      <c r="G7" s="182">
        <f>表一!E10</f>
        <v>4200</v>
      </c>
      <c r="H7" s="182">
        <f>表一!E11</f>
        <v>1700</v>
      </c>
      <c r="I7" s="182">
        <f>表一!E12</f>
        <v>7800</v>
      </c>
      <c r="J7" s="182">
        <f>表一!E13</f>
        <v>6100</v>
      </c>
      <c r="K7" s="182">
        <f>表一!E14</f>
        <v>3100</v>
      </c>
      <c r="L7" s="182">
        <f>表一!E15</f>
        <v>7000</v>
      </c>
      <c r="M7" s="182">
        <f>表一!E16</f>
        <v>6070</v>
      </c>
      <c r="N7" s="182">
        <f>表一!E17</f>
        <v>100</v>
      </c>
      <c r="O7" s="182">
        <f>表一!E18</f>
        <v>7200</v>
      </c>
      <c r="P7" s="182">
        <f>表一!E19</f>
        <v>17950</v>
      </c>
      <c r="Q7" s="182">
        <f>表一!E20</f>
        <v>0</v>
      </c>
      <c r="R7" s="182">
        <f>表一!E21</f>
        <v>230</v>
      </c>
      <c r="S7" s="182">
        <f>表一!E22</f>
        <v>0</v>
      </c>
      <c r="T7" s="182">
        <f>SUM(U7:AB7)</f>
        <v>33700</v>
      </c>
      <c r="U7" s="182">
        <f>表一!E24</f>
        <v>6000</v>
      </c>
      <c r="V7" s="182">
        <f>表一!E25</f>
        <v>1800</v>
      </c>
      <c r="W7" s="182">
        <f>表一!E26</f>
        <v>9600</v>
      </c>
      <c r="X7" s="182">
        <f>表一!E27</f>
        <v>0</v>
      </c>
      <c r="Y7" s="182">
        <f>表一!E28</f>
        <v>16300</v>
      </c>
      <c r="Z7" s="182">
        <f>表一!E29</f>
        <v>0</v>
      </c>
      <c r="AA7" s="192">
        <f>表一!E30</f>
        <v>0</v>
      </c>
      <c r="AB7" s="182">
        <f>表一!E31</f>
        <v>0</v>
      </c>
    </row>
  </sheetData>
  <mergeCells count="5">
    <mergeCell ref="A2:AB2"/>
    <mergeCell ref="C5:S5"/>
    <mergeCell ref="T5:AB5"/>
    <mergeCell ref="A4:A6"/>
    <mergeCell ref="B5:B6"/>
  </mergeCells>
  <printOptions horizontalCentered="1" verticalCentered="1"/>
  <pageMargins left="0.196527777777778" right="0.196527777777778" top="0.590277777777778" bottom="0.471527777777778" header="0.313888888888889" footer="0.313888888888889"/>
  <pageSetup paperSize="9" scale="7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6"/>
  <sheetViews>
    <sheetView showGridLines="0" showZeros="0" workbookViewId="0">
      <selection activeCell="T20" sqref="T20"/>
    </sheetView>
  </sheetViews>
  <sheetFormatPr defaultColWidth="5.7" defaultRowHeight="14" outlineLevelRow="5"/>
  <cols>
    <col min="1" max="1" width="18.9" style="174" customWidth="1"/>
    <col min="2" max="2" width="7.375" style="174" customWidth="1"/>
    <col min="3" max="15" width="6" style="174" customWidth="1"/>
    <col min="16" max="16" width="6" style="175" customWidth="1"/>
    <col min="17" max="26" width="6" style="174" customWidth="1"/>
    <col min="27" max="16384" width="5.7" style="174"/>
  </cols>
  <sheetData>
    <row r="1" ht="15" spans="1:1">
      <c r="A1" s="50" t="s">
        <v>2717</v>
      </c>
    </row>
    <row r="2" s="173" customFormat="1" ht="33.9" customHeight="1" spans="1:26">
      <c r="A2" s="51" t="s">
        <v>58</v>
      </c>
      <c r="B2" s="37"/>
      <c r="C2" s="37"/>
      <c r="D2" s="37"/>
      <c r="E2" s="37"/>
      <c r="F2" s="37"/>
      <c r="G2" s="37"/>
      <c r="H2" s="37"/>
      <c r="I2" s="37"/>
      <c r="J2" s="37"/>
      <c r="K2" s="37"/>
      <c r="L2" s="37"/>
      <c r="M2" s="37"/>
      <c r="N2" s="37"/>
      <c r="O2" s="37"/>
      <c r="P2" s="37"/>
      <c r="Q2" s="37"/>
      <c r="R2" s="37"/>
      <c r="S2" s="37"/>
      <c r="T2" s="37"/>
      <c r="U2" s="37"/>
      <c r="V2" s="37"/>
      <c r="W2" s="37"/>
      <c r="X2" s="37"/>
      <c r="Y2" s="37"/>
      <c r="Z2" s="37"/>
    </row>
    <row r="3" ht="17.1" customHeight="1" spans="1:26">
      <c r="A3" s="176"/>
      <c r="B3" s="176" t="s">
        <v>55</v>
      </c>
      <c r="C3" s="176"/>
      <c r="D3" s="176"/>
      <c r="E3" s="176"/>
      <c r="F3" s="176"/>
      <c r="G3" s="176"/>
      <c r="H3" s="176"/>
      <c r="I3" s="176"/>
      <c r="J3" s="176"/>
      <c r="K3" s="176"/>
      <c r="L3" s="176"/>
      <c r="M3" s="176"/>
      <c r="N3" s="176"/>
      <c r="O3" s="176"/>
      <c r="P3" s="183"/>
      <c r="Q3" s="176"/>
      <c r="R3" s="176"/>
      <c r="S3" s="176"/>
      <c r="T3" s="176"/>
      <c r="U3" s="176"/>
      <c r="V3" s="176"/>
      <c r="W3" s="176"/>
      <c r="X3" s="176"/>
      <c r="Y3" s="176"/>
      <c r="Z3" s="176" t="s">
        <v>19</v>
      </c>
    </row>
    <row r="4" ht="31.5" customHeight="1" spans="1:26">
      <c r="A4" s="177" t="s">
        <v>2687</v>
      </c>
      <c r="B4" s="178" t="s">
        <v>2718</v>
      </c>
      <c r="C4" s="178"/>
      <c r="D4" s="178"/>
      <c r="E4" s="178"/>
      <c r="F4" s="178"/>
      <c r="G4" s="178"/>
      <c r="H4" s="178"/>
      <c r="I4" s="178"/>
      <c r="J4" s="178"/>
      <c r="K4" s="178"/>
      <c r="L4" s="178"/>
      <c r="M4" s="178"/>
      <c r="N4" s="178"/>
      <c r="O4" s="178"/>
      <c r="P4" s="184"/>
      <c r="Q4" s="178"/>
      <c r="R4" s="178"/>
      <c r="S4" s="178"/>
      <c r="T4" s="178"/>
      <c r="U4" s="178"/>
      <c r="V4" s="178"/>
      <c r="W4" s="178"/>
      <c r="X4" s="178"/>
      <c r="Y4" s="178"/>
      <c r="Z4" s="178"/>
    </row>
    <row r="5" ht="105.9" customHeight="1" spans="1:26">
      <c r="A5" s="179"/>
      <c r="B5" s="180" t="s">
        <v>2719</v>
      </c>
      <c r="C5" s="180" t="s">
        <v>60</v>
      </c>
      <c r="D5" s="180" t="s">
        <v>441</v>
      </c>
      <c r="E5" s="180" t="s">
        <v>509</v>
      </c>
      <c r="F5" s="180" t="s">
        <v>2720</v>
      </c>
      <c r="G5" s="180" t="s">
        <v>683</v>
      </c>
      <c r="H5" s="180" t="s">
        <v>2721</v>
      </c>
      <c r="I5" s="180" t="s">
        <v>887</v>
      </c>
      <c r="J5" s="180" t="s">
        <v>985</v>
      </c>
      <c r="K5" s="180" t="s">
        <v>1224</v>
      </c>
      <c r="L5" s="180" t="s">
        <v>1374</v>
      </c>
      <c r="M5" s="180" t="s">
        <v>1506</v>
      </c>
      <c r="N5" s="180" t="s">
        <v>1545</v>
      </c>
      <c r="O5" s="180" t="s">
        <v>2722</v>
      </c>
      <c r="P5" s="180" t="s">
        <v>1827</v>
      </c>
      <c r="Q5" s="180" t="s">
        <v>1935</v>
      </c>
      <c r="R5" s="180" t="s">
        <v>1967</v>
      </c>
      <c r="S5" s="180" t="s">
        <v>2022</v>
      </c>
      <c r="T5" s="180" t="s">
        <v>2040</v>
      </c>
      <c r="U5" s="180" t="s">
        <v>2122</v>
      </c>
      <c r="V5" s="185" t="s">
        <v>2160</v>
      </c>
      <c r="W5" s="180" t="s">
        <v>2246</v>
      </c>
      <c r="X5" s="180" t="s">
        <v>2338</v>
      </c>
      <c r="Y5" s="180" t="s">
        <v>2363</v>
      </c>
      <c r="Z5" s="180" t="s">
        <v>2723</v>
      </c>
    </row>
    <row r="6" spans="1:26">
      <c r="A6" s="181" t="s">
        <v>2716</v>
      </c>
      <c r="B6" s="182">
        <f>SUM(C6:Z6)</f>
        <v>319200</v>
      </c>
      <c r="C6" s="182">
        <f>'表二 '!E6</f>
        <v>56240</v>
      </c>
      <c r="D6" s="182">
        <f>'表二 '!E254</f>
        <v>0</v>
      </c>
      <c r="E6" s="182">
        <f>'表二 '!E294</f>
        <v>0</v>
      </c>
      <c r="F6" s="182">
        <f>'表二 '!E313</f>
        <v>11454</v>
      </c>
      <c r="G6" s="182">
        <f>'表二 '!E403</f>
        <v>86000</v>
      </c>
      <c r="H6" s="182">
        <f>'表二 '!E455</f>
        <v>6500</v>
      </c>
      <c r="I6" s="182">
        <f>'表二 '!E511</f>
        <v>2900</v>
      </c>
      <c r="J6" s="182">
        <f>'表二 '!E568</f>
        <v>53680</v>
      </c>
      <c r="K6" s="182">
        <f>'表二 '!E698</f>
        <v>15800</v>
      </c>
      <c r="L6" s="182">
        <f>'表二 '!E781</f>
        <v>18900</v>
      </c>
      <c r="M6" s="182">
        <f>'表二 '!E853</f>
        <v>19120</v>
      </c>
      <c r="N6" s="182">
        <f>'表二 '!E876</f>
        <v>25020</v>
      </c>
      <c r="O6" s="182">
        <f>'表二 '!E979</f>
        <v>1500</v>
      </c>
      <c r="P6" s="182">
        <f>'表二 '!E1031</f>
        <v>5400</v>
      </c>
      <c r="Q6" s="182">
        <f>'表二 '!E1095</f>
        <v>460</v>
      </c>
      <c r="R6" s="182">
        <f>'表二 '!E1115</f>
        <v>0</v>
      </c>
      <c r="S6" s="182">
        <f>'表二 '!E1145</f>
        <v>260</v>
      </c>
      <c r="T6" s="182">
        <f>'表二 '!E1155</f>
        <v>1800</v>
      </c>
      <c r="U6" s="182">
        <f>'表二 '!E1200</f>
        <v>10000</v>
      </c>
      <c r="V6" s="182">
        <f>'表二 '!E1219</f>
        <v>0</v>
      </c>
      <c r="W6" s="182">
        <f>'表二 '!E1264</f>
        <v>2256</v>
      </c>
      <c r="X6" s="182">
        <f>'表二 '!E1320</f>
        <v>1910</v>
      </c>
      <c r="Y6" s="182"/>
      <c r="Z6" s="182">
        <f>'表二 '!E1315</f>
        <v>0</v>
      </c>
    </row>
  </sheetData>
  <mergeCells count="2">
    <mergeCell ref="A2:Z2"/>
    <mergeCell ref="A4:A5"/>
  </mergeCells>
  <dataValidations count="1">
    <dataValidation type="whole" operator="between" allowBlank="1" showInputMessage="1" showErrorMessage="1" error="需填写整数" sqref="C6">
      <formula1>-999999999</formula1>
      <formula2>9999999999999990</formula2>
    </dataValidation>
  </dataValidations>
  <printOptions horizontalCentered="1"/>
  <pageMargins left="0.471527777777778" right="0.471527777777778" top="0.590277777777778" bottom="0.471527777777778" header="0.313888888888889" footer="0.313888888888889"/>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16</vt:i4>
      </vt:variant>
    </vt:vector>
  </HeadingPairs>
  <TitlesOfParts>
    <vt:vector size="16" baseType="lpstr">
      <vt:lpstr>封面</vt:lpstr>
      <vt:lpstr>目录</vt:lpstr>
      <vt:lpstr>表一</vt:lpstr>
      <vt:lpstr>表二 </vt:lpstr>
      <vt:lpstr>表三</vt:lpstr>
      <vt:lpstr>表四</vt:lpstr>
      <vt:lpstr>表五</vt:lpstr>
      <vt:lpstr>表六 </vt:lpstr>
      <vt:lpstr>表七</vt:lpstr>
      <vt:lpstr>表八</vt:lpstr>
      <vt:lpstr>表九</vt:lpstr>
      <vt:lpstr>表十</vt:lpstr>
      <vt:lpstr>表十一</vt:lpstr>
      <vt:lpstr>表十二</vt:lpstr>
      <vt:lpstr>表十三</vt:lpstr>
      <vt:lpstr>表十四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HUAWEI</cp:lastModifiedBy>
  <cp:revision>1</cp:revision>
  <dcterms:created xsi:type="dcterms:W3CDTF">2006-02-20T13:15:00Z</dcterms:created>
  <cp:lastPrinted>2022-11-30T07:49:00Z</cp:lastPrinted>
  <dcterms:modified xsi:type="dcterms:W3CDTF">2026-04-13T08:27:23Z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