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1" activeTab="10"/>
  </bookViews>
  <sheets>
    <sheet name="封面" sheetId="8" r:id="rId1"/>
    <sheet name="目录" sheetId="9" r:id="rId2"/>
    <sheet name="表一" sheetId="12" r:id="rId3"/>
    <sheet name="表二 " sheetId="54" r:id="rId4"/>
    <sheet name="表三" sheetId="18" r:id="rId5"/>
    <sheet name="表四" sheetId="6" r:id="rId6"/>
    <sheet name="表五" sheetId="5" r:id="rId7"/>
    <sheet name="表六 " sheetId="26" r:id="rId8"/>
    <sheet name="表七" sheetId="23" r:id="rId9"/>
    <sheet name="表八" sheetId="53" r:id="rId10"/>
    <sheet name="表九" sheetId="11" r:id="rId11"/>
    <sheet name="表十" sheetId="36" r:id="rId12"/>
    <sheet name="表十一" sheetId="10" r:id="rId13"/>
    <sheet name="表十二" sheetId="49" r:id="rId14"/>
    <sheet name="表十三" sheetId="50" r:id="rId15"/>
    <sheet name="表十四" sheetId="51" r:id="rId16"/>
  </sheets>
  <externalReferences>
    <externalReference r:id="rId17"/>
  </externalReferences>
  <definedNames>
    <definedName name="_xlnm._FilterDatabase" localSheetId="2" hidden="1">表一!$A$4:$G$33</definedName>
    <definedName name="_xlnm._FilterDatabase" localSheetId="3" hidden="1">'表二 '!$A$5:$G$1340</definedName>
    <definedName name="_xlnm._FilterDatabase" localSheetId="5" hidden="1">表四!$A$5:$I$213</definedName>
    <definedName name="_xlnm._FilterDatabase" localSheetId="10" hidden="1">表九!$A$6:$O$345</definedName>
    <definedName name="_xlnm.Print_Titles" localSheetId="3">'表二 '!$2:$5</definedName>
    <definedName name="_xlnm.Print_Titles" localSheetId="10">表九!$2:$6</definedName>
    <definedName name="_xlnm.Print_Titles" localSheetId="7">'表六 '!$A:$A,'表六 '!$4:$6</definedName>
    <definedName name="_xlnm.Print_Titles" localSheetId="8">表七!$A:$A,表七!$4:$5</definedName>
    <definedName name="_xlnm.Print_Titles" localSheetId="4">表三!$2:$6</definedName>
    <definedName name="_xlnm.Print_Titles" localSheetId="14">表十三!$4:$4</definedName>
    <definedName name="_xlnm.Print_Titles" localSheetId="15">表十四!$4:$5</definedName>
    <definedName name="_xlnm.Print_Titles" localSheetId="12">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1">目录!#REF!</definedName>
    <definedName name="地区名称">封面!#REF!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<sst xmlns="http://schemas.openxmlformats.org/spreadsheetml/2006/main" count="3944" uniqueCount="3195">
  <si>
    <t>附件</t>
  </si>
  <si>
    <t>鄂城区2025年财政预算表</t>
  </si>
  <si>
    <t>目  录</t>
  </si>
  <si>
    <t xml:space="preserve">            表一 2025年一般公共预算收入表</t>
  </si>
  <si>
    <t xml:space="preserve">            表二 2025年一般公共预算支出表</t>
  </si>
  <si>
    <t xml:space="preserve">            表三 2025年一般公共预算收支平衡表</t>
  </si>
  <si>
    <t xml:space="preserve">            表四 2025年一般公共预算支出资金来源表</t>
  </si>
  <si>
    <t xml:space="preserve">            表五 2025年一般公共预算支出经济分类表</t>
  </si>
  <si>
    <t xml:space="preserve">            表六 2025年一般公共预算收入表</t>
  </si>
  <si>
    <t xml:space="preserve">            表七 2025年一般公共预算支出表</t>
  </si>
  <si>
    <t xml:space="preserve">            表八 2025年一般公共预算支出“三公”经费预算表</t>
  </si>
  <si>
    <t xml:space="preserve">            表九 2025年政府性基金预算收支表</t>
  </si>
  <si>
    <t xml:space="preserve">            表十 2025年政府性基金调入专项收入预算表</t>
  </si>
  <si>
    <t xml:space="preserve">            表十一 2025年政府性基金预算支出资金来源表</t>
  </si>
  <si>
    <t xml:space="preserve">            表十二 2025年国有资本经营预算收支表</t>
  </si>
  <si>
    <t xml:space="preserve">            表十三 2025年国有资本经营预算收入表</t>
  </si>
  <si>
    <t xml:space="preserve">            表十四 2025年国有资本经营预算支出表</t>
  </si>
  <si>
    <t>表一</t>
  </si>
  <si>
    <t>2025年一般公共预算收入表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</si>
  <si>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</si>
  <si>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</si>
  <si>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</si>
  <si>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</si>
  <si>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</si>
  <si>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</si>
  <si>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</si>
  <si>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</si>
  <si>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</si>
  <si>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</si>
  <si>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</si>
  <si>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</si>
  <si>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</si>
  <si>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</si>
  <si>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</si>
  <si>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</si>
  <si>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</si>
  <si>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</si>
  <si>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</si>
  <si>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</si>
  <si>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</si>
  <si>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</si>
  <si>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</si>
  <si>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</si>
  <si>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</si>
  <si>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</si>
  <si>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</si>
  <si>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</si>
  <si>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</si>
  <si>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</si>
  <si>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</si>
  <si>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</si>
  <si>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</si>
  <si>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</si>
  <si>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</si>
  <si>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</si>
  <si>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</si>
  <si>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</si>
  <si>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</si>
  <si>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2025年一般公共预算支出表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</si>
  <si>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</si>
  <si>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</si>
  <si>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</si>
  <si>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</si>
  <si>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</si>
  <si>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</si>
  <si>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</si>
  <si>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</si>
  <si>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</si>
  <si>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</si>
  <si>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</si>
  <si>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</si>
  <si>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</si>
  <si>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</si>
  <si>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</si>
  <si>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</si>
  <si>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</si>
  <si>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</si>
  <si>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</si>
  <si>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</si>
  <si>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</si>
  <si>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</si>
  <si>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</si>
  <si>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</si>
  <si>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</si>
  <si>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</si>
  <si>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</si>
  <si>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</si>
  <si>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</si>
  <si>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</si>
  <si>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</si>
  <si>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</si>
  <si>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</si>
  <si>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</si>
  <si>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</si>
  <si>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</si>
  <si>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</si>
  <si>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</si>
  <si>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</si>
  <si>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</si>
  <si>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</si>
  <si>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</si>
  <si>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</si>
  <si>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</si>
  <si>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</si>
  <si>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</si>
  <si>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</si>
  <si>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</si>
  <si>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</si>
  <si>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</si>
  <si>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</si>
  <si>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</si>
  <si>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</si>
  <si>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</si>
  <si>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</si>
  <si>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</si>
  <si>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</si>
  <si>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</si>
  <si>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</si>
  <si>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</si>
  <si>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</si>
  <si>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</si>
  <si>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</si>
  <si>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</si>
  <si>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</si>
  <si>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</si>
  <si>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</si>
  <si>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</si>
  <si>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</si>
  <si>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</si>
  <si>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</si>
  <si>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</si>
  <si>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</si>
  <si>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</si>
  <si>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</si>
  <si>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</si>
  <si>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</si>
  <si>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</si>
  <si>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</si>
  <si>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</si>
  <si>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</si>
  <si>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</si>
  <si>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</si>
  <si>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</si>
  <si>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</si>
  <si>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</si>
  <si>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</si>
  <si>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</si>
  <si>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</si>
  <si>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</si>
  <si>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</si>
  <si>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</si>
  <si>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</si>
  <si>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</si>
  <si>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</si>
  <si>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</si>
  <si>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</si>
  <si>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</si>
  <si>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</si>
  <si>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</si>
  <si>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</si>
  <si>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</si>
  <si>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</si>
  <si>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</si>
  <si>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</si>
  <si>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</si>
  <si>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</si>
  <si>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</si>
  <si>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</si>
  <si>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</si>
  <si>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</si>
  <si>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</si>
  <si>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</si>
  <si>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</si>
  <si>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</si>
  <si>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</si>
  <si>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</si>
  <si>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</si>
  <si>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</si>
  <si>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</si>
  <si>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</si>
  <si>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</si>
  <si>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</si>
  <si>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</si>
  <si>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</si>
  <si>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</si>
  <si>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</si>
  <si>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</si>
  <si>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</si>
  <si>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</si>
  <si>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</si>
  <si>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</si>
  <si>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</si>
  <si>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</si>
  <si>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</si>
  <si>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</si>
  <si>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</si>
  <si>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</si>
  <si>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</si>
  <si>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</si>
  <si>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</si>
  <si>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</si>
  <si>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</si>
  <si>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</si>
  <si>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</si>
  <si>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</si>
  <si>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</si>
  <si>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</si>
  <si>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</si>
  <si>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</si>
  <si>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</si>
  <si>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</si>
  <si>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</si>
  <si>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</si>
  <si>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</si>
  <si>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</si>
  <si>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</si>
  <si>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</si>
  <si>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</si>
  <si>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</si>
  <si>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</si>
  <si>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</si>
  <si>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</si>
  <si>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</si>
  <si>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</si>
  <si>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</si>
  <si>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</si>
  <si>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</si>
  <si>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</si>
  <si>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</si>
  <si>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</si>
  <si>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</si>
  <si>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</si>
  <si>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</si>
  <si>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</si>
  <si>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</si>
  <si>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</si>
  <si>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</si>
  <si>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</si>
  <si>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</si>
  <si>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</si>
  <si>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</si>
  <si>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</si>
  <si>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</si>
  <si>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</si>
  <si>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</si>
  <si>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</si>
  <si>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</si>
  <si>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</si>
  <si>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</si>
  <si>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</si>
  <si>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</si>
  <si>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</si>
  <si>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</si>
  <si>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</si>
  <si>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</si>
  <si>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</si>
  <si>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</si>
  <si>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</si>
  <si>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</si>
  <si>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</si>
  <si>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</si>
  <si>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</si>
  <si>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</si>
  <si>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</si>
  <si>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</si>
  <si>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</si>
  <si>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</si>
  <si>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</si>
  <si>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</si>
  <si>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</si>
  <si>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</si>
  <si>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</si>
  <si>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</si>
  <si>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</si>
  <si>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</si>
  <si>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</si>
  <si>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</si>
  <si>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</si>
  <si>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</si>
  <si>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</si>
  <si>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</si>
  <si>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</si>
  <si>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</si>
  <si>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</si>
  <si>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</si>
  <si>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</si>
  <si>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</si>
  <si>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</si>
  <si>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</si>
  <si>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</si>
  <si>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</si>
  <si>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</si>
  <si>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</si>
  <si>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</si>
  <si>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</si>
  <si>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</si>
  <si>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</si>
  <si>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</si>
  <si>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</si>
  <si>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</si>
  <si>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</si>
  <si>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</si>
  <si>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</si>
  <si>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</si>
  <si>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</si>
  <si>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</si>
  <si>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</si>
  <si>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</si>
  <si>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</si>
  <si>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</si>
  <si>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</si>
  <si>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</si>
  <si>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</si>
  <si>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</si>
  <si>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</si>
  <si>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</si>
  <si>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</si>
  <si>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</si>
  <si>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</si>
  <si>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</si>
  <si>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</si>
  <si>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</si>
  <si>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</si>
  <si>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</si>
  <si>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</si>
  <si>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</si>
  <si>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</si>
  <si>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</si>
  <si>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</si>
  <si>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</si>
  <si>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</si>
  <si>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</si>
  <si>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</si>
  <si>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</si>
  <si>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</si>
  <si>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</si>
  <si>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</si>
  <si>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</si>
  <si>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</si>
  <si>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</si>
  <si>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</si>
  <si>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</si>
  <si>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</si>
  <si>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</si>
  <si>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</si>
  <si>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</si>
  <si>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</si>
  <si>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</si>
  <si>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</si>
  <si>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</si>
  <si>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</si>
  <si>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</si>
  <si>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</si>
  <si>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</si>
  <si>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</si>
  <si>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</si>
  <si>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</si>
  <si>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</si>
  <si>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</si>
  <si>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</si>
  <si>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</si>
  <si>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</si>
  <si>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</si>
  <si>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</si>
  <si>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</si>
  <si>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</si>
  <si>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</si>
  <si>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</si>
  <si>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</si>
  <si>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</si>
  <si>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</si>
  <si>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</si>
  <si>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</si>
  <si>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</si>
  <si>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</si>
  <si>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</si>
  <si>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</si>
  <si>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</si>
  <si>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</si>
  <si>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</si>
  <si>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</si>
  <si>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</si>
  <si>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</si>
  <si>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</si>
  <si>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</si>
  <si>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</si>
  <si>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</si>
  <si>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</si>
  <si>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</si>
  <si>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</si>
  <si>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</si>
  <si>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</si>
  <si>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</si>
  <si>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</si>
  <si>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</si>
  <si>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</si>
  <si>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</si>
  <si>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</si>
  <si>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</si>
  <si>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</si>
  <si>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</si>
  <si>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</si>
  <si>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</si>
  <si>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</si>
  <si>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</si>
  <si>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</si>
  <si>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</si>
  <si>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</si>
  <si>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20139</t>
  </si>
  <si>
    <t>社会工作事务</t>
  </si>
  <si>
    <t>2013901</t>
  </si>
  <si>
    <t>2013902</t>
  </si>
  <si>
    <t>2013903</t>
  </si>
  <si>
    <t>2013904</t>
  </si>
  <si>
    <t>2013950</t>
  </si>
  <si>
    <t>2013999</t>
  </si>
  <si>
    <t>其他社会工作事务支出</t>
  </si>
  <si>
    <t>20140</t>
  </si>
  <si>
    <t>信访事务</t>
  </si>
  <si>
    <t>2014001</t>
  </si>
  <si>
    <t>2014002</t>
  </si>
  <si>
    <t>2014003</t>
  </si>
  <si>
    <t>2014004</t>
  </si>
  <si>
    <t>信访业务</t>
  </si>
  <si>
    <t>2014050</t>
  </si>
  <si>
    <t>2014099</t>
  </si>
  <si>
    <t>其他信访事务支出</t>
  </si>
  <si>
    <t>20141</t>
  </si>
  <si>
    <t>数据事务</t>
  </si>
  <si>
    <t>2014101</t>
  </si>
  <si>
    <t>2014102</t>
  </si>
  <si>
    <t>2014103</t>
  </si>
  <si>
    <t>2014150</t>
  </si>
  <si>
    <t>2014199</t>
  </si>
  <si>
    <t>其他数据事务支出</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</si>
  <si>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</si>
  <si>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</si>
  <si>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</si>
  <si>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</si>
  <si>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</si>
  <si>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</si>
  <si>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</si>
  <si>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</si>
  <si>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</si>
  <si>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</si>
  <si>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</si>
  <si>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</si>
  <si>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</si>
  <si>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</si>
  <si>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</si>
  <si>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</si>
  <si>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</si>
  <si>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</si>
  <si>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</si>
  <si>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</si>
  <si>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</si>
  <si>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</si>
  <si>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</si>
  <si>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</si>
  <si>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</si>
  <si>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</si>
  <si>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</si>
  <si>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</si>
  <si>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</si>
  <si>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</si>
  <si>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</si>
  <si>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</si>
  <si>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</si>
  <si>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</si>
  <si>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</si>
  <si>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</si>
  <si>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</si>
  <si>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</si>
  <si>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</si>
  <si>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</si>
  <si>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</si>
  <si>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</si>
  <si>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</si>
  <si>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</si>
  <si>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</si>
  <si>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</si>
  <si>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</si>
  <si>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</si>
  <si>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</si>
  <si>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</si>
  <si>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</si>
  <si>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</si>
  <si>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</si>
  <si>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</si>
  <si>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</si>
  <si>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</si>
  <si>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</si>
  <si>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</si>
  <si>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</si>
  <si>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</si>
  <si>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</si>
  <si>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</si>
  <si>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</si>
  <si>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</si>
  <si>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</si>
  <si>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</si>
  <si>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</si>
  <si>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</si>
  <si>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</si>
  <si>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</si>
  <si>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</si>
  <si>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</si>
  <si>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</si>
  <si>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</si>
  <si>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</si>
  <si>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</si>
  <si>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</si>
  <si>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</si>
  <si>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</si>
  <si>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</si>
  <si>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</si>
  <si>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</si>
  <si>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</si>
  <si>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</si>
  <si>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</si>
  <si>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</si>
  <si>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</si>
  <si>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</si>
  <si>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</si>
  <si>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</si>
  <si>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</si>
  <si>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</si>
  <si>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</si>
  <si>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</si>
  <si>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</si>
  <si>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</si>
  <si>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</si>
  <si>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</si>
  <si>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</si>
  <si>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</si>
  <si>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</si>
  <si>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</si>
  <si>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</si>
  <si>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</si>
  <si>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</si>
  <si>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</si>
  <si>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</si>
  <si>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</si>
  <si>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</si>
  <si>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</si>
  <si>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</si>
  <si>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</si>
  <si>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</si>
  <si>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</si>
  <si>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</si>
  <si>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</si>
  <si>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</si>
  <si>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</si>
  <si>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</si>
  <si>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</si>
  <si>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</si>
  <si>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</si>
  <si>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</si>
  <si>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</si>
  <si>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</si>
  <si>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</si>
  <si>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</si>
  <si>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</si>
  <si>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</si>
  <si>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</si>
  <si>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</si>
  <si>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</si>
  <si>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</si>
  <si>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</si>
  <si>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</si>
  <si>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</si>
  <si>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</si>
  <si>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</si>
  <si>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</si>
  <si>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</si>
  <si>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</si>
  <si>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</si>
  <si>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</si>
  <si>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</si>
  <si>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</si>
  <si>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</si>
  <si>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</si>
  <si>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</si>
  <si>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</si>
  <si>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</si>
  <si>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</si>
  <si>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</si>
  <si>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</si>
  <si>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</si>
  <si>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</si>
  <si>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</si>
  <si>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</si>
  <si>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</si>
  <si>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</si>
  <si>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</si>
  <si>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</si>
  <si>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</si>
  <si>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</si>
  <si>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</si>
  <si>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</si>
  <si>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</si>
  <si>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</si>
  <si>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</si>
  <si>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</si>
  <si>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</si>
  <si>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</si>
  <si>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</si>
  <si>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</si>
  <si>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</si>
  <si>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</si>
  <si>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</si>
  <si>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</si>
  <si>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</si>
  <si>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</si>
  <si>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</si>
  <si>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</si>
  <si>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</si>
  <si>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</si>
  <si>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</si>
  <si>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</si>
  <si>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</si>
  <si>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</si>
  <si>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</si>
  <si>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</si>
  <si>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</si>
  <si>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</si>
  <si>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</si>
  <si>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</si>
  <si>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</si>
  <si>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</si>
  <si>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</si>
  <si>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</si>
  <si>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</si>
  <si>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</si>
  <si>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</si>
  <si>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</si>
  <si>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</si>
  <si>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</si>
  <si>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</si>
  <si>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</si>
  <si>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</si>
  <si>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</si>
  <si>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</si>
  <si>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</si>
  <si>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</si>
  <si>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</si>
  <si>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</si>
  <si>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</si>
  <si>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</si>
  <si>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</si>
  <si>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</si>
  <si>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</si>
  <si>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</si>
  <si>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</si>
  <si>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</si>
  <si>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</si>
  <si>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</si>
  <si>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</si>
  <si>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</si>
  <si>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</si>
  <si>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</si>
  <si>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</si>
  <si>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</si>
  <si>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</si>
  <si>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</si>
  <si>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</si>
  <si>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</si>
  <si>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</si>
  <si>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</si>
  <si>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</si>
  <si>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</si>
  <si>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</si>
  <si>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</si>
  <si>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</si>
  <si>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</si>
  <si>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</si>
  <si>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</si>
  <si>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</si>
  <si>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</si>
  <si>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</si>
  <si>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</si>
  <si>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</si>
  <si>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</si>
  <si>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</si>
  <si>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</si>
  <si>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</si>
  <si>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</si>
  <si>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</si>
  <si>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</si>
  <si>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</si>
  <si>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</si>
  <si>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</si>
  <si>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</si>
  <si>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</si>
  <si>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</si>
  <si>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</si>
  <si>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</si>
  <si>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</si>
  <si>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</si>
  <si>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</si>
  <si>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</si>
  <si>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</si>
  <si>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</si>
  <si>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</si>
  <si>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</si>
  <si>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</si>
  <si>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</si>
  <si>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</si>
  <si>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</si>
  <si>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</si>
  <si>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</si>
  <si>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</si>
  <si>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</si>
  <si>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</si>
  <si>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</si>
  <si>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</si>
  <si>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</si>
  <si>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</si>
  <si>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</si>
  <si>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</si>
  <si>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</si>
  <si>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</si>
  <si>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</si>
  <si>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</si>
  <si>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</si>
  <si>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</si>
  <si>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</si>
  <si>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</si>
  <si>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</si>
  <si>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</si>
  <si>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</si>
  <si>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</si>
  <si>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</si>
  <si>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</si>
  <si>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</si>
  <si>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</si>
  <si>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</si>
  <si>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</si>
  <si>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</si>
  <si>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</si>
  <si>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</si>
  <si>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</si>
  <si>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</si>
  <si>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</si>
  <si>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</si>
  <si>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</si>
  <si>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</si>
  <si>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</si>
  <si>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</si>
  <si>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</si>
  <si>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</si>
  <si>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</si>
  <si>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</si>
  <si>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</si>
  <si>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</si>
  <si>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</si>
  <si>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</si>
  <si>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</si>
  <si>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</si>
  <si>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</si>
  <si>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</si>
  <si>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</si>
  <si>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</si>
  <si>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</si>
  <si>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</si>
  <si>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</si>
  <si>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</si>
  <si>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</si>
  <si>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</si>
  <si>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</si>
  <si>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</si>
  <si>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</si>
  <si>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</si>
  <si>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</si>
  <si>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</si>
  <si>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</si>
  <si>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</si>
  <si>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</si>
  <si>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</si>
  <si>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</si>
  <si>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</si>
  <si>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</si>
  <si>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</si>
  <si>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</si>
  <si>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</si>
  <si>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</si>
  <si>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</si>
  <si>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</si>
  <si>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</si>
  <si>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</si>
  <si>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</si>
  <si>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</si>
  <si>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</si>
  <si>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</si>
  <si>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</si>
  <si>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</si>
  <si>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</si>
  <si>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</si>
  <si>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</si>
  <si>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</si>
  <si>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</si>
  <si>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</si>
  <si>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</si>
  <si>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</si>
  <si>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</si>
  <si>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</si>
  <si>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</si>
  <si>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</si>
  <si>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</si>
  <si>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</si>
  <si>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</si>
  <si>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</si>
  <si>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</si>
  <si>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</si>
  <si>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</si>
  <si>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</si>
  <si>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</si>
  <si>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</si>
  <si>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</si>
  <si>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</si>
  <si>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</si>
  <si>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</si>
  <si>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</si>
  <si>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</si>
  <si>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</si>
  <si>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</si>
  <si>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</si>
  <si>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</si>
  <si>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</si>
  <si>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</si>
  <si>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</si>
  <si>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</si>
  <si>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</si>
  <si>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</si>
  <si>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</si>
  <si>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</si>
  <si>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</si>
  <si>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</si>
  <si>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</si>
  <si>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</si>
  <si>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</si>
  <si>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</si>
  <si>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</si>
  <si>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</si>
  <si>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</si>
  <si>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</si>
  <si>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</si>
  <si>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</si>
  <si>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</si>
  <si>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</si>
  <si>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</si>
  <si>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</si>
  <si>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</si>
  <si>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</si>
  <si>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</si>
  <si>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</si>
  <si>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</si>
  <si>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</si>
  <si>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</si>
  <si>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</si>
  <si>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</si>
  <si>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</si>
  <si>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</si>
  <si>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</si>
  <si>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</si>
  <si>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</si>
  <si>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</si>
  <si>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</si>
  <si>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</si>
  <si>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</si>
  <si>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</si>
  <si>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</si>
  <si>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</si>
  <si>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</si>
  <si>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</si>
  <si>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</si>
  <si>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</si>
  <si>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</si>
  <si>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</si>
  <si>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</si>
  <si>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</si>
  <si>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</si>
  <si>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</si>
  <si>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</si>
  <si>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</si>
  <si>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</si>
  <si>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</si>
  <si>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</si>
  <si>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</si>
  <si>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</si>
  <si>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</si>
  <si>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</si>
  <si>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</si>
  <si>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</si>
  <si>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</si>
  <si>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</si>
  <si>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</si>
  <si>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</si>
  <si>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</si>
  <si>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</si>
  <si>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</si>
  <si>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</si>
  <si>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</si>
  <si>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</si>
  <si>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</si>
  <si>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</si>
  <si>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</si>
  <si>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</si>
  <si>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</si>
  <si>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</si>
  <si>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</si>
  <si>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</si>
  <si>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</si>
  <si>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</si>
  <si>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</si>
  <si>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</si>
  <si>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</si>
  <si>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</si>
  <si>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</si>
  <si>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</si>
  <si>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</si>
  <si>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</si>
  <si>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</si>
  <si>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</si>
  <si>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</si>
  <si>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</si>
  <si>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</si>
  <si>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</si>
  <si>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</si>
  <si>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</si>
  <si>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</si>
  <si>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</si>
  <si>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</si>
  <si>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</si>
  <si>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</si>
  <si>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</si>
  <si>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</si>
  <si>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</si>
  <si>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</si>
  <si>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</si>
  <si>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</si>
  <si>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</si>
  <si>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</si>
  <si>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</si>
  <si>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</si>
  <si>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</si>
  <si>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</si>
  <si>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</si>
  <si>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</si>
  <si>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</si>
  <si>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</si>
  <si>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</si>
  <si>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</si>
  <si>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</si>
  <si>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</si>
  <si>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</si>
  <si>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</si>
  <si>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</si>
  <si>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</si>
  <si>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</si>
  <si>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</si>
  <si>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</si>
  <si>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</si>
  <si>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</si>
  <si>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</si>
  <si>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</si>
  <si>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</si>
  <si>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</si>
  <si>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</si>
  <si>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</si>
  <si>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</si>
  <si>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</si>
  <si>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</si>
  <si>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</si>
  <si>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</si>
  <si>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</si>
  <si>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</si>
  <si>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</si>
  <si>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</si>
  <si>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</si>
  <si>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</si>
  <si>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</si>
  <si>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</si>
  <si>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</si>
  <si>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</si>
  <si>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</si>
  <si>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</si>
  <si>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</si>
  <si>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</si>
  <si>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</si>
  <si>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</si>
  <si>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</si>
  <si>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</si>
  <si>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</si>
  <si>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</si>
  <si>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</si>
  <si>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</si>
  <si>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</si>
  <si>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</si>
  <si>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</si>
  <si>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</si>
  <si>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</si>
  <si>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</si>
  <si>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</si>
  <si>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</si>
  <si>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</si>
  <si>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</si>
  <si>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</si>
  <si>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</si>
  <si>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</si>
  <si>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</si>
  <si>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</si>
  <si>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</si>
  <si>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</si>
  <si>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</si>
  <si>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</si>
  <si>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</si>
  <si>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</si>
  <si>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</si>
  <si>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</si>
  <si>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</si>
  <si>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</si>
  <si>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</si>
  <si>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</si>
  <si>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</si>
  <si>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</si>
  <si>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</si>
  <si>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</si>
  <si>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</si>
  <si>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</si>
  <si>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2080209</t>
  </si>
  <si>
    <t>老龄事务</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</si>
  <si>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</si>
  <si>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</si>
  <si>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</si>
  <si>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</si>
  <si>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</si>
  <si>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</si>
  <si>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</si>
  <si>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</si>
  <si>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</si>
  <si>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</si>
  <si>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</si>
  <si>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</si>
  <si>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</si>
  <si>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</si>
  <si>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</si>
  <si>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</si>
  <si>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</si>
  <si>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</si>
  <si>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</si>
  <si>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</si>
  <si>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</si>
  <si>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</si>
  <si>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</si>
  <si>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</si>
  <si>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</si>
  <si>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</si>
  <si>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</si>
  <si>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</si>
  <si>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</si>
  <si>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</si>
  <si>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</si>
  <si>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</si>
  <si>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</si>
  <si>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</si>
  <si>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</si>
  <si>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</si>
  <si>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</si>
  <si>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</si>
  <si>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</si>
  <si>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</si>
  <si>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</si>
  <si>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</si>
  <si>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</si>
  <si>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</si>
  <si>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</si>
  <si>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</si>
  <si>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</si>
  <si>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</si>
  <si>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</si>
  <si>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</si>
  <si>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</si>
  <si>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</si>
  <si>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</si>
  <si>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</si>
  <si>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</si>
  <si>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</si>
  <si>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</si>
  <si>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</si>
  <si>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</si>
  <si>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</si>
  <si>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</si>
  <si>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</si>
  <si>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</si>
  <si>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</si>
  <si>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</si>
  <si>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</si>
  <si>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</si>
  <si>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</si>
  <si>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</si>
  <si>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</si>
  <si>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</si>
  <si>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</si>
  <si>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</si>
  <si>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</si>
  <si>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</si>
  <si>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</si>
  <si>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</si>
  <si>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</si>
  <si>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</si>
  <si>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</si>
  <si>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</si>
  <si>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</si>
  <si>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</si>
  <si>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</si>
  <si>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</si>
  <si>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</si>
  <si>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</si>
  <si>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</si>
  <si>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</si>
  <si>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</si>
  <si>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</si>
  <si>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</si>
  <si>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</si>
  <si>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</si>
  <si>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</si>
  <si>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</si>
  <si>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</si>
  <si>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</si>
  <si>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</si>
  <si>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</si>
  <si>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</si>
  <si>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</si>
  <si>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</si>
  <si>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</si>
  <si>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</si>
  <si>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</si>
  <si>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</si>
  <si>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</si>
  <si>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</si>
  <si>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</si>
  <si>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</si>
  <si>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</si>
  <si>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</si>
  <si>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</si>
  <si>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</si>
  <si>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</si>
  <si>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</si>
  <si>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</si>
  <si>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</si>
  <si>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</si>
  <si>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</si>
  <si>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</si>
  <si>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</si>
  <si>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</si>
  <si>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</si>
  <si>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</si>
  <si>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</si>
  <si>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</si>
  <si>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</si>
  <si>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</si>
  <si>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</si>
  <si>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</si>
  <si>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</si>
  <si>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</si>
  <si>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</si>
  <si>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</si>
  <si>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</si>
  <si>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</si>
  <si>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</si>
  <si>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</si>
  <si>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</si>
  <si>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</si>
  <si>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</si>
  <si>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</si>
  <si>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对道路交通事故社会救助基金的补助</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</si>
  <si>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</si>
  <si>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</si>
  <si>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</si>
  <si>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</si>
  <si>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</si>
  <si>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</si>
  <si>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</si>
  <si>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</si>
  <si>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</si>
  <si>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</si>
  <si>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</si>
  <si>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</si>
  <si>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</si>
  <si>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</si>
  <si>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</si>
  <si>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</si>
  <si>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</si>
  <si>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</si>
  <si>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</si>
  <si>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</si>
  <si>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</si>
  <si>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</si>
  <si>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</si>
  <si>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</si>
  <si>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</si>
  <si>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</si>
  <si>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</si>
  <si>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</si>
  <si>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</si>
  <si>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</si>
  <si>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</si>
  <si>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</si>
  <si>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</si>
  <si>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2082806</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</si>
  <si>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</si>
  <si>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</si>
  <si>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</si>
  <si>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</si>
  <si>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</si>
  <si>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</si>
  <si>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</si>
  <si>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</si>
  <si>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</si>
  <si>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</si>
  <si>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</si>
  <si>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</si>
  <si>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</si>
  <si>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</si>
  <si>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</si>
  <si>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</si>
  <si>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</si>
  <si>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</si>
  <si>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</si>
  <si>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</si>
  <si>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</si>
  <si>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</si>
  <si>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</si>
  <si>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</si>
  <si>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</si>
  <si>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</si>
  <si>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</si>
  <si>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</si>
  <si>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</si>
  <si>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</si>
  <si>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</si>
  <si>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</si>
  <si>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</si>
  <si>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</si>
  <si>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</si>
  <si>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</si>
  <si>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</si>
  <si>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</si>
  <si>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</si>
  <si>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</si>
  <si>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</si>
  <si>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</si>
  <si>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</si>
  <si>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</si>
  <si>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</si>
  <si>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</si>
  <si>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</si>
  <si>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</si>
  <si>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</si>
  <si>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</si>
  <si>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</si>
  <si>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</si>
  <si>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</si>
  <si>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</si>
  <si>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</si>
  <si>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</si>
  <si>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</si>
  <si>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</si>
  <si>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</si>
  <si>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</si>
  <si>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</si>
  <si>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</si>
  <si>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</si>
  <si>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</si>
  <si>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</si>
  <si>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</si>
  <si>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</si>
  <si>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</si>
  <si>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</si>
  <si>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</si>
  <si>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</si>
  <si>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</si>
  <si>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</si>
  <si>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</si>
  <si>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</si>
  <si>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</si>
  <si>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</si>
  <si>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</si>
  <si>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</si>
  <si>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</si>
  <si>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</si>
  <si>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</si>
  <si>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</si>
  <si>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</si>
  <si>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</si>
  <si>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</si>
  <si>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</si>
  <si>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</si>
  <si>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</si>
  <si>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</si>
  <si>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</si>
  <si>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</si>
  <si>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</si>
  <si>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</si>
  <si>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</si>
  <si>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</si>
  <si>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</si>
  <si>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</si>
  <si>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</si>
  <si>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</si>
  <si>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</si>
  <si>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</si>
  <si>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</si>
  <si>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</si>
  <si>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</si>
  <si>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</si>
  <si>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</si>
  <si>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</si>
  <si>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</si>
  <si>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</si>
  <si>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</si>
  <si>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</si>
  <si>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</si>
  <si>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</si>
  <si>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</si>
  <si>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</si>
  <si>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</si>
  <si>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</si>
  <si>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</si>
  <si>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</si>
  <si>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</si>
  <si>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</si>
  <si>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</si>
  <si>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</si>
  <si>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</si>
  <si>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</si>
  <si>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</si>
  <si>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</si>
  <si>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</si>
  <si>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</si>
  <si>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</si>
  <si>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</si>
  <si>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</si>
  <si>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</si>
  <si>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</si>
  <si>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</si>
  <si>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21017</t>
  </si>
  <si>
    <t>中医药事务</t>
  </si>
  <si>
    <t>2101701</t>
  </si>
  <si>
    <t>2101702</t>
  </si>
  <si>
    <t>2101703</t>
  </si>
  <si>
    <t>2101704</t>
  </si>
  <si>
    <t>中医（民族医）药专项</t>
  </si>
  <si>
    <t>2101750</t>
  </si>
  <si>
    <t>2101799</t>
  </si>
  <si>
    <t>其他中医药事务支出</t>
  </si>
  <si>
    <t>21018</t>
  </si>
  <si>
    <t>疾病预防控制事务</t>
  </si>
  <si>
    <t>2101801</t>
  </si>
  <si>
    <t>2101802</t>
  </si>
  <si>
    <t>2101803</t>
  </si>
  <si>
    <t>2101899</t>
  </si>
  <si>
    <t>其他疾病预防控制事务支出</t>
  </si>
  <si>
    <t>21019</t>
  </si>
  <si>
    <t>托育服务</t>
  </si>
  <si>
    <t>2101901</t>
  </si>
  <si>
    <t>托育机构</t>
  </si>
  <si>
    <t>2101999</t>
  </si>
  <si>
    <t>其他托育服务支出</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</si>
  <si>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</si>
  <si>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</si>
  <si>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</si>
  <si>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</si>
  <si>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</si>
  <si>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</si>
  <si>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</si>
  <si>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</si>
  <si>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</si>
  <si>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</si>
  <si>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</si>
  <si>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</si>
  <si>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</si>
  <si>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</si>
  <si>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</si>
  <si>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</si>
  <si>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</si>
  <si>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</si>
  <si>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</si>
  <si>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</si>
  <si>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</si>
  <si>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</si>
  <si>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</si>
  <si>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</si>
  <si>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</si>
  <si>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</si>
  <si>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</si>
  <si>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</si>
  <si>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</si>
  <si>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</si>
  <si>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</si>
  <si>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</si>
  <si>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</si>
  <si>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</si>
  <si>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</si>
  <si>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</si>
  <si>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</si>
  <si>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</si>
  <si>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</si>
  <si>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</si>
  <si>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</si>
  <si>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</si>
  <si>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</si>
  <si>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</si>
  <si>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</si>
  <si>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</si>
  <si>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</si>
  <si>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</si>
  <si>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</si>
  <si>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</si>
  <si>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</si>
  <si>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</si>
  <si>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</si>
  <si>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</si>
  <si>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</si>
  <si>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</si>
  <si>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</si>
  <si>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</si>
  <si>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</si>
  <si>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</si>
  <si>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</si>
  <si>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</si>
  <si>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</si>
  <si>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森林保护修复</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</si>
  <si>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</si>
  <si>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</si>
  <si>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</si>
  <si>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</si>
  <si>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</si>
  <si>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</si>
  <si>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</si>
  <si>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</si>
  <si>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</si>
  <si>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</si>
  <si>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</si>
  <si>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</si>
  <si>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</si>
  <si>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</si>
  <si>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</si>
  <si>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</si>
  <si>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</si>
  <si>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</si>
  <si>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</si>
  <si>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</si>
  <si>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</si>
  <si>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</si>
  <si>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</si>
  <si>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</si>
  <si>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</si>
  <si>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</si>
  <si>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</si>
  <si>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</si>
  <si>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</si>
  <si>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</si>
  <si>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</si>
  <si>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</si>
  <si>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</si>
  <si>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</si>
  <si>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</si>
  <si>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</si>
  <si>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</si>
  <si>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</si>
  <si>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</si>
  <si>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</si>
  <si>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</si>
  <si>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</si>
  <si>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</si>
  <si>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清洁能源</t>
  </si>
  <si>
    <t>2111201</t>
  </si>
  <si>
    <t>可再生能源</t>
  </si>
  <si>
    <t>2111299</t>
  </si>
  <si>
    <t>其他清洁能源支出</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</si>
  <si>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</si>
  <si>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</si>
  <si>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</si>
  <si>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</si>
  <si>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</si>
  <si>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</si>
  <si>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</si>
  <si>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</si>
  <si>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</si>
  <si>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</si>
  <si>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</si>
  <si>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</si>
  <si>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</si>
  <si>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</si>
  <si>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</si>
  <si>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</si>
  <si>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</si>
  <si>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</si>
  <si>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</si>
  <si>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</si>
  <si>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</si>
  <si>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</si>
  <si>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</si>
  <si>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</si>
  <si>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</si>
  <si>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</si>
  <si>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</si>
  <si>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</si>
  <si>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</si>
  <si>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</si>
  <si>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</si>
  <si>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</si>
  <si>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</si>
  <si>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</si>
  <si>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</si>
  <si>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</si>
  <si>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</si>
  <si>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</si>
  <si>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</si>
  <si>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</si>
  <si>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</si>
  <si>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</si>
  <si>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</si>
  <si>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</si>
  <si>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</si>
  <si>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</si>
  <si>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</si>
  <si>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</si>
  <si>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</si>
  <si>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</si>
  <si>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</si>
  <si>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</si>
  <si>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</si>
  <si>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</si>
  <si>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</si>
  <si>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</si>
  <si>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</si>
  <si>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</si>
  <si>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</si>
  <si>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</si>
  <si>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</si>
  <si>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</si>
  <si>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</si>
  <si>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</si>
  <si>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</si>
  <si>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</si>
  <si>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</si>
  <si>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</si>
  <si>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</si>
  <si>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</si>
  <si>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</si>
  <si>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</si>
  <si>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</si>
  <si>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</si>
  <si>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</si>
  <si>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</si>
  <si>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</si>
  <si>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</si>
  <si>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</si>
  <si>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</si>
  <si>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</si>
  <si>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</si>
  <si>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</si>
  <si>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</si>
  <si>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</si>
  <si>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</si>
  <si>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</si>
  <si>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</si>
  <si>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</si>
  <si>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</si>
  <si>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</si>
  <si>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</si>
  <si>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</si>
  <si>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</si>
  <si>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</si>
  <si>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</si>
  <si>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</si>
  <si>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</si>
  <si>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</si>
  <si>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</si>
  <si>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</si>
  <si>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</si>
  <si>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</si>
  <si>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</si>
  <si>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</si>
  <si>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</si>
  <si>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</si>
  <si>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</si>
  <si>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</si>
  <si>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</si>
  <si>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</si>
  <si>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</si>
  <si>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</si>
  <si>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</si>
  <si>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</si>
  <si>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</si>
  <si>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</si>
  <si>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</si>
  <si>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</si>
  <si>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</si>
  <si>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</si>
  <si>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</si>
  <si>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</si>
  <si>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</si>
  <si>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</si>
  <si>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</si>
  <si>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</si>
  <si>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</si>
  <si>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</si>
  <si>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</si>
  <si>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</si>
  <si>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</si>
  <si>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</si>
  <si>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</si>
  <si>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</si>
  <si>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</si>
  <si>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</si>
  <si>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</si>
  <si>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</si>
  <si>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</si>
  <si>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</si>
  <si>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</si>
  <si>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</si>
  <si>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</si>
  <si>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</si>
  <si>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</si>
  <si>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</si>
  <si>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</si>
  <si>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</si>
  <si>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</si>
  <si>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</si>
  <si>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</si>
  <si>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</si>
  <si>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</si>
  <si>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</si>
  <si>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</si>
  <si>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</si>
  <si>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</si>
  <si>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</si>
  <si>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</si>
  <si>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</si>
  <si>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</si>
  <si>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</si>
  <si>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</si>
  <si>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</si>
  <si>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</si>
  <si>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</si>
  <si>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</si>
  <si>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</si>
  <si>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</si>
  <si>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</si>
  <si>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</si>
  <si>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</si>
  <si>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</si>
  <si>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</si>
  <si>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</si>
  <si>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</si>
  <si>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</si>
  <si>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</si>
  <si>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</si>
  <si>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</si>
  <si>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</si>
  <si>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</si>
  <si>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</si>
  <si>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</si>
  <si>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</si>
  <si>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</si>
  <si>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</si>
  <si>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</si>
  <si>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</si>
  <si>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</si>
  <si>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</si>
  <si>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</si>
  <si>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</si>
  <si>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</si>
  <si>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</si>
  <si>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</si>
  <si>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</si>
  <si>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</si>
  <si>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</si>
  <si>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</si>
  <si>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</si>
  <si>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</si>
  <si>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</si>
  <si>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</si>
  <si>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</si>
  <si>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</si>
  <si>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2130504</t>
  </si>
  <si>
    <t>农村基础设施建设</t>
  </si>
  <si>
    <t>2130505</t>
  </si>
  <si>
    <t>生产发展</t>
  </si>
  <si>
    <t>2130506</t>
  </si>
  <si>
    <t>社会发展</t>
  </si>
  <si>
    <t>2130507</t>
  </si>
  <si>
    <t>贷款奖补和贴息</t>
  </si>
  <si>
    <t>2130508</t>
  </si>
  <si>
    <t>“三西”农业建设专项补助</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</si>
  <si>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</si>
  <si>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</si>
  <si>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</si>
  <si>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</si>
  <si>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</si>
  <si>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</si>
  <si>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</si>
  <si>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</si>
  <si>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</si>
  <si>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</si>
  <si>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</si>
  <si>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</si>
  <si>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</si>
  <si>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</si>
  <si>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</si>
  <si>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</si>
  <si>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</si>
  <si>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</si>
  <si>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</si>
  <si>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</si>
  <si>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</si>
  <si>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</si>
  <si>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</si>
  <si>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</si>
  <si>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</si>
  <si>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</si>
  <si>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</si>
  <si>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</si>
  <si>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</si>
  <si>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</si>
  <si>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</si>
  <si>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</si>
  <si>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</si>
  <si>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</si>
  <si>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</si>
  <si>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</si>
  <si>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</si>
  <si>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</si>
  <si>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</si>
  <si>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</si>
  <si>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</si>
  <si>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</si>
  <si>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</si>
  <si>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</si>
  <si>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</si>
  <si>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</si>
  <si>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</si>
  <si>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</si>
  <si>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</si>
  <si>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</si>
  <si>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</si>
  <si>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</si>
  <si>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</si>
  <si>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</si>
  <si>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</si>
  <si>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</si>
  <si>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</si>
  <si>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</si>
  <si>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</si>
  <si>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</si>
  <si>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</si>
  <si>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</si>
  <si>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</si>
  <si>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</si>
  <si>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</si>
  <si>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</si>
  <si>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</si>
  <si>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</si>
  <si>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</si>
  <si>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</si>
  <si>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</si>
  <si>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</si>
  <si>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</si>
  <si>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</si>
  <si>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</si>
  <si>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</si>
  <si>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</si>
  <si>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</si>
  <si>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</si>
  <si>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</si>
  <si>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</si>
  <si>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</si>
  <si>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</si>
  <si>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</si>
  <si>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</si>
  <si>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</si>
  <si>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</si>
  <si>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</si>
  <si>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</si>
  <si>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</si>
  <si>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</si>
  <si>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</si>
  <si>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</si>
  <si>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</si>
  <si>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</si>
  <si>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</si>
  <si>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</si>
  <si>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</si>
  <si>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</si>
  <si>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</si>
  <si>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</si>
  <si>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</si>
  <si>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</si>
  <si>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</si>
  <si>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</si>
  <si>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</si>
  <si>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</si>
  <si>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</si>
  <si>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</si>
  <si>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</si>
  <si>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</si>
  <si>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</si>
  <si>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</si>
  <si>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</si>
  <si>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</si>
  <si>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</si>
  <si>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</si>
  <si>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</si>
  <si>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</si>
  <si>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</si>
  <si>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</si>
  <si>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</si>
  <si>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</si>
  <si>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</si>
  <si>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</si>
  <si>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</si>
  <si>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</si>
  <si>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</si>
  <si>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</si>
  <si>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</si>
  <si>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</si>
  <si>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</si>
  <si>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</si>
  <si>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</si>
  <si>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</si>
  <si>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</si>
  <si>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</si>
  <si>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</si>
  <si>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</si>
  <si>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</si>
  <si>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</si>
  <si>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</si>
  <si>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</si>
  <si>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</si>
  <si>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</si>
  <si>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</si>
  <si>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</si>
  <si>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</si>
  <si>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</si>
  <si>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</si>
  <si>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</si>
  <si>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</si>
  <si>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</si>
  <si>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</si>
  <si>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</si>
  <si>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</si>
  <si>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</si>
  <si>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</si>
  <si>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</si>
  <si>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</si>
  <si>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</si>
  <si>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</si>
  <si>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</si>
  <si>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</si>
  <si>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</si>
  <si>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</si>
  <si>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</si>
  <si>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</si>
  <si>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</si>
  <si>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</si>
  <si>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</si>
  <si>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</si>
  <si>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</si>
  <si>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</si>
  <si>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</si>
  <si>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</si>
  <si>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</si>
  <si>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</si>
  <si>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</si>
  <si>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</si>
  <si>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</si>
  <si>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</si>
  <si>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</si>
  <si>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</si>
  <si>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</si>
  <si>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</si>
  <si>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</si>
  <si>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</si>
  <si>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</si>
  <si>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</si>
  <si>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</si>
  <si>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</si>
  <si>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</si>
  <si>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</si>
  <si>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</si>
  <si>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</si>
  <si>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</si>
  <si>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</si>
  <si>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</si>
  <si>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</si>
  <si>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</si>
  <si>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</si>
  <si>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</si>
  <si>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</si>
  <si>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</si>
  <si>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</si>
  <si>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</si>
  <si>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</si>
  <si>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</si>
  <si>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</si>
  <si>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</si>
  <si>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</si>
  <si>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</si>
  <si>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</si>
  <si>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</si>
  <si>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</si>
  <si>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</si>
  <si>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</si>
  <si>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</si>
  <si>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</si>
  <si>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</si>
  <si>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</si>
  <si>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</si>
  <si>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</si>
  <si>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</si>
  <si>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</si>
  <si>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</si>
  <si>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</si>
  <si>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</si>
  <si>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</si>
  <si>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</si>
  <si>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</si>
  <si>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</si>
  <si>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</si>
  <si>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</si>
  <si>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</si>
  <si>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</si>
  <si>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</si>
  <si>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</si>
  <si>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</si>
  <si>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</si>
  <si>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</si>
  <si>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</si>
  <si>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</si>
  <si>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</si>
  <si>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</si>
  <si>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</si>
  <si>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</si>
  <si>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</si>
  <si>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</si>
  <si>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</si>
  <si>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</si>
  <si>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</si>
  <si>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</si>
  <si>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</si>
  <si>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</si>
  <si>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</si>
  <si>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</si>
  <si>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</si>
  <si>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</si>
  <si>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</si>
  <si>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</si>
  <si>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</si>
  <si>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</si>
  <si>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</si>
  <si>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</si>
  <si>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</si>
  <si>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</si>
  <si>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</si>
  <si>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</si>
  <si>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</si>
  <si>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</si>
  <si>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</si>
  <si>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</si>
  <si>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</si>
  <si>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</si>
  <si>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</si>
  <si>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</si>
  <si>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</si>
  <si>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</si>
  <si>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</si>
  <si>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</si>
  <si>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</si>
  <si>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</si>
  <si>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</si>
  <si>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</si>
  <si>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</si>
  <si>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</si>
  <si>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</si>
  <si>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</si>
  <si>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</si>
  <si>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</si>
  <si>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</si>
  <si>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</si>
  <si>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</si>
  <si>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</si>
  <si>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</si>
  <si>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</si>
  <si>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</si>
  <si>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</si>
  <si>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</si>
  <si>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</si>
  <si>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</si>
  <si>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</si>
  <si>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</si>
  <si>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</si>
  <si>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</si>
  <si>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</si>
  <si>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</si>
  <si>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</si>
  <si>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</si>
  <si>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</si>
  <si>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</si>
  <si>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</si>
  <si>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</si>
  <si>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</si>
  <si>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</si>
  <si>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</si>
  <si>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</si>
  <si>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</si>
  <si>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</si>
  <si>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</si>
  <si>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</si>
  <si>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</si>
  <si>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</si>
  <si>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</si>
  <si>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</si>
  <si>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</si>
  <si>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</si>
  <si>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</si>
  <si>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</si>
  <si>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</si>
  <si>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</si>
  <si>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</si>
  <si>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</si>
  <si>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</si>
  <si>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</si>
  <si>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</si>
  <si>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</si>
  <si>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</si>
  <si>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</si>
  <si>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</si>
  <si>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</si>
  <si>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</si>
  <si>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</si>
  <si>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</si>
  <si>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</si>
  <si>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</si>
  <si>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</si>
  <si>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</si>
  <si>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</si>
  <si>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</si>
  <si>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</si>
  <si>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</si>
  <si>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</si>
  <si>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</si>
  <si>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</si>
  <si>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</si>
  <si>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</si>
  <si>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</si>
  <si>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</si>
  <si>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</si>
  <si>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</si>
  <si>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</si>
  <si>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</si>
  <si>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</si>
  <si>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</si>
  <si>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</si>
  <si>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</si>
  <si>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</si>
  <si>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</si>
  <si>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</si>
  <si>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</si>
  <si>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</si>
  <si>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</si>
  <si>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</si>
  <si>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</si>
  <si>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</si>
  <si>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</si>
  <si>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</si>
  <si>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</si>
  <si>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</si>
  <si>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</si>
  <si>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</si>
  <si>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</si>
  <si>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</si>
  <si>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</si>
  <si>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</si>
  <si>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</si>
  <si>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</si>
  <si>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</si>
  <si>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</si>
  <si>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</si>
  <si>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</si>
  <si>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</si>
  <si>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</si>
  <si>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</si>
  <si>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</si>
  <si>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</si>
  <si>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</si>
  <si>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</si>
  <si>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</si>
  <si>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</si>
  <si>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</si>
  <si>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</si>
  <si>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</si>
  <si>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</si>
  <si>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</si>
  <si>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</si>
  <si>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</si>
  <si>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</si>
  <si>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</si>
  <si>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</si>
  <si>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</si>
  <si>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</si>
  <si>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</si>
  <si>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</si>
  <si>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</si>
  <si>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</si>
  <si>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</si>
  <si>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</si>
  <si>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</si>
  <si>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</si>
  <si>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</si>
  <si>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</si>
  <si>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</si>
  <si>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</si>
  <si>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</si>
  <si>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2210102</t>
  </si>
  <si>
    <t>沉陷区治理</t>
  </si>
  <si>
    <t>2210103</t>
  </si>
  <si>
    <t>棚户区改造</t>
  </si>
  <si>
    <t>2210104</t>
  </si>
  <si>
    <t>少数民族地区游牧民定居工程</t>
  </si>
  <si>
    <t>2210105</t>
  </si>
  <si>
    <t>农村危房改造</t>
  </si>
  <si>
    <t>2210108</t>
  </si>
  <si>
    <t>老旧小区改造</t>
  </si>
  <si>
    <t>2210111</t>
  </si>
  <si>
    <t>配租型住房保障</t>
  </si>
  <si>
    <t>2210112</t>
  </si>
  <si>
    <t>配售型保障性住房</t>
  </si>
  <si>
    <t>2210113</t>
  </si>
  <si>
    <t>城中村改造</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</si>
  <si>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</si>
  <si>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</si>
  <si>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</si>
  <si>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</si>
  <si>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</si>
  <si>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</si>
  <si>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</si>
  <si>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</si>
  <si>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</si>
  <si>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</si>
  <si>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</si>
  <si>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</si>
  <si>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</si>
  <si>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</si>
  <si>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</si>
  <si>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</si>
  <si>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</si>
  <si>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</si>
  <si>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</si>
  <si>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</si>
  <si>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</si>
  <si>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</si>
  <si>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</si>
  <si>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</si>
  <si>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</si>
  <si>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</si>
  <si>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</si>
  <si>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</si>
  <si>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</si>
  <si>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</si>
  <si>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</si>
  <si>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</si>
  <si>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</si>
  <si>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</si>
  <si>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</si>
  <si>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</si>
  <si>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</si>
  <si>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</si>
  <si>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</si>
  <si>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</si>
  <si>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</si>
  <si>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</si>
  <si>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</si>
  <si>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</si>
  <si>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</si>
  <si>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</si>
  <si>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</si>
  <si>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</si>
  <si>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</si>
  <si>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</si>
  <si>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</si>
  <si>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</si>
  <si>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</si>
  <si>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</si>
  <si>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</si>
  <si>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</si>
  <si>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</si>
  <si>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</si>
  <si>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</si>
  <si>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</si>
  <si>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</si>
  <si>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</si>
  <si>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2220306</t>
  </si>
  <si>
    <t>天然气储备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</si>
  <si>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</si>
  <si>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</si>
  <si>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</si>
  <si>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</si>
  <si>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</si>
  <si>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</si>
  <si>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</si>
  <si>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</si>
  <si>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</si>
  <si>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</si>
  <si>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</si>
  <si>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</si>
  <si>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</si>
  <si>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</si>
  <si>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</si>
  <si>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</si>
  <si>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</si>
  <si>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</si>
  <si>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</si>
  <si>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</si>
  <si>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</si>
  <si>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</si>
  <si>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</si>
  <si>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</si>
  <si>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</si>
  <si>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</si>
  <si>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</si>
  <si>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</si>
  <si>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</si>
  <si>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</si>
  <si>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</si>
  <si>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</si>
  <si>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</si>
  <si>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</si>
  <si>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</si>
  <si>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</si>
  <si>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</si>
  <si>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</si>
  <si>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</si>
  <si>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</si>
  <si>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</si>
  <si>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</si>
  <si>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</si>
  <si>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</si>
  <si>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</si>
  <si>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</si>
  <si>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</si>
  <si>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</si>
  <si>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</si>
  <si>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</si>
  <si>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</si>
  <si>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</si>
  <si>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</si>
  <si>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</si>
  <si>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</si>
  <si>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</si>
  <si>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</si>
  <si>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</si>
  <si>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</si>
  <si>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</si>
  <si>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</si>
  <si>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</si>
  <si>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</si>
  <si>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</si>
  <si>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</si>
  <si>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</si>
  <si>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</si>
  <si>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</si>
  <si>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</si>
  <si>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</si>
  <si>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</si>
  <si>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</si>
  <si>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</si>
  <si>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</si>
  <si>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</si>
  <si>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</si>
  <si>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</si>
  <si>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</si>
  <si>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</si>
  <si>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</si>
  <si>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</si>
  <si>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</si>
  <si>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</si>
  <si>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</si>
  <si>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</si>
  <si>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</si>
  <si>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</si>
  <si>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</si>
  <si>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</si>
  <si>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</si>
  <si>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</si>
  <si>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</si>
  <si>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</si>
  <si>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</si>
  <si>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</si>
  <si>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</si>
  <si>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</si>
  <si>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</si>
  <si>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</si>
  <si>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</si>
  <si>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</si>
  <si>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</si>
  <si>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</si>
  <si>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</si>
  <si>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</si>
  <si>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</si>
  <si>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</si>
  <si>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</si>
  <si>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</si>
  <si>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</si>
  <si>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</si>
  <si>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</si>
  <si>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</si>
  <si>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</si>
  <si>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</si>
  <si>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</si>
  <si>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</si>
  <si>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</si>
  <si>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</si>
  <si>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</si>
  <si>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</si>
  <si>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</si>
  <si>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</si>
  <si>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</si>
  <si>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</si>
  <si>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</si>
  <si>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</si>
  <si>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</si>
  <si>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</si>
  <si>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</si>
  <si>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</si>
  <si>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</si>
  <si>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</si>
  <si>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</si>
  <si>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</si>
  <si>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</si>
  <si>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2320101</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</si>
  <si>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</si>
  <si>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</si>
  <si>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</si>
  <si>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</si>
  <si>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</si>
  <si>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</si>
  <si>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</si>
  <si>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</si>
  <si>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</si>
  <si>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</si>
  <si>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</si>
  <si>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</si>
  <si>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</si>
  <si>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</si>
  <si>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</si>
  <si>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</si>
  <si>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</si>
  <si>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</si>
  <si>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</si>
  <si>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</si>
  <si>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</si>
  <si>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</si>
  <si>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</si>
  <si>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</si>
  <si>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2330101</t>
  </si>
  <si>
    <t>23302</t>
  </si>
  <si>
    <t>中央政府国外债务发行费用支出</t>
  </si>
  <si>
    <t>2330201</t>
  </si>
  <si>
    <t>23303</t>
  </si>
  <si>
    <t>地方政府一般债务发行费用支出</t>
  </si>
  <si>
    <t>2330301</t>
  </si>
  <si>
    <t>支出合计</t>
  </si>
  <si>
    <t>表三</t>
  </si>
  <si>
    <t>2025年一般公共预算收支平衡表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</si>
  <si>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</si>
  <si>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</si>
  <si>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</si>
  <si>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</si>
  <si>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</si>
  <si>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</si>
  <si>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</si>
  <si>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</si>
  <si>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</si>
  <si>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</si>
  <si>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</si>
  <si>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</si>
  <si>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</si>
  <si>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</si>
  <si>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</si>
  <si>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</si>
  <si>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</si>
  <si>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</si>
  <si>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</si>
  <si>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</si>
  <si>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</si>
  <si>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</si>
  <si>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</si>
  <si>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</si>
  <si>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</si>
  <si>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</si>
  <si>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</si>
  <si>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</si>
  <si>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</si>
  <si>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</si>
  <si>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</si>
  <si>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</si>
  <si>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</si>
  <si>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</si>
  <si>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</si>
  <si>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</si>
  <si>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</si>
  <si>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</si>
  <si>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</si>
  <si>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</si>
  <si>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</si>
  <si>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</si>
  <si>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</si>
  <si>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</si>
  <si>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</si>
  <si>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</si>
  <si>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</si>
  <si>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</si>
  <si>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</si>
  <si>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</si>
  <si>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</si>
  <si>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</si>
  <si>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</si>
  <si>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</si>
  <si>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</si>
  <si>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</si>
  <si>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</si>
  <si>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</si>
  <si>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</si>
  <si>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</si>
  <si>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</si>
  <si>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</si>
  <si>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</si>
  <si>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</si>
  <si>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</si>
  <si>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</si>
  <si>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</si>
  <si>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</si>
  <si>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</si>
  <si>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</si>
  <si>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</si>
  <si>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</si>
  <si>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</si>
  <si>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</si>
  <si>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</si>
  <si>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</si>
  <si>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</si>
  <si>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</si>
  <si>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</si>
  <si>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</si>
  <si>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</si>
  <si>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</si>
  <si>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</si>
  <si>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</si>
  <si>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</si>
  <si>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</si>
  <si>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</si>
  <si>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</si>
  <si>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</si>
  <si>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</si>
  <si>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</si>
  <si>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</si>
  <si>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</si>
  <si>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</si>
  <si>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</si>
  <si>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</si>
  <si>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</si>
  <si>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</si>
  <si>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</si>
  <si>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</si>
  <si>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</si>
  <si>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</si>
  <si>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</si>
  <si>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2025年一般公共预算支出资金来源表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</si>
  <si>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</si>
  <si>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</si>
  <si>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</si>
  <si>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</si>
  <si>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</si>
  <si>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</si>
  <si>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</si>
  <si>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</si>
  <si>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</si>
  <si>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</si>
  <si>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</si>
  <si>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</si>
  <si>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</si>
  <si>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</si>
  <si>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</si>
  <si>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</si>
  <si>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</si>
  <si>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</si>
  <si>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</si>
  <si>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</si>
  <si>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</si>
  <si>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</si>
  <si>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</si>
  <si>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</si>
  <si>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</si>
  <si>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</si>
  <si>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</si>
  <si>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</si>
  <si>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</si>
  <si>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</si>
  <si>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</si>
  <si>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</si>
  <si>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</si>
  <si>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</si>
  <si>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数据事务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</si>
  <si>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</si>
  <si>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</si>
  <si>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</si>
  <si>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</si>
  <si>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</si>
  <si>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</si>
  <si>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</si>
  <si>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</si>
  <si>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</si>
  <si>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</si>
  <si>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</si>
  <si>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</si>
  <si>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</si>
  <si>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</si>
  <si>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</si>
  <si>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</si>
  <si>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</si>
  <si>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</si>
  <si>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</si>
  <si>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</si>
  <si>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</si>
  <si>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</si>
  <si>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</si>
  <si>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</si>
  <si>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</si>
  <si>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</si>
  <si>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</si>
  <si>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</si>
  <si>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</si>
  <si>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</si>
  <si>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</si>
  <si>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</si>
  <si>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</si>
  <si>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</si>
  <si>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</si>
  <si>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</si>
  <si>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</si>
  <si>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</si>
  <si>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</si>
  <si>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</si>
  <si>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</si>
  <si>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</si>
  <si>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</si>
  <si>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</si>
  <si>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</si>
  <si>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</si>
  <si>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</si>
  <si>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</si>
  <si>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</si>
  <si>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</si>
  <si>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</si>
  <si>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</si>
  <si>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</si>
  <si>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</si>
  <si>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</si>
  <si>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</si>
  <si>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</si>
  <si>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</si>
  <si>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</si>
  <si>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</si>
  <si>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</si>
  <si>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</si>
  <si>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</si>
  <si>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</si>
  <si>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</si>
  <si>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</si>
  <si>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</si>
  <si>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</si>
  <si>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</si>
  <si>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</si>
  <si>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</si>
  <si>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</si>
  <si>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</si>
  <si>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</si>
  <si>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</si>
  <si>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</si>
  <si>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</si>
  <si>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</si>
  <si>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</si>
  <si>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</si>
  <si>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</si>
  <si>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</si>
  <si>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</si>
  <si>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</si>
  <si>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</si>
  <si>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</si>
  <si>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</si>
  <si>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</si>
  <si>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</si>
  <si>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</si>
  <si>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</si>
  <si>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</si>
  <si>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</si>
  <si>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</si>
  <si>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</si>
  <si>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</si>
  <si>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</si>
  <si>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</si>
  <si>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</si>
  <si>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</si>
  <si>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</si>
  <si>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</si>
  <si>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</si>
  <si>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</si>
  <si>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</si>
  <si>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</si>
  <si>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</si>
  <si>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</si>
  <si>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</si>
  <si>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</si>
  <si>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</si>
  <si>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</si>
  <si>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</si>
  <si>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</si>
  <si>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</si>
  <si>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</si>
  <si>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</si>
  <si>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</si>
  <si>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</si>
  <si>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</si>
  <si>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</si>
  <si>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</si>
  <si>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</si>
  <si>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</si>
  <si>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</si>
  <si>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</si>
  <si>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</si>
  <si>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</si>
  <si>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</si>
  <si>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</si>
  <si>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</si>
  <si>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</si>
  <si>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</si>
  <si>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</si>
  <si>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</si>
  <si>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</si>
  <si>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</si>
  <si>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</si>
  <si>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</si>
  <si>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</si>
  <si>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</si>
  <si>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</si>
  <si>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</si>
  <si>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</si>
  <si>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</si>
  <si>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</si>
  <si>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</si>
  <si>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</si>
  <si>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</si>
  <si>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</si>
  <si>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</si>
  <si>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</si>
  <si>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</si>
  <si>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</si>
  <si>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</si>
  <si>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2025年一般公共预算支出经济分类表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</si>
  <si>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</si>
  <si>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</si>
  <si>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</si>
  <si>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</si>
  <si>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</si>
  <si>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</si>
  <si>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</si>
  <si>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</si>
  <si>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</si>
  <si>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</si>
  <si>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</si>
  <si>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</si>
  <si>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</si>
  <si>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</si>
  <si>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</si>
  <si>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</si>
  <si>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</si>
  <si>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</si>
  <si>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</si>
  <si>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</si>
  <si>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</si>
  <si>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</si>
  <si>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</si>
  <si>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</si>
  <si>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</si>
  <si>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</si>
  <si>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</si>
  <si>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</si>
  <si>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</si>
  <si>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</si>
  <si>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</si>
  <si>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</si>
  <si>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</si>
  <si>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</si>
  <si>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</si>
  <si>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</si>
  <si>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</si>
  <si>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</si>
  <si>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</si>
  <si>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</si>
  <si>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</si>
  <si>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</si>
  <si>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</si>
  <si>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</si>
  <si>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 xml:space="preserve">        鄂城区</t>
  </si>
  <si>
    <t>表七</t>
  </si>
  <si>
    <t>支            出</t>
  </si>
  <si>
    <t>支出
合计</t>
  </si>
  <si>
    <t>公共
安全支出</t>
  </si>
  <si>
    <t>科学
技术支出</t>
  </si>
  <si>
    <t>交通
运输支出</t>
  </si>
  <si>
    <t>其他
支出</t>
  </si>
  <si>
    <t>表八</t>
  </si>
  <si>
    <t>2025年一般公共预算支出“三公”经费预算表</t>
  </si>
  <si>
    <t>项目名称</t>
  </si>
  <si>
    <t>因公出国（境）费</t>
  </si>
  <si>
    <t>公务用车购置及运行费</t>
  </si>
  <si>
    <t>公务用车购置费</t>
  </si>
  <si>
    <t>公务用车运行费</t>
  </si>
  <si>
    <t>公务接待费</t>
  </si>
  <si>
    <t>表九</t>
  </si>
  <si>
    <t>2025年政府性基金预算收支表</t>
  </si>
  <si>
    <t>一、农网还贷资金收入</t>
  </si>
  <si>
    <t>一、教育支出</t>
  </si>
  <si>
    <t>二、海南省高等级公路车辆通行附加费收入</t>
  </si>
  <si>
    <t xml:space="preserve">    超长期特别国债安排的支出</t>
  </si>
  <si>
    <t>三、国家电影事业发展专项资金收入</t>
  </si>
  <si>
    <t xml:space="preserve">      基础教育</t>
  </si>
  <si>
    <t>四、国有土地收益基金收入</t>
  </si>
  <si>
    <t xml:space="preserve">      高等教育</t>
  </si>
  <si>
    <t>五、农业土地开发资金收入</t>
  </si>
  <si>
    <t xml:space="preserve">      职业教育</t>
  </si>
  <si>
    <t>六、国有土地使用权出让收入</t>
  </si>
  <si>
    <t xml:space="preserve">      特殊教育</t>
  </si>
  <si>
    <t xml:space="preserve">  土地出让价款收入</t>
  </si>
  <si>
    <t xml:space="preserve">      其他教育支出</t>
  </si>
  <si>
    <t xml:space="preserve">  补缴的土地价款</t>
  </si>
  <si>
    <t>二、科学技术支出</t>
  </si>
  <si>
    <t xml:space="preserve">  划拨土地收入</t>
  </si>
  <si>
    <t xml:space="preserve">    核电站乏燃料处理处置基金支出</t>
  </si>
  <si>
    <t xml:space="preserve">  缴纳新增建设用地土地有偿使用费</t>
  </si>
  <si>
    <t xml:space="preserve">      乏燃料运输</t>
  </si>
  <si>
    <t xml:space="preserve">  其他土地出让收入</t>
  </si>
  <si>
    <t xml:space="preserve">      乏燃料离堆贮存</t>
  </si>
  <si>
    <t>七、大中型水库库区基金收入</t>
  </si>
  <si>
    <t xml:space="preserve">      乏燃料后处理</t>
  </si>
  <si>
    <t>八、彩票公益金收入</t>
  </si>
  <si>
    <t xml:space="preserve">      高放废物的处理处置</t>
  </si>
  <si>
    <t xml:space="preserve">  福利彩票公益金收入</t>
  </si>
  <si>
    <t xml:space="preserve">      乏燃料后处理厂的建设、运行、改造和退役</t>
  </si>
  <si>
    <t xml:space="preserve">  体育彩票公益金收入</t>
  </si>
  <si>
    <t xml:space="preserve">      其他乏燃料处理处置基金支出</t>
  </si>
  <si>
    <t>九、城市基础设施配套费收入</t>
  </si>
  <si>
    <t>十、小型水库移民扶助基金收入</t>
  </si>
  <si>
    <t xml:space="preserve">      基础研究</t>
  </si>
  <si>
    <t>十一、国家重大水利工程建设基金收入</t>
  </si>
  <si>
    <t xml:space="preserve">      应用研究</t>
  </si>
  <si>
    <t>十二、车辆通行费</t>
  </si>
  <si>
    <t xml:space="preserve">      技术研究与开发</t>
  </si>
  <si>
    <t>十三、污水处理费收入</t>
  </si>
  <si>
    <t xml:space="preserve">      科技条件与服务</t>
  </si>
  <si>
    <t>十四、彩票发行机构和彩票销售机构的业务费用</t>
  </si>
  <si>
    <t xml:space="preserve">      科技重大项目</t>
  </si>
  <si>
    <t xml:space="preserve">  福利彩票销售机构的业务费用</t>
  </si>
  <si>
    <t xml:space="preserve">      其他科技支出</t>
  </si>
  <si>
    <t xml:space="preserve">  体育彩票销售机构的业务费用</t>
  </si>
  <si>
    <t>三、文化旅游体育与传媒支出</t>
  </si>
  <si>
    <t xml:space="preserve">  彩票兑奖周转金</t>
  </si>
  <si>
    <t xml:space="preserve">    国家电影事业发展专项资金安排的支出</t>
  </si>
  <si>
    <t xml:space="preserve">  彩票发行销售风险基金</t>
  </si>
  <si>
    <t xml:space="preserve">      资助国产影片放映</t>
  </si>
  <si>
    <t xml:space="preserve">  彩票市场调控资金收入</t>
  </si>
  <si>
    <t xml:space="preserve">      资助影院建设</t>
  </si>
  <si>
    <t>十五、其他政府性基金收入</t>
  </si>
  <si>
    <t xml:space="preserve">      资助少数民族语电影译制</t>
  </si>
  <si>
    <t>十六、专项债券对应项目专项收入</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</si>
  <si>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</si>
  <si>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</si>
  <si>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</si>
  <si>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</si>
  <si>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</si>
  <si>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</si>
  <si>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</si>
  <si>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</si>
  <si>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</si>
  <si>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</si>
  <si>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</si>
  <si>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文化和旅游</t>
  </si>
  <si>
    <t xml:space="preserve">      文物</t>
  </si>
  <si>
    <t xml:space="preserve">      体育</t>
  </si>
  <si>
    <t xml:space="preserve">      新闻出版电影</t>
  </si>
  <si>
    <t xml:space="preserve">      广播电视</t>
  </si>
  <si>
    <t xml:space="preserve">      其他文化旅游体育与传媒支出</t>
  </si>
  <si>
    <t>四、社会保障和就业支出</t>
  </si>
  <si>
    <t xml:space="preserve">      养老机构及服务设施</t>
  </si>
  <si>
    <t xml:space="preserve">      公共就业服务设施</t>
  </si>
  <si>
    <t xml:space="preserve">      其他社会保障和就业支出</t>
  </si>
  <si>
    <t>五、卫生健康支出</t>
  </si>
  <si>
    <t xml:space="preserve">      公立医院</t>
  </si>
  <si>
    <t xml:space="preserve">      基础医疗卫生机构</t>
  </si>
  <si>
    <t xml:space="preserve">      公共卫生机构</t>
  </si>
  <si>
    <t xml:space="preserve">      托育机构</t>
  </si>
  <si>
    <t xml:space="preserve">      其他卫生健康支出</t>
  </si>
  <si>
    <t>六、节能环保支出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</si>
  <si>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</si>
  <si>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</si>
  <si>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</si>
  <si>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</si>
  <si>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</si>
  <si>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</si>
  <si>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</si>
  <si>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</si>
  <si>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</si>
  <si>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</si>
  <si>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超长期特别国债安排的支出</t>
  </si>
  <si>
    <t xml:space="preserve">      水污染综合治理</t>
  </si>
  <si>
    <t xml:space="preserve">      应对气候变化</t>
  </si>
  <si>
    <t xml:space="preserve">      “三北”工程建设</t>
  </si>
  <si>
    <t xml:space="preserve">      其他节能环保支出</t>
  </si>
  <si>
    <t>七、城乡社区支出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</si>
  <si>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</si>
  <si>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</si>
  <si>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</si>
  <si>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</si>
  <si>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</si>
  <si>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</si>
  <si>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</si>
  <si>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</si>
  <si>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</si>
  <si>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</si>
  <si>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</si>
  <si>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</si>
  <si>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农业生产发展支出</t>
  </si>
  <si>
    <t>农村社会事业支出</t>
  </si>
  <si>
    <t>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</si>
  <si>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</si>
  <si>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</si>
  <si>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</si>
  <si>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</si>
  <si>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</si>
  <si>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</si>
  <si>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</si>
  <si>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</si>
  <si>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</si>
  <si>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</si>
  <si>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</si>
  <si>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</si>
  <si>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</si>
  <si>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</si>
  <si>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</si>
  <si>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</si>
  <si>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</si>
  <si>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</si>
  <si>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</si>
  <si>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</si>
  <si>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</si>
  <si>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</si>
  <si>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</si>
  <si>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</si>
  <si>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城乡社区公共设施</t>
  </si>
  <si>
    <t xml:space="preserve">      其他城乡社区支出</t>
  </si>
  <si>
    <t>八、农林水支出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</si>
  <si>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</si>
  <si>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</si>
  <si>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</si>
  <si>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</si>
  <si>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</si>
  <si>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</si>
  <si>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</si>
  <si>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</si>
  <si>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</si>
  <si>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</si>
  <si>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</si>
  <si>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</si>
  <si>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</si>
  <si>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</si>
  <si>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</si>
  <si>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</si>
  <si>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</si>
  <si>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</si>
  <si>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</si>
  <si>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</si>
  <si>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</si>
  <si>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</si>
  <si>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</si>
  <si>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</si>
  <si>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</si>
  <si>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</si>
  <si>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</si>
  <si>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</si>
  <si>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九、交通运输支出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</si>
  <si>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</si>
  <si>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</si>
  <si>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</si>
  <si>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</si>
  <si>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</si>
  <si>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</si>
  <si>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</si>
  <si>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</si>
  <si>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</si>
  <si>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</si>
  <si>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</si>
  <si>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</si>
  <si>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</si>
  <si>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</si>
  <si>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</si>
  <si>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</si>
  <si>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</si>
  <si>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</si>
  <si>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</si>
  <si>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</si>
  <si>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</si>
  <si>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</si>
  <si>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</si>
  <si>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</si>
  <si>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</si>
  <si>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</si>
  <si>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</si>
  <si>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</si>
  <si>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</si>
  <si>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</si>
  <si>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</si>
  <si>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</si>
  <si>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</si>
  <si>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</si>
  <si>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</si>
  <si>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</si>
  <si>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</si>
  <si>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</si>
  <si>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</si>
  <si>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</si>
  <si>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公路水路运输</t>
  </si>
  <si>
    <t xml:space="preserve">      铁路运输</t>
  </si>
  <si>
    <t xml:space="preserve">      民用航空运输</t>
  </si>
  <si>
    <t xml:space="preserve">      邮政业运输</t>
  </si>
  <si>
    <t xml:space="preserve">      其他交通运输支出</t>
  </si>
  <si>
    <t>十、资源勘探工业信息等支出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</si>
  <si>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</si>
  <si>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</si>
  <si>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</si>
  <si>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</si>
  <si>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</si>
  <si>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</si>
  <si>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</si>
  <si>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</si>
  <si>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十一、金融支出</t>
  </si>
  <si>
    <t xml:space="preserve">      中央特别国债经营基金支出</t>
  </si>
  <si>
    <t xml:space="preserve">      中央特别国债经营基金财务支出</t>
  </si>
  <si>
    <t>十二、自然资源海洋气象等支出</t>
  </si>
  <si>
    <t xml:space="preserve">    耕地保护考核奖惩基金支出</t>
  </si>
  <si>
    <t xml:space="preserve">      耕地保护</t>
  </si>
  <si>
    <t xml:space="preserve">      补充耕地</t>
  </si>
  <si>
    <t>十三、住房保障支出</t>
  </si>
  <si>
    <t xml:space="preserve">      保障行租赁住房</t>
  </si>
  <si>
    <t xml:space="preserve">      其他住房保障支出</t>
  </si>
  <si>
    <t>十四、粮油物质储备支出</t>
  </si>
  <si>
    <t xml:space="preserve">      设施建设</t>
  </si>
  <si>
    <t xml:space="preserve">      其他粮油物质储备支出</t>
  </si>
  <si>
    <t>十五、灾害防治及应急管理支出</t>
  </si>
  <si>
    <t xml:space="preserve">      自然灾害防治</t>
  </si>
  <si>
    <t xml:space="preserve">      自然灾害恢复重建支出</t>
  </si>
  <si>
    <t xml:space="preserve">      其他灾害防治及应急管理支出</t>
  </si>
  <si>
    <t>十六、其他支出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</si>
  <si>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</si>
  <si>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</si>
  <si>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</si>
  <si>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</si>
  <si>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</si>
  <si>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</si>
  <si>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</si>
  <si>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</si>
  <si>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</si>
  <si>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</si>
  <si>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</si>
  <si>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</si>
  <si>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</si>
  <si>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</si>
  <si>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抗疫特别国债财务基金支出</t>
  </si>
  <si>
    <t xml:space="preserve">    超长期特别国债财务基金支出</t>
  </si>
  <si>
    <t xml:space="preserve">      超长期特别国债财务基金支出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</si>
  <si>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</si>
  <si>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</si>
  <si>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</si>
  <si>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</si>
  <si>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</si>
  <si>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</si>
  <si>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</si>
  <si>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</si>
  <si>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</si>
  <si>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</si>
  <si>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</si>
  <si>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</si>
  <si>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十七、债务付息支出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</si>
  <si>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</si>
  <si>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</si>
  <si>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</si>
  <si>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</si>
  <si>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</si>
  <si>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</si>
  <si>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</si>
  <si>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</si>
  <si>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</si>
  <si>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</si>
  <si>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</si>
  <si>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</si>
  <si>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</si>
  <si>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</si>
  <si>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</si>
  <si>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十八、债务发行费用支出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</si>
  <si>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</si>
  <si>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</si>
  <si>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</si>
  <si>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</si>
  <si>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</si>
  <si>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</si>
  <si>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</si>
  <si>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</si>
  <si>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</si>
  <si>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</si>
  <si>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</si>
  <si>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</si>
  <si>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</si>
  <si>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</si>
  <si>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</si>
  <si>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十九、抗疫特别国债安排的支出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</si>
  <si>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</si>
  <si>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</si>
  <si>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</si>
  <si>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</si>
  <si>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</si>
  <si>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</si>
  <si>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</si>
  <si>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</si>
  <si>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</si>
  <si>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</si>
  <si>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</si>
  <si>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</si>
  <si>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</si>
  <si>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</si>
  <si>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</si>
  <si>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</si>
  <si>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</si>
  <si>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</si>
  <si>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</si>
  <si>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</si>
  <si>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</si>
  <si>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</si>
  <si>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</si>
  <si>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</si>
  <si>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</si>
  <si>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</si>
  <si>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</si>
  <si>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</si>
  <si>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</si>
  <si>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</si>
  <si>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</si>
  <si>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2025年政府性基金调入专项收入预算表</t>
  </si>
  <si>
    <t>备注：鄂城区无2025年政府性基金调入专项收入预算</t>
  </si>
  <si>
    <t>表十一</t>
  </si>
  <si>
    <t>2025年政府性基金预算支出资金来源表</t>
  </si>
  <si>
    <t>当年预算收入安排</t>
  </si>
  <si>
    <t>转移支付收入安排</t>
  </si>
  <si>
    <t>上年结余</t>
  </si>
  <si>
    <t xml:space="preserve">表十二 </t>
  </si>
  <si>
    <t>2025年国有资本经营预算收支表</t>
  </si>
  <si>
    <t>收          入</t>
  </si>
  <si>
    <t>支          出</t>
  </si>
  <si>
    <t>项        目</t>
  </si>
  <si>
    <t>行次</t>
  </si>
  <si>
    <t>执行数</t>
  </si>
  <si>
    <t>栏次</t>
  </si>
  <si>
    <t>1</t>
  </si>
  <si>
    <t>4</t>
  </si>
  <si>
    <t>一、利润收入</t>
  </si>
  <si>
    <t>一、解决历史遗留问题及改革成本支出</t>
  </si>
  <si>
    <t>二、股利、股息收入</t>
  </si>
  <si>
    <t>2</t>
  </si>
  <si>
    <t>二、国有企业资本金注入</t>
  </si>
  <si>
    <t>三、产权转让收入</t>
  </si>
  <si>
    <t>3</t>
  </si>
  <si>
    <t>三、国有企业政策性补贴</t>
  </si>
  <si>
    <t>四、清算收入</t>
  </si>
  <si>
    <t>四、其他国有资本经营预算支出</t>
  </si>
  <si>
    <t>五、其他国有资本经营预算收入</t>
  </si>
  <si>
    <t>5</t>
  </si>
  <si>
    <t>本年收入合计</t>
  </si>
  <si>
    <t>6</t>
  </si>
  <si>
    <t>本年支出合计</t>
  </si>
  <si>
    <t xml:space="preserve">           转移性收入</t>
  </si>
  <si>
    <t>7</t>
  </si>
  <si>
    <t xml:space="preserve">           转移性支出</t>
  </si>
  <si>
    <t>国有资本经营预算转移支付收入</t>
  </si>
  <si>
    <t>8</t>
  </si>
  <si>
    <t>国有资本经营预算转移支付支出</t>
  </si>
  <si>
    <t>国有资本经营预算上解收入</t>
  </si>
  <si>
    <t>9</t>
  </si>
  <si>
    <t>国有资本经营预算上解支出</t>
  </si>
  <si>
    <t>国有资本经营预算上年结余收入</t>
  </si>
  <si>
    <t>10</t>
  </si>
  <si>
    <t>国有资本经营预算调出资金</t>
  </si>
  <si>
    <t>国有资本经营预算年终结余</t>
  </si>
  <si>
    <t>收 入 总 计</t>
  </si>
  <si>
    <t>支 出 总 计</t>
  </si>
  <si>
    <t>注：以上项目以2024年政府收支分类科目为准。</t>
  </si>
  <si>
    <t>表十三</t>
  </si>
  <si>
    <t>2025年国有资本经营预算收入表</t>
  </si>
  <si>
    <t>科目编码</t>
  </si>
  <si>
    <t>科目名称/企业</t>
  </si>
  <si>
    <t>当年预算</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</si>
  <si>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</si>
  <si>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</si>
  <si>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</si>
  <si>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</si>
  <si>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</si>
  <si>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</si>
  <si>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</si>
  <si>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</si>
  <si>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</si>
  <si>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</si>
  <si>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</si>
  <si>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</si>
  <si>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</si>
  <si>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</si>
  <si>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</si>
  <si>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</si>
  <si>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</si>
  <si>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</si>
  <si>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</si>
  <si>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</si>
  <si>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</si>
  <si>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</si>
  <si>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</si>
  <si>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</si>
  <si>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</si>
  <si>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</si>
  <si>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</si>
  <si>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 xml:space="preserve">  国有资本经营预算转移支付收入</t>
  </si>
  <si>
    <t xml:space="preserve">  国有资本经营预算上解收入</t>
  </si>
  <si>
    <t xml:space="preserve">  国有资本经营预算上年结余收入</t>
  </si>
  <si>
    <t>注：以上科目以2025年政府收支科目为准。</t>
  </si>
  <si>
    <t>表十四</t>
  </si>
  <si>
    <t>2025年国有资本经营预算支出表</t>
  </si>
  <si>
    <t>科目名称</t>
  </si>
  <si>
    <t>资本性支出</t>
  </si>
  <si>
    <t xml:space="preserve">费用性支出 </t>
  </si>
  <si>
    <t>11</t>
  </si>
  <si>
    <t>13</t>
  </si>
  <si>
    <t>15</t>
  </si>
  <si>
    <t>17</t>
  </si>
  <si>
    <t>19</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</si>
  <si>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</si>
  <si>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</si>
  <si>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</si>
  <si>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</si>
  <si>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</si>
  <si>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</si>
  <si>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</si>
  <si>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</si>
  <si>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</si>
  <si>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</si>
  <si>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</si>
  <si>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</si>
  <si>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</si>
  <si>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</si>
  <si>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</si>
  <si>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</si>
  <si>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</si>
  <si>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</si>
  <si>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</si>
  <si>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</si>
  <si>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</si>
  <si>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</si>
  <si>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</si>
  <si>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</si>
  <si>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</si>
  <si>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</si>
  <si>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 xml:space="preserve">  国有资本经营预算转移支付支出</t>
  </si>
  <si>
    <t xml:space="preserve">  国有资本经营预算上解支出</t>
  </si>
  <si>
    <t xml:space="preserve">  国有资本经营预算调出资金</t>
  </si>
  <si>
    <t xml:space="preserve">  国有资本经营预算年终结余</t>
  </si>
  <si>
    <t>支  出  合  计</t>
  </si>
  <si>
    <t>注：以上科目以2025年政府收支分类科目为准。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</si>
</sst>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
    <numFmt numFmtId="179" formatCode="0.00_ "/>
    <numFmt numFmtId="180" formatCode="#,##0_ ;[Red]\-#,##0\ "/>
    <numFmt numFmtId="181" formatCode="0.0_ "/>
    <numFmt numFmtId="182" formatCode="#,##0_ "/>
  </numFmts>
  <fonts count="52">
    <font>
      <sz val="12"/>
      <name val="宋体"/>
      <charset val="134"/>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0"/>
      <color rgb="FF000000"/>
      <name val="宋体"/>
      <charset val="134"/>
    </font>
    <font>
      <sz val="11"/>
      <name val="等线"/>
      <charset val="134"/>
    </font>
    <font>
      <sz val="11"/>
      <name val="宋体"/>
      <charset val="134"/>
    </font>
    <font>
      <b/>
      <sz val="11"/>
      <color indexed="8"/>
      <name val="宋体"/>
      <charset val="134"/>
    </font>
    <font>
      <sz val="11"/>
      <color rgb="FFFF000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1"/>
      <color indexed="8"/>
      <name val="宋体"/>
      <charset val="1"/>
      <scheme val="minor"/>
    </font>
    <font>
      <sz val="12"/>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Times New Roman"/>
      <charset val="134"/>
    </font>
    <font>
      <sz val="10"/>
      <name val="Arial"/>
      <charset val="0"/>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8"/>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0"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8"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9" borderId="22" applyNumberFormat="0" applyAlignment="0" applyProtection="0">
      <alignment vertical="center"/>
    </xf>
    <xf numFmtId="0" fontId="39" fillId="10" borderId="23" applyNumberFormat="0" applyAlignment="0" applyProtection="0">
      <alignment vertical="center"/>
    </xf>
    <xf numFmtId="0" fontId="40" fillId="10" borderId="22" applyNumberFormat="0" applyAlignment="0" applyProtection="0">
      <alignment vertical="center"/>
    </xf>
    <xf numFmtId="0" fontId="41" fillId="11"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7"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9"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50" fillId="0" borderId="0"/>
    <xf numFmtId="0" fontId="51" fillId="0" borderId="0"/>
  </cellStyleXfs>
  <cellXfs count="325">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176" fontId="6" fillId="2" borderId="1" xfId="54" applyNumberFormat="1" applyFont="1" applyFill="1" applyBorder="1" applyAlignment="1" applyProtection="1">
      <alignment horizontal="left" vertical="center"/>
    </xf>
    <xf numFmtId="177" fontId="5" fillId="2" borderId="1" xfId="0" applyNumberFormat="1" applyFont="1" applyFill="1" applyBorder="1" applyAlignment="1">
      <alignment horizontal="right" vertical="center"/>
    </xf>
    <xf numFmtId="176" fontId="7" fillId="2" borderId="1" xfId="54" applyNumberFormat="1" applyFont="1" applyFill="1" applyBorder="1" applyAlignment="1" applyProtection="1">
      <alignment horizontal="left" vertical="center"/>
    </xf>
    <xf numFmtId="176" fontId="7" fillId="2" borderId="1" xfId="54" applyNumberFormat="1" applyFont="1" applyFill="1" applyBorder="1" applyAlignment="1" applyProtection="1">
      <alignment vertical="center"/>
    </xf>
    <xf numFmtId="176" fontId="7" fillId="2" borderId="1" xfId="54" applyNumberFormat="1" applyFont="1" applyFill="1" applyBorder="1" applyAlignment="1" applyProtection="1">
      <alignment horizontal="left" vertical="center" indent="1"/>
    </xf>
    <xf numFmtId="177" fontId="5" fillId="2" borderId="1" xfId="0" applyNumberFormat="1" applyFont="1" applyFill="1" applyBorder="1" applyAlignment="1" applyProtection="1">
      <alignment horizontal="right" vertical="center"/>
      <protection locked="0"/>
    </xf>
    <xf numFmtId="176" fontId="5" fillId="2" borderId="2"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5" fillId="2" borderId="1" xfId="0" applyFont="1" applyFill="1" applyBorder="1" applyAlignment="1">
      <alignment horizontal="right" vertical="center"/>
    </xf>
    <xf numFmtId="178" fontId="2" fillId="0" borderId="1" xfId="0" applyNumberFormat="1" applyFont="1" applyFill="1" applyBorder="1" applyAlignment="1">
      <alignment vertical="center"/>
    </xf>
    <xf numFmtId="179" fontId="5" fillId="2" borderId="1" xfId="0" applyNumberFormat="1" applyFont="1" applyFill="1" applyBorder="1" applyAlignment="1">
      <alignment horizontal="right" vertical="center"/>
    </xf>
    <xf numFmtId="0" fontId="9" fillId="2" borderId="0" xfId="0" applyFont="1" applyFill="1" applyBorder="1" applyAlignment="1">
      <alignment horizontal="center" vertical="center"/>
    </xf>
    <xf numFmtId="49" fontId="6" fillId="2" borderId="1" xfId="54" applyNumberFormat="1" applyFont="1" applyFill="1" applyBorder="1" applyAlignment="1" applyProtection="1">
      <alignment horizontal="left" vertical="center"/>
    </xf>
    <xf numFmtId="49" fontId="7" fillId="2" borderId="1" xfId="54" applyNumberFormat="1" applyFont="1" applyFill="1" applyBorder="1" applyAlignment="1" applyProtection="1">
      <alignment horizontal="left" vertical="center" indent="1"/>
    </xf>
    <xf numFmtId="49" fontId="7" fillId="0" borderId="1" xfId="54" applyNumberFormat="1" applyFont="1" applyFill="1" applyBorder="1" applyAlignment="1" applyProtection="1">
      <alignment horizontal="left" vertical="center" indent="1"/>
    </xf>
    <xf numFmtId="49" fontId="7" fillId="2" borderId="1" xfId="54" applyNumberFormat="1" applyFont="1" applyFill="1" applyBorder="1" applyAlignment="1" applyProtection="1">
      <alignment horizontal="left" vertical="center"/>
    </xf>
    <xf numFmtId="0" fontId="5" fillId="2" borderId="5" xfId="0" applyFont="1" applyFill="1" applyBorder="1" applyAlignment="1">
      <alignment horizontal="justify" vertical="center"/>
    </xf>
    <xf numFmtId="0" fontId="5" fillId="2" borderId="6" xfId="0" applyFont="1" applyFill="1" applyBorder="1" applyAlignme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0" xfId="0" applyFont="1" applyFill="1" applyAlignment="1">
      <alignment horizontal="center" vertical="center"/>
    </xf>
    <xf numFmtId="0" fontId="5" fillId="2" borderId="9" xfId="0" applyFont="1" applyFill="1" applyBorder="1" applyAlignment="1">
      <alignment vertical="center"/>
    </xf>
    <xf numFmtId="0" fontId="5" fillId="2" borderId="1" xfId="0" applyFont="1" applyFill="1" applyBorder="1" applyAlignment="1">
      <alignment horizontal="left" vertical="center" wrapText="1"/>
    </xf>
    <xf numFmtId="0" fontId="1" fillId="2" borderId="0" xfId="0" applyFont="1" applyFill="1" applyAlignment="1">
      <alignment vertical="center"/>
    </xf>
    <xf numFmtId="0" fontId="10"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horizontal="center" vertical="center" wrapText="1"/>
    </xf>
    <xf numFmtId="0" fontId="2" fillId="2" borderId="0" xfId="0" applyFont="1" applyFill="1" applyAlignment="1">
      <alignment horizontal="righ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10" fillId="2" borderId="13" xfId="0" applyFont="1" applyFill="1" applyBorder="1" applyAlignment="1">
      <alignment horizontal="center" vertical="center" wrapText="1"/>
    </xf>
    <xf numFmtId="3" fontId="2" fillId="3" borderId="1" xfId="0" applyNumberFormat="1" applyFont="1" applyFill="1" applyBorder="1" applyAlignment="1" applyProtection="1">
      <alignment vertical="center"/>
    </xf>
    <xf numFmtId="0" fontId="10" fillId="4" borderId="1" xfId="0" applyFont="1" applyFill="1" applyBorder="1" applyAlignment="1">
      <alignment vertical="center" wrapText="1"/>
    </xf>
    <xf numFmtId="0" fontId="2" fillId="3" borderId="1" xfId="0" applyFont="1" applyFill="1" applyBorder="1" applyAlignment="1">
      <alignment vertical="center" wrapText="1"/>
    </xf>
    <xf numFmtId="3" fontId="2" fillId="2" borderId="1" xfId="0" applyNumberFormat="1" applyFont="1" applyFill="1" applyBorder="1" applyAlignment="1" applyProtection="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xf>
    <xf numFmtId="180" fontId="2" fillId="2" borderId="1" xfId="0" applyNumberFormat="1" applyFont="1" applyFill="1" applyBorder="1" applyAlignment="1">
      <alignment vertical="center"/>
    </xf>
    <xf numFmtId="0" fontId="2" fillId="2" borderId="1" xfId="0" applyFont="1" applyFill="1" applyBorder="1" applyAlignment="1">
      <alignment vertical="center"/>
    </xf>
    <xf numFmtId="0" fontId="10" fillId="0" borderId="1" xfId="0" applyFont="1" applyFill="1" applyBorder="1" applyAlignment="1">
      <alignment vertical="center" wrapText="1"/>
    </xf>
    <xf numFmtId="0" fontId="10" fillId="4" borderId="1" xfId="0" applyFont="1" applyFill="1" applyBorder="1" applyAlignment="1">
      <alignment horizontal="distributed" vertical="center"/>
    </xf>
    <xf numFmtId="0" fontId="1" fillId="2" borderId="0" xfId="0" applyFont="1" applyFill="1"/>
    <xf numFmtId="0" fontId="2" fillId="2" borderId="0" xfId="0" applyFont="1" applyFill="1"/>
    <xf numFmtId="0" fontId="2" fillId="2" borderId="0" xfId="0" applyFont="1" applyFill="1" applyAlignment="1">
      <alignment wrapText="1"/>
    </xf>
    <xf numFmtId="0" fontId="2" fillId="2" borderId="0" xfId="0" applyFont="1" applyFill="1" applyBorder="1"/>
    <xf numFmtId="0" fontId="3" fillId="2" borderId="0" xfId="0" applyFont="1" applyFill="1"/>
    <xf numFmtId="0" fontId="1" fillId="2" borderId="0" xfId="0" applyFont="1" applyFill="1" applyBorder="1"/>
    <xf numFmtId="0" fontId="2" fillId="2" borderId="0" xfId="0" applyFont="1" applyFill="1" applyBorder="1" applyAlignment="1">
      <alignment wrapText="1"/>
    </xf>
    <xf numFmtId="0" fontId="2" fillId="2" borderId="0" xfId="0" applyFont="1" applyFill="1" applyBorder="1" applyAlignment="1">
      <alignment horizontal="right" wrapText="1"/>
    </xf>
    <xf numFmtId="0" fontId="10" fillId="2" borderId="1" xfId="0" applyFont="1" applyFill="1" applyBorder="1" applyAlignment="1">
      <alignment horizontal="center" vertical="center" wrapText="1"/>
    </xf>
    <xf numFmtId="0" fontId="11" fillId="2" borderId="1" xfId="53" applyFont="1" applyFill="1" applyBorder="1" applyAlignment="1">
      <alignment horizontal="center" vertical="center" wrapText="1"/>
    </xf>
    <xf numFmtId="180" fontId="2" fillId="0" borderId="1" xfId="0" applyNumberFormat="1" applyFont="1" applyFill="1" applyBorder="1" applyAlignment="1">
      <alignment vertical="center"/>
    </xf>
    <xf numFmtId="0" fontId="10" fillId="2" borderId="1" xfId="0" applyFont="1" applyFill="1" applyBorder="1" applyAlignment="1">
      <alignment horizontal="distributed" vertical="center"/>
    </xf>
    <xf numFmtId="0" fontId="10" fillId="2" borderId="1" xfId="0" applyFont="1" applyFill="1" applyBorder="1" applyAlignment="1">
      <alignment horizontal="center" vertical="center"/>
    </xf>
    <xf numFmtId="3" fontId="2" fillId="5" borderId="1" xfId="0" applyNumberFormat="1" applyFont="1" applyFill="1" applyBorder="1" applyAlignment="1" applyProtection="1">
      <alignment vertical="center"/>
    </xf>
    <xf numFmtId="180" fontId="2" fillId="5" borderId="1" xfId="0" applyNumberFormat="1" applyFont="1" applyFill="1" applyBorder="1" applyAlignment="1" applyProtection="1">
      <alignment vertical="center"/>
    </xf>
    <xf numFmtId="178" fontId="2" fillId="5" borderId="1" xfId="0" applyNumberFormat="1" applyFont="1" applyFill="1" applyBorder="1" applyAlignment="1" applyProtection="1">
      <alignment vertical="center"/>
    </xf>
    <xf numFmtId="180" fontId="2" fillId="5" borderId="1" xfId="0" applyNumberFormat="1" applyFont="1" applyFill="1" applyBorder="1" applyAlignment="1">
      <alignment vertical="center"/>
    </xf>
    <xf numFmtId="3" fontId="2" fillId="6" borderId="1" xfId="0" applyNumberFormat="1" applyFont="1" applyFill="1" applyBorder="1" applyAlignment="1" applyProtection="1">
      <alignment horizontal="left" vertical="center"/>
    </xf>
    <xf numFmtId="180" fontId="2" fillId="6" borderId="1" xfId="0" applyNumberFormat="1" applyFont="1" applyFill="1" applyBorder="1" applyAlignment="1">
      <alignment vertical="center"/>
    </xf>
    <xf numFmtId="3" fontId="2" fillId="2" borderId="1" xfId="0" applyNumberFormat="1" applyFont="1" applyFill="1" applyBorder="1" applyAlignment="1" applyProtection="1">
      <alignment horizontal="left" vertical="center"/>
    </xf>
    <xf numFmtId="0" fontId="2" fillId="0" borderId="1" xfId="0" applyFont="1" applyFill="1" applyBorder="1" applyAlignment="1">
      <alignment vertical="center"/>
    </xf>
    <xf numFmtId="178" fontId="2" fillId="0" borderId="1" xfId="0" applyNumberFormat="1" applyFont="1" applyFill="1" applyBorder="1" applyAlignment="1" applyProtection="1">
      <alignment vertical="center"/>
    </xf>
    <xf numFmtId="180" fontId="2" fillId="0" borderId="1" xfId="0" applyNumberFormat="1" applyFont="1" applyFill="1" applyBorder="1" applyAlignment="1" applyProtection="1">
      <alignment vertical="center"/>
    </xf>
    <xf numFmtId="0" fontId="2" fillId="5" borderId="1" xfId="0" applyFont="1" applyFill="1" applyBorder="1" applyAlignment="1">
      <alignment vertical="center"/>
    </xf>
    <xf numFmtId="178" fontId="2" fillId="2" borderId="1" xfId="0" applyNumberFormat="1" applyFont="1" applyFill="1" applyBorder="1" applyAlignment="1">
      <alignment vertical="center"/>
    </xf>
    <xf numFmtId="0" fontId="2" fillId="2" borderId="1" xfId="53" applyFont="1" applyFill="1" applyBorder="1" applyAlignment="1">
      <alignment vertical="center" wrapText="1"/>
    </xf>
    <xf numFmtId="0" fontId="10" fillId="2" borderId="1" xfId="0" applyFont="1" applyFill="1" applyBorder="1" applyAlignment="1">
      <alignment vertical="center"/>
    </xf>
    <xf numFmtId="180" fontId="10" fillId="2" borderId="1" xfId="0" applyNumberFormat="1" applyFont="1" applyFill="1" applyBorder="1" applyAlignment="1">
      <alignment vertical="center"/>
    </xf>
    <xf numFmtId="178" fontId="10" fillId="2" borderId="1" xfId="0" applyNumberFormat="1" applyFont="1" applyFill="1" applyBorder="1" applyAlignment="1">
      <alignment vertical="center"/>
    </xf>
    <xf numFmtId="180" fontId="2" fillId="2" borderId="1" xfId="0" applyNumberFormat="1" applyFont="1" applyFill="1" applyBorder="1" applyAlignment="1" applyProtection="1">
      <alignment horizontal="left" vertical="center"/>
    </xf>
    <xf numFmtId="178" fontId="2" fillId="2" borderId="1" xfId="0" applyNumberFormat="1" applyFont="1" applyFill="1" applyBorder="1" applyAlignment="1" applyProtection="1">
      <alignment horizontal="left" vertical="center"/>
    </xf>
    <xf numFmtId="180" fontId="2" fillId="2" borderId="1" xfId="0" applyNumberFormat="1" applyFont="1" applyFill="1" applyBorder="1" applyAlignment="1" applyProtection="1">
      <alignment vertical="center"/>
    </xf>
    <xf numFmtId="178" fontId="2" fillId="2" borderId="1" xfId="0" applyNumberFormat="1" applyFont="1" applyFill="1" applyBorder="1" applyAlignment="1" applyProtection="1">
      <alignment vertical="center"/>
    </xf>
    <xf numFmtId="0" fontId="2" fillId="2" borderId="0" xfId="0" applyFont="1" applyFill="1" applyAlignment="1">
      <alignment horizontal="right" vertical="center"/>
    </xf>
    <xf numFmtId="178" fontId="2" fillId="5" borderId="1" xfId="0" applyNumberFormat="1" applyFont="1" applyFill="1" applyBorder="1" applyAlignment="1">
      <alignment vertical="center"/>
    </xf>
    <xf numFmtId="178" fontId="2" fillId="6" borderId="1" xfId="0" applyNumberFormat="1" applyFont="1" applyFill="1" applyBorder="1" applyAlignment="1">
      <alignment vertical="center"/>
    </xf>
    <xf numFmtId="3" fontId="2" fillId="6" borderId="1" xfId="0" applyNumberFormat="1" applyFont="1" applyFill="1" applyBorder="1" applyAlignment="1" applyProtection="1">
      <alignment vertical="center"/>
    </xf>
    <xf numFmtId="0" fontId="2" fillId="2" borderId="1" xfId="0" applyFont="1" applyFill="1" applyBorder="1" applyAlignment="1">
      <alignment horizontal="left" vertical="center" indent="3"/>
    </xf>
    <xf numFmtId="3" fontId="12" fillId="0" borderId="14" xfId="0" applyNumberFormat="1" applyFont="1" applyFill="1" applyBorder="1" applyAlignment="1">
      <alignment horizontal="right" vertical="center"/>
    </xf>
    <xf numFmtId="0" fontId="12" fillId="0" borderId="14" xfId="0" applyFont="1" applyFill="1" applyBorder="1" applyAlignment="1">
      <alignment horizontal="right" vertical="center"/>
    </xf>
    <xf numFmtId="0" fontId="2" fillId="6" borderId="1" xfId="53" applyFont="1" applyFill="1" applyBorder="1" applyAlignment="1">
      <alignment vertical="center" wrapText="1"/>
    </xf>
    <xf numFmtId="0" fontId="2" fillId="6" borderId="1" xfId="0" applyFont="1" applyFill="1" applyBorder="1" applyAlignment="1">
      <alignment horizontal="left" vertical="center"/>
    </xf>
    <xf numFmtId="3" fontId="2" fillId="5" borderId="1" xfId="0" applyNumberFormat="1" applyFont="1" applyFill="1" applyBorder="1" applyAlignment="1" applyProtection="1">
      <alignment horizontal="left" vertical="center"/>
    </xf>
    <xf numFmtId="180" fontId="13" fillId="0" borderId="1" xfId="58" applyNumberFormat="1" applyFont="1" applyFill="1" applyBorder="1" applyAlignment="1">
      <alignment vertical="center"/>
    </xf>
    <xf numFmtId="180" fontId="13" fillId="0" borderId="1" xfId="55" applyNumberFormat="1" applyFont="1" applyBorder="1" applyAlignment="1">
      <alignment vertical="center"/>
    </xf>
    <xf numFmtId="0" fontId="10" fillId="3" borderId="1" xfId="0" applyFont="1" applyFill="1" applyBorder="1" applyAlignment="1">
      <alignment horizontal="distributed" vertical="center"/>
    </xf>
    <xf numFmtId="180" fontId="10" fillId="3" borderId="1" xfId="0" applyNumberFormat="1" applyFont="1" applyFill="1" applyBorder="1" applyAlignment="1">
      <alignment horizontal="distributed" vertical="center"/>
    </xf>
    <xf numFmtId="178" fontId="10" fillId="3" borderId="1" xfId="0" applyNumberFormat="1" applyFont="1" applyFill="1" applyBorder="1" applyAlignment="1" applyProtection="1">
      <alignment vertical="center"/>
    </xf>
    <xf numFmtId="180" fontId="10" fillId="3" borderId="1" xfId="0" applyNumberFormat="1" applyFont="1" applyFill="1" applyBorder="1" applyAlignment="1">
      <alignment vertical="center"/>
    </xf>
    <xf numFmtId="0" fontId="10" fillId="3" borderId="1" xfId="0" applyFont="1" applyFill="1" applyBorder="1" applyAlignment="1">
      <alignment vertical="center"/>
    </xf>
    <xf numFmtId="180" fontId="2" fillId="7" borderId="1" xfId="0" applyNumberFormat="1" applyFont="1" applyFill="1" applyBorder="1" applyAlignment="1">
      <alignment vertical="center"/>
    </xf>
    <xf numFmtId="1" fontId="2" fillId="5" borderId="1" xfId="0" applyNumberFormat="1" applyFont="1" applyFill="1" applyBorder="1" applyAlignment="1" applyProtection="1">
      <alignment vertical="center"/>
      <protection locked="0"/>
    </xf>
    <xf numFmtId="180" fontId="2" fillId="5"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vertical="center"/>
      <protection locked="0"/>
    </xf>
    <xf numFmtId="1" fontId="2" fillId="2" borderId="1" xfId="0" applyNumberFormat="1" applyFont="1" applyFill="1" applyBorder="1" applyAlignment="1" applyProtection="1">
      <alignment vertical="center"/>
      <protection locked="0"/>
    </xf>
    <xf numFmtId="180" fontId="2" fillId="2" borderId="1" xfId="0" applyNumberFormat="1" applyFont="1" applyFill="1" applyBorder="1" applyAlignment="1" applyProtection="1">
      <alignment vertical="center"/>
      <protection locked="0"/>
    </xf>
    <xf numFmtId="1" fontId="10" fillId="3" borderId="1" xfId="0" applyNumberFormat="1" applyFont="1" applyFill="1" applyBorder="1" applyAlignment="1" applyProtection="1">
      <alignment vertical="center"/>
      <protection locked="0"/>
    </xf>
    <xf numFmtId="180" fontId="10" fillId="4" borderId="1" xfId="0" applyNumberFormat="1" applyFont="1" applyFill="1" applyBorder="1" applyAlignment="1">
      <alignment horizontal="distributed" vertical="center"/>
    </xf>
    <xf numFmtId="178" fontId="10" fillId="4" borderId="1" xfId="0" applyNumberFormat="1" applyFont="1" applyFill="1" applyBorder="1" applyAlignment="1" applyProtection="1">
      <alignment vertical="center"/>
    </xf>
    <xf numFmtId="180" fontId="10" fillId="4" borderId="1" xfId="0" applyNumberFormat="1" applyFont="1" applyFill="1" applyBorder="1" applyAlignment="1">
      <alignment vertical="center"/>
    </xf>
    <xf numFmtId="178" fontId="10" fillId="3" borderId="1" xfId="0" applyNumberFormat="1" applyFont="1" applyFill="1" applyBorder="1" applyAlignment="1">
      <alignment vertical="center"/>
    </xf>
    <xf numFmtId="0" fontId="0" fillId="2" borderId="0" xfId="53" applyFont="1" applyFill="1" applyAlignment="1">
      <alignment vertical="center"/>
    </xf>
    <xf numFmtId="0" fontId="3" fillId="2" borderId="0" xfId="53" applyFont="1" applyFill="1" applyAlignment="1">
      <alignment vertical="center"/>
    </xf>
    <xf numFmtId="0" fontId="14" fillId="2" borderId="0" xfId="53" applyFont="1" applyFill="1" applyAlignment="1">
      <alignment vertical="center"/>
    </xf>
    <xf numFmtId="0" fontId="11" fillId="2" borderId="0" xfId="57" applyFont="1" applyFill="1" applyAlignment="1"/>
    <xf numFmtId="0" fontId="0" fillId="2" borderId="0" xfId="57" applyFont="1" applyFill="1" applyAlignment="1"/>
    <xf numFmtId="0" fontId="0" fillId="2" borderId="0" xfId="57" applyFont="1" applyFill="1" applyAlignment="1">
      <alignment horizontal="center"/>
    </xf>
    <xf numFmtId="0" fontId="0" fillId="2" borderId="0" xfId="57" applyFont="1" applyFill="1" applyAlignment="1">
      <alignment wrapText="1"/>
    </xf>
    <xf numFmtId="0" fontId="0" fillId="2" borderId="0" xfId="57" applyFill="1" applyAlignment="1"/>
    <xf numFmtId="0" fontId="0" fillId="2" borderId="0" xfId="53" applyFont="1" applyFill="1" applyAlignment="1">
      <alignment vertical="center" wrapText="1"/>
    </xf>
    <xf numFmtId="0" fontId="4" fillId="2" borderId="0" xfId="53" applyFont="1" applyFill="1" applyAlignment="1">
      <alignment horizontal="center" vertical="center"/>
    </xf>
    <xf numFmtId="0" fontId="14" fillId="2" borderId="0" xfId="53" applyFont="1" applyFill="1" applyAlignment="1">
      <alignment horizontal="center" vertical="center"/>
    </xf>
    <xf numFmtId="0" fontId="14" fillId="2" borderId="8" xfId="53" applyFont="1" applyFill="1" applyBorder="1" applyAlignment="1">
      <alignment horizontal="right" vertical="center" wrapText="1"/>
    </xf>
    <xf numFmtId="49" fontId="15" fillId="2" borderId="15"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0" fontId="11" fillId="2" borderId="10" xfId="53" applyFont="1" applyFill="1" applyBorder="1" applyAlignment="1">
      <alignment horizontal="center" vertical="center" wrapText="1"/>
    </xf>
    <xf numFmtId="0" fontId="11" fillId="2" borderId="3" xfId="53" applyFont="1" applyFill="1" applyBorder="1" applyAlignment="1">
      <alignment horizontal="center" vertical="center"/>
    </xf>
    <xf numFmtId="0" fontId="11" fillId="2" borderId="16" xfId="53" applyFont="1" applyFill="1" applyBorder="1" applyAlignment="1">
      <alignment horizontal="center" vertical="center"/>
    </xf>
    <xf numFmtId="0" fontId="11" fillId="2" borderId="4" xfId="53" applyFont="1" applyFill="1" applyBorder="1" applyAlignment="1">
      <alignment horizontal="center" vertical="center"/>
    </xf>
    <xf numFmtId="49" fontId="15" fillId="2" borderId="17"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49" fontId="15" fillId="2" borderId="12" xfId="0" applyNumberFormat="1" applyFont="1" applyFill="1" applyBorder="1" applyAlignment="1">
      <alignment horizontal="center" vertical="center"/>
    </xf>
    <xf numFmtId="0" fontId="11" fillId="2" borderId="12" xfId="53" applyFont="1" applyFill="1" applyBorder="1" applyAlignment="1">
      <alignment horizontal="center" vertical="center" wrapText="1"/>
    </xf>
    <xf numFmtId="0" fontId="11" fillId="2" borderId="1" xfId="53" applyFont="1" applyFill="1" applyBorder="1" applyAlignment="1">
      <alignment horizontal="center" vertical="center"/>
    </xf>
    <xf numFmtId="49" fontId="15"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180" fontId="11" fillId="3" borderId="1" xfId="53" applyNumberFormat="1" applyFont="1" applyFill="1" applyBorder="1" applyAlignment="1">
      <alignment vertical="center" wrapText="1"/>
    </xf>
    <xf numFmtId="180" fontId="11" fillId="3" borderId="17" xfId="53" applyNumberFormat="1" applyFont="1" applyFill="1" applyBorder="1" applyAlignment="1">
      <alignment vertical="center" wrapText="1"/>
    </xf>
    <xf numFmtId="178" fontId="11" fillId="3" borderId="1" xfId="53" applyNumberFormat="1" applyFont="1" applyFill="1" applyBorder="1" applyAlignment="1">
      <alignment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center" wrapText="1" shrinkToFit="1"/>
    </xf>
    <xf numFmtId="180" fontId="15" fillId="3" borderId="17" xfId="0" applyNumberFormat="1" applyFont="1" applyFill="1" applyBorder="1" applyAlignment="1">
      <alignment vertical="center" wrapText="1" shrinkToFit="1"/>
    </xf>
    <xf numFmtId="180" fontId="11" fillId="2" borderId="1" xfId="53" applyNumberFormat="1" applyFont="1" applyFill="1" applyBorder="1" applyAlignment="1">
      <alignment vertical="center" wrapText="1"/>
    </xf>
    <xf numFmtId="180" fontId="11" fillId="2" borderId="17" xfId="53" applyNumberFormat="1" applyFont="1" applyFill="1" applyBorder="1" applyAlignment="1">
      <alignment vertical="center" wrapText="1"/>
    </xf>
    <xf numFmtId="178" fontId="11" fillId="2" borderId="1" xfId="53" applyNumberFormat="1" applyFont="1" applyFill="1" applyBorder="1" applyAlignment="1">
      <alignment vertical="center" wrapText="1"/>
    </xf>
    <xf numFmtId="0" fontId="11" fillId="2" borderId="3" xfId="57" applyNumberFormat="1" applyFont="1" applyFill="1" applyBorder="1" applyAlignment="1" applyProtection="1">
      <alignment horizontal="center" vertical="center"/>
    </xf>
    <xf numFmtId="0" fontId="11" fillId="2" borderId="4" xfId="57" applyNumberFormat="1" applyFont="1" applyFill="1" applyBorder="1" applyAlignment="1" applyProtection="1">
      <alignment horizontal="center" vertical="center"/>
    </xf>
    <xf numFmtId="180" fontId="11" fillId="4" borderId="4" xfId="57" applyNumberFormat="1" applyFont="1" applyFill="1" applyBorder="1" applyAlignment="1" applyProtection="1">
      <alignment vertical="center" wrapText="1"/>
    </xf>
    <xf numFmtId="178" fontId="11" fillId="4" borderId="1" xfId="53" applyNumberFormat="1" applyFont="1" applyFill="1" applyBorder="1" applyAlignment="1">
      <alignment vertical="center" wrapText="1"/>
    </xf>
    <xf numFmtId="0" fontId="1" fillId="2" borderId="0" xfId="55" applyFont="1" applyFill="1"/>
    <xf numFmtId="0" fontId="2" fillId="2" borderId="0" xfId="55" applyFont="1" applyFill="1"/>
    <xf numFmtId="0" fontId="16" fillId="2" borderId="0" xfId="55" applyFont="1" applyFill="1"/>
    <xf numFmtId="0" fontId="2" fillId="2" borderId="0" xfId="55" applyNumberFormat="1" applyFont="1" applyFill="1" applyAlignment="1" applyProtection="1">
      <alignment horizontal="right" vertical="center"/>
    </xf>
    <xf numFmtId="0" fontId="2" fillId="2" borderId="10" xfId="55" applyNumberFormat="1" applyFont="1" applyFill="1" applyBorder="1" applyAlignment="1" applyProtection="1">
      <alignment horizontal="center" vertical="center"/>
    </xf>
    <xf numFmtId="0" fontId="2" fillId="2" borderId="1" xfId="55" applyNumberFormat="1" applyFont="1" applyFill="1" applyBorder="1" applyAlignment="1" applyProtection="1">
      <alignment horizontal="centerContinuous" vertical="center" wrapText="1"/>
    </xf>
    <xf numFmtId="0" fontId="2" fillId="2" borderId="18" xfId="55" applyNumberFormat="1" applyFont="1" applyFill="1" applyBorder="1" applyAlignment="1" applyProtection="1">
      <alignment horizontal="center" vertical="center"/>
    </xf>
    <xf numFmtId="0" fontId="2" fillId="2" borderId="10" xfId="55"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0" fontId="2" fillId="2" borderId="1" xfId="55" applyFont="1" applyFill="1" applyBorder="1"/>
    <xf numFmtId="0" fontId="16" fillId="2" borderId="0" xfId="55" applyNumberFormat="1" applyFont="1" applyFill="1" applyAlignment="1" applyProtection="1">
      <alignment horizontal="right" vertical="center"/>
    </xf>
    <xf numFmtId="0" fontId="16" fillId="2" borderId="1" xfId="55" applyNumberFormat="1" applyFont="1" applyFill="1" applyBorder="1" applyAlignment="1" applyProtection="1">
      <alignment horizontal="centerContinuous" vertical="center" wrapText="1"/>
    </xf>
    <xf numFmtId="0" fontId="2" fillId="2" borderId="15" xfId="55" applyNumberFormat="1" applyFont="1" applyFill="1" applyBorder="1" applyAlignment="1" applyProtection="1">
      <alignment horizontal="center" vertical="center" wrapText="1"/>
    </xf>
    <xf numFmtId="0" fontId="2" fillId="2" borderId="3" xfId="55" applyNumberFormat="1" applyFont="1" applyFill="1" applyBorder="1" applyAlignment="1" applyProtection="1">
      <alignment horizontal="center" vertical="center" wrapText="1"/>
    </xf>
    <xf numFmtId="0" fontId="2" fillId="2" borderId="16" xfId="55" applyNumberFormat="1" applyFont="1" applyFill="1" applyBorder="1" applyAlignment="1" applyProtection="1">
      <alignment horizontal="center" vertical="center" wrapText="1"/>
    </xf>
    <xf numFmtId="0" fontId="2" fillId="2" borderId="12" xfId="55" applyNumberFormat="1" applyFont="1" applyFill="1" applyBorder="1" applyAlignment="1" applyProtection="1">
      <alignment horizontal="center" vertical="center"/>
    </xf>
    <xf numFmtId="0" fontId="2" fillId="2" borderId="12" xfId="55" applyNumberFormat="1" applyFont="1" applyFill="1" applyBorder="1" applyAlignment="1" applyProtection="1">
      <alignment horizontal="center" vertical="center" wrapText="1"/>
    </xf>
    <xf numFmtId="0" fontId="2" fillId="2" borderId="1" xfId="55" applyNumberFormat="1" applyFont="1" applyFill="1" applyBorder="1" applyAlignment="1" applyProtection="1">
      <alignment horizontal="center" vertical="center" wrapText="1"/>
    </xf>
    <xf numFmtId="0" fontId="2" fillId="2" borderId="4" xfId="55" applyNumberFormat="1" applyFont="1" applyFill="1" applyBorder="1" applyAlignment="1" applyProtection="1">
      <alignment horizontal="center" vertical="center" wrapText="1"/>
    </xf>
    <xf numFmtId="0" fontId="16" fillId="2" borderId="1" xfId="55" applyFont="1" applyFill="1" applyBorder="1"/>
    <xf numFmtId="0" fontId="2" fillId="2" borderId="0" xfId="0" applyFont="1" applyFill="1" applyBorder="1" applyAlignment="1">
      <alignment vertical="center"/>
    </xf>
    <xf numFmtId="0" fontId="10" fillId="4" borderId="1" xfId="0" applyFont="1" applyFill="1" applyBorder="1" applyAlignment="1">
      <alignment horizontal="center" vertical="center"/>
    </xf>
    <xf numFmtId="176" fontId="2" fillId="2" borderId="1" xfId="0" applyNumberFormat="1" applyFont="1" applyFill="1" applyBorder="1" applyAlignment="1" applyProtection="1">
      <alignment vertical="center"/>
      <protection locked="0"/>
    </xf>
    <xf numFmtId="0" fontId="10" fillId="4" borderId="1" xfId="0" applyFont="1" applyFill="1" applyBorder="1" applyAlignment="1">
      <alignment horizontal="distributed" vertical="center" indent="2"/>
    </xf>
    <xf numFmtId="0" fontId="2" fillId="2" borderId="1" xfId="0" applyFont="1" applyFill="1" applyBorder="1" applyAlignment="1">
      <alignment horizontal="center" vertical="center" wrapText="1"/>
    </xf>
    <xf numFmtId="0" fontId="10" fillId="3" borderId="1" xfId="0" applyFont="1" applyFill="1" applyBorder="1" applyAlignment="1">
      <alignment horizontal="left" vertical="center"/>
    </xf>
    <xf numFmtId="180" fontId="10" fillId="4" borderId="1" xfId="0" applyNumberFormat="1" applyFont="1" applyFill="1" applyBorder="1" applyAlignment="1">
      <alignment vertical="center" wrapText="1"/>
    </xf>
    <xf numFmtId="180" fontId="10" fillId="3" borderId="1" xfId="0" applyNumberFormat="1" applyFont="1" applyFill="1" applyBorder="1" applyAlignment="1">
      <alignment vertical="center" wrapText="1"/>
    </xf>
    <xf numFmtId="176" fontId="2" fillId="2" borderId="1" xfId="0" applyNumberFormat="1" applyFont="1" applyFill="1" applyBorder="1" applyAlignment="1" applyProtection="1">
      <alignment horizontal="left" vertical="center" indent="1"/>
      <protection locked="0"/>
    </xf>
    <xf numFmtId="176" fontId="2" fillId="2" borderId="1" xfId="0" applyNumberFormat="1" applyFont="1" applyFill="1" applyBorder="1" applyAlignment="1" applyProtection="1">
      <alignment horizontal="left" vertical="center"/>
      <protection locked="0"/>
    </xf>
    <xf numFmtId="180" fontId="2" fillId="4" borderId="1" xfId="0" applyNumberFormat="1" applyFont="1" applyFill="1" applyBorder="1" applyAlignment="1">
      <alignment vertical="center" wrapText="1"/>
    </xf>
    <xf numFmtId="180" fontId="10" fillId="2" borderId="1" xfId="0" applyNumberFormat="1" applyFont="1" applyFill="1" applyBorder="1" applyAlignment="1">
      <alignment vertical="center" wrapText="1"/>
    </xf>
    <xf numFmtId="181" fontId="2" fillId="2" borderId="1" xfId="0" applyNumberFormat="1" applyFont="1" applyFill="1" applyBorder="1" applyAlignment="1" applyProtection="1">
      <alignment horizontal="left" vertical="center"/>
      <protection locked="0"/>
    </xf>
    <xf numFmtId="180" fontId="10" fillId="2" borderId="1" xfId="0" applyNumberFormat="1" applyFont="1" applyFill="1" applyBorder="1" applyAlignment="1" applyProtection="1">
      <alignment vertical="center" wrapText="1"/>
      <protection locked="0"/>
    </xf>
    <xf numFmtId="0" fontId="2" fillId="2" borderId="1" xfId="0" applyFont="1" applyFill="1" applyBorder="1" applyAlignment="1">
      <alignment horizontal="left" vertical="center" indent="1"/>
    </xf>
    <xf numFmtId="176" fontId="10" fillId="3" borderId="1" xfId="0" applyNumberFormat="1" applyFont="1" applyFill="1" applyBorder="1" applyAlignment="1" applyProtection="1">
      <alignment horizontal="left" vertical="center"/>
      <protection locked="0"/>
    </xf>
    <xf numFmtId="176" fontId="10" fillId="6" borderId="1" xfId="0" applyNumberFormat="1" applyFont="1" applyFill="1" applyBorder="1" applyAlignment="1" applyProtection="1">
      <alignment horizontal="left" vertical="center"/>
      <protection locked="0"/>
    </xf>
    <xf numFmtId="0" fontId="10" fillId="6" borderId="1" xfId="0" applyFont="1" applyFill="1" applyBorder="1" applyAlignment="1">
      <alignment vertical="center"/>
    </xf>
    <xf numFmtId="180" fontId="10" fillId="6" borderId="1" xfId="0" applyNumberFormat="1" applyFont="1" applyFill="1" applyBorder="1" applyAlignment="1">
      <alignment vertical="center" wrapText="1"/>
    </xf>
    <xf numFmtId="0" fontId="1" fillId="2" borderId="0" xfId="0" applyFont="1" applyFill="1" applyAlignment="1" applyProtection="1">
      <alignment vertical="center"/>
      <protection locked="0"/>
    </xf>
    <xf numFmtId="0" fontId="17"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3" borderId="1" xfId="53" applyFont="1" applyFill="1" applyBorder="1" applyAlignment="1" applyProtection="1">
      <alignment horizontal="left" vertical="center" wrapText="1"/>
      <protection locked="0"/>
    </xf>
    <xf numFmtId="180" fontId="10" fillId="3" borderId="1" xfId="53" applyNumberFormat="1" applyFont="1" applyFill="1" applyBorder="1" applyAlignment="1" applyProtection="1">
      <alignment vertical="center" wrapText="1"/>
      <protection locked="0"/>
    </xf>
    <xf numFmtId="180" fontId="10" fillId="3" borderId="1" xfId="0" applyNumberFormat="1" applyFont="1" applyFill="1" applyBorder="1" applyAlignment="1" applyProtection="1">
      <alignment vertical="center" wrapText="1"/>
      <protection locked="0"/>
    </xf>
    <xf numFmtId="178" fontId="10" fillId="3" borderId="1" xfId="0" applyNumberFormat="1" applyFont="1" applyFill="1" applyBorder="1" applyAlignment="1" applyProtection="1">
      <alignment vertical="center" wrapText="1"/>
      <protection locked="0"/>
    </xf>
    <xf numFmtId="0" fontId="10" fillId="3" borderId="1" xfId="0" applyFont="1" applyFill="1" applyBorder="1" applyAlignment="1" applyProtection="1">
      <alignment horizontal="left" vertical="center" wrapText="1"/>
      <protection locked="0"/>
    </xf>
    <xf numFmtId="1" fontId="10" fillId="3" borderId="1" xfId="53" applyNumberFormat="1" applyFont="1" applyFill="1" applyBorder="1" applyAlignment="1" applyProtection="1">
      <alignment vertical="center" wrapText="1"/>
      <protection locked="0"/>
    </xf>
    <xf numFmtId="180" fontId="10" fillId="3" borderId="1" xfId="53" applyNumberFormat="1" applyFont="1" applyFill="1" applyBorder="1" applyAlignment="1" applyProtection="1">
      <alignment horizontal="right" vertical="center" wrapText="1"/>
      <protection locked="0"/>
    </xf>
    <xf numFmtId="1" fontId="10" fillId="3" borderId="1" xfId="0" applyNumberFormat="1" applyFont="1" applyFill="1" applyBorder="1" applyAlignment="1" applyProtection="1">
      <alignment vertical="center" wrapText="1"/>
      <protection locked="0"/>
    </xf>
    <xf numFmtId="1" fontId="10" fillId="5" borderId="1" xfId="53" applyNumberFormat="1" applyFont="1" applyFill="1" applyBorder="1" applyAlignment="1" applyProtection="1">
      <alignment horizontal="left" vertical="center" wrapText="1"/>
      <protection locked="0"/>
    </xf>
    <xf numFmtId="180" fontId="10" fillId="5" borderId="1" xfId="53" applyNumberFormat="1" applyFont="1" applyFill="1" applyBorder="1" applyAlignment="1" applyProtection="1">
      <alignment horizontal="right" vertical="center" wrapText="1"/>
      <protection locked="0"/>
    </xf>
    <xf numFmtId="178" fontId="10" fillId="5" borderId="1" xfId="0" applyNumberFormat="1" applyFont="1" applyFill="1" applyBorder="1" applyAlignment="1" applyProtection="1">
      <alignment vertical="center" wrapText="1"/>
      <protection locked="0"/>
    </xf>
    <xf numFmtId="3" fontId="10" fillId="5" borderId="10" xfId="0" applyNumberFormat="1" applyFont="1" applyFill="1" applyBorder="1" applyAlignment="1" applyProtection="1">
      <alignment vertical="center" wrapText="1"/>
      <protection locked="0"/>
    </xf>
    <xf numFmtId="180" fontId="10" fillId="5" borderId="10" xfId="0" applyNumberFormat="1" applyFont="1" applyFill="1" applyBorder="1" applyAlignment="1" applyProtection="1">
      <alignment vertical="center" wrapText="1"/>
      <protection locked="0"/>
    </xf>
    <xf numFmtId="1" fontId="10" fillId="6" borderId="1" xfId="53" applyNumberFormat="1" applyFont="1" applyFill="1" applyBorder="1" applyAlignment="1" applyProtection="1">
      <alignment horizontal="left" vertical="center" wrapText="1"/>
      <protection locked="0"/>
    </xf>
    <xf numFmtId="180" fontId="10" fillId="6" borderId="1" xfId="53" applyNumberFormat="1" applyFont="1" applyFill="1" applyBorder="1" applyAlignment="1" applyProtection="1">
      <alignment horizontal="right" vertical="center" wrapText="1"/>
      <protection locked="0"/>
    </xf>
    <xf numFmtId="178" fontId="10" fillId="6"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horizontal="left" vertical="center" wrapText="1"/>
      <protection locked="0"/>
    </xf>
    <xf numFmtId="180" fontId="2" fillId="2" borderId="1" xfId="0" applyNumberFormat="1" applyFont="1" applyFill="1" applyBorder="1" applyAlignment="1" applyProtection="1">
      <alignment horizontal="left" vertical="center" wrapText="1"/>
      <protection locked="0"/>
    </xf>
    <xf numFmtId="1" fontId="2" fillId="0" borderId="1" xfId="53" applyNumberFormat="1" applyFont="1" applyFill="1" applyBorder="1" applyAlignment="1" applyProtection="1">
      <alignment vertical="center" wrapText="1"/>
      <protection locked="0"/>
    </xf>
    <xf numFmtId="180" fontId="2" fillId="0" borderId="1" xfId="53" applyNumberFormat="1" applyFont="1" applyFill="1" applyBorder="1" applyAlignment="1" applyProtection="1">
      <alignment horizontal="right" vertical="center" wrapText="1"/>
      <protection locked="0"/>
    </xf>
    <xf numFmtId="180" fontId="2" fillId="2" borderId="1" xfId="0" applyNumberFormat="1" applyFont="1" applyFill="1" applyBorder="1" applyAlignment="1" applyProtection="1">
      <alignment vertical="center" wrapText="1"/>
      <protection locked="0"/>
    </xf>
    <xf numFmtId="178" fontId="2" fillId="2" borderId="1" xfId="0" applyNumberFormat="1" applyFont="1" applyFill="1" applyBorder="1" applyAlignment="1" applyProtection="1">
      <alignment vertical="center" wrapText="1"/>
      <protection locked="0"/>
    </xf>
    <xf numFmtId="1" fontId="10" fillId="6" borderId="1" xfId="53" applyNumberFormat="1" applyFont="1" applyFill="1" applyBorder="1" applyAlignment="1" applyProtection="1">
      <alignment vertical="center" wrapText="1"/>
      <protection locked="0"/>
    </xf>
    <xf numFmtId="0" fontId="2" fillId="0" borderId="1" xfId="53" applyNumberFormat="1" applyFont="1" applyFill="1" applyBorder="1" applyAlignment="1" applyProtection="1">
      <alignment vertical="center" wrapText="1"/>
      <protection locked="0"/>
    </xf>
    <xf numFmtId="3" fontId="2" fillId="0" borderId="1" xfId="53" applyNumberFormat="1" applyFont="1" applyFill="1" applyBorder="1" applyAlignment="1" applyProtection="1">
      <alignment vertical="center" wrapText="1"/>
      <protection locked="0"/>
    </xf>
    <xf numFmtId="3"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vertical="center" wrapText="1"/>
      <protection locked="0"/>
    </xf>
    <xf numFmtId="0" fontId="2" fillId="0" borderId="1" xfId="53" applyFont="1" applyFill="1" applyBorder="1" applyAlignment="1" applyProtection="1">
      <alignment vertical="center" wrapText="1"/>
      <protection locked="0"/>
    </xf>
    <xf numFmtId="3" fontId="10" fillId="6" borderId="1" xfId="53" applyNumberFormat="1"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178" fontId="10" fillId="3" borderId="1" xfId="0" applyNumberFormat="1" applyFont="1" applyFill="1" applyBorder="1" applyAlignment="1" applyProtection="1">
      <alignment horizontal="left" vertical="center" wrapText="1"/>
      <protection locked="0"/>
    </xf>
    <xf numFmtId="178" fontId="10" fillId="5" borderId="1" xfId="0" applyNumberFormat="1" applyFont="1" applyFill="1" applyBorder="1" applyAlignment="1" applyProtection="1">
      <alignment horizontal="left" vertical="center" wrapText="1"/>
      <protection locked="0"/>
    </xf>
    <xf numFmtId="178" fontId="2" fillId="0" borderId="1" xfId="0" applyNumberFormat="1" applyFont="1" applyFill="1" applyBorder="1" applyAlignment="1" applyProtection="1">
      <alignment horizontal="left" vertical="center" wrapText="1"/>
      <protection locked="0"/>
    </xf>
    <xf numFmtId="3" fontId="2" fillId="2" borderId="10" xfId="0" applyNumberFormat="1" applyFont="1" applyFill="1" applyBorder="1" applyAlignment="1" applyProtection="1">
      <alignment vertical="center" wrapText="1"/>
      <protection locked="0"/>
    </xf>
    <xf numFmtId="180" fontId="2" fillId="2" borderId="10" xfId="0" applyNumberFormat="1" applyFont="1" applyFill="1" applyBorder="1" applyAlignment="1" applyProtection="1">
      <alignment vertical="center" wrapText="1"/>
      <protection locked="0"/>
    </xf>
    <xf numFmtId="180" fontId="2" fillId="2" borderId="11" xfId="0" applyNumberFormat="1" applyFont="1" applyFill="1" applyBorder="1" applyAlignment="1" applyProtection="1">
      <alignment vertical="center" wrapText="1"/>
      <protection locked="0"/>
    </xf>
    <xf numFmtId="0" fontId="10" fillId="5" borderId="1" xfId="53" applyFont="1" applyFill="1" applyBorder="1" applyAlignment="1" applyProtection="1">
      <alignment vertical="center" wrapText="1"/>
      <protection locked="0"/>
    </xf>
    <xf numFmtId="1" fontId="10" fillId="5" borderId="1" xfId="0" applyNumberFormat="1" applyFont="1" applyFill="1" applyBorder="1" applyAlignment="1" applyProtection="1">
      <alignment horizontal="left" vertical="center" wrapText="1"/>
      <protection locked="0"/>
    </xf>
    <xf numFmtId="180" fontId="10" fillId="5" borderId="1" xfId="0" applyNumberFormat="1" applyFont="1" applyFill="1" applyBorder="1" applyAlignment="1" applyProtection="1">
      <alignment horizontal="left" vertical="center" wrapText="1"/>
      <protection locked="0"/>
    </xf>
    <xf numFmtId="1" fontId="10" fillId="6" borderId="1" xfId="0" applyNumberFormat="1" applyFont="1" applyFill="1" applyBorder="1" applyAlignment="1" applyProtection="1">
      <alignment horizontal="left" vertical="center" wrapText="1"/>
      <protection locked="0"/>
    </xf>
    <xf numFmtId="180" fontId="10" fillId="6" borderId="1" xfId="0" applyNumberFormat="1" applyFont="1" applyFill="1" applyBorder="1" applyAlignment="1" applyProtection="1">
      <alignment horizontal="left" vertical="center" wrapText="1"/>
      <protection locked="0"/>
    </xf>
    <xf numFmtId="1" fontId="10" fillId="5" borderId="1" xfId="53" applyNumberFormat="1" applyFont="1" applyFill="1" applyBorder="1" applyAlignment="1" applyProtection="1">
      <alignment vertical="center" wrapText="1"/>
      <protection locked="0"/>
    </xf>
    <xf numFmtId="180" fontId="10" fillId="5" borderId="1" xfId="0" applyNumberFormat="1" applyFont="1" applyFill="1" applyBorder="1" applyAlignment="1" applyProtection="1">
      <alignment vertical="center" wrapText="1"/>
      <protection locked="0"/>
    </xf>
    <xf numFmtId="180" fontId="10" fillId="5" borderId="11" xfId="0" applyNumberFormat="1" applyFont="1" applyFill="1" applyBorder="1" applyAlignment="1" applyProtection="1">
      <alignment vertical="center" wrapText="1"/>
      <protection locked="0"/>
    </xf>
    <xf numFmtId="0" fontId="10" fillId="5" borderId="1" xfId="0" applyFont="1" applyFill="1" applyBorder="1" applyAlignment="1" applyProtection="1">
      <alignment horizontal="left" vertical="center" wrapText="1"/>
      <protection locked="0"/>
    </xf>
    <xf numFmtId="1" fontId="2" fillId="6" borderId="1" xfId="53" applyNumberFormat="1" applyFont="1" applyFill="1" applyBorder="1" applyAlignment="1" applyProtection="1">
      <alignment vertical="center" wrapText="1"/>
      <protection locked="0"/>
    </xf>
    <xf numFmtId="180" fontId="2" fillId="6" borderId="1" xfId="53" applyNumberFormat="1" applyFont="1" applyFill="1" applyBorder="1" applyAlignment="1" applyProtection="1">
      <alignment horizontal="right" vertical="center" wrapText="1"/>
      <protection locked="0"/>
    </xf>
    <xf numFmtId="180" fontId="2" fillId="6" borderId="1" xfId="0" applyNumberFormat="1" applyFont="1" applyFill="1" applyBorder="1" applyAlignment="1" applyProtection="1">
      <alignment vertical="center" wrapText="1"/>
      <protection locked="0"/>
    </xf>
    <xf numFmtId="1" fontId="10" fillId="5"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1" fontId="10" fillId="3" borderId="1" xfId="53" applyNumberFormat="1" applyFont="1" applyFill="1" applyBorder="1" applyAlignment="1" applyProtection="1">
      <alignment horizontal="left" vertical="center" wrapText="1"/>
      <protection locked="0"/>
    </xf>
    <xf numFmtId="180" fontId="2" fillId="3"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vertical="center" wrapText="1"/>
      <protection locked="0"/>
    </xf>
    <xf numFmtId="0" fontId="10" fillId="4" borderId="1" xfId="0" applyFont="1" applyFill="1" applyBorder="1" applyAlignment="1" applyProtection="1">
      <alignment horizontal="distributed" vertical="center" wrapText="1"/>
      <protection locked="0"/>
    </xf>
    <xf numFmtId="180" fontId="10" fillId="4" borderId="1" xfId="0" applyNumberFormat="1" applyFont="1" applyFill="1" applyBorder="1" applyAlignment="1" applyProtection="1">
      <alignment vertical="center" wrapText="1"/>
      <protection locked="0"/>
    </xf>
    <xf numFmtId="178" fontId="10" fillId="4" borderId="1" xfId="0" applyNumberFormat="1" applyFont="1" applyFill="1" applyBorder="1" applyAlignment="1" applyProtection="1">
      <alignment vertical="center" wrapText="1"/>
      <protection locked="0"/>
    </xf>
    <xf numFmtId="180" fontId="10" fillId="4" borderId="1" xfId="0" applyNumberFormat="1" applyFont="1" applyFill="1" applyBorder="1" applyAlignment="1" applyProtection="1">
      <alignment horizontal="right" vertical="center" wrapText="1"/>
      <protection locked="0"/>
    </xf>
    <xf numFmtId="0" fontId="2" fillId="2" borderId="0" xfId="0" applyFont="1" applyFill="1" applyBorder="1" applyAlignment="1" applyProtection="1">
      <alignment vertical="center"/>
      <protection locked="0"/>
    </xf>
    <xf numFmtId="178" fontId="10" fillId="6" borderId="1" xfId="0" applyNumberFormat="1" applyFont="1" applyFill="1" applyBorder="1" applyAlignment="1" applyProtection="1">
      <alignment horizontal="left" vertical="center" wrapText="1"/>
      <protection locked="0"/>
    </xf>
    <xf numFmtId="180" fontId="10" fillId="5" borderId="1" xfId="0" applyNumberFormat="1" applyFont="1" applyFill="1" applyBorder="1" applyAlignment="1" applyProtection="1">
      <alignment horizontal="right" vertical="center" wrapText="1"/>
      <protection locked="0"/>
    </xf>
    <xf numFmtId="178" fontId="10" fillId="4" borderId="1" xfId="0" applyNumberFormat="1" applyFont="1" applyFill="1" applyBorder="1" applyAlignment="1" applyProtection="1">
      <alignment horizontal="right" vertical="center" wrapText="1"/>
      <protection locked="0"/>
    </xf>
    <xf numFmtId="0" fontId="1" fillId="0" borderId="0" xfId="0" applyFont="1" applyFill="1" applyBorder="1" applyAlignment="1">
      <alignment vertical="center"/>
    </xf>
    <xf numFmtId="0" fontId="2" fillId="0" borderId="0" xfId="0" applyFont="1" applyFill="1" applyBorder="1" applyAlignment="1">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53" applyFont="1" applyFill="1" applyBorder="1" applyAlignment="1">
      <alignment horizontal="center" vertical="center" wrapText="1"/>
    </xf>
    <xf numFmtId="49" fontId="18" fillId="3" borderId="1" xfId="0" applyNumberFormat="1" applyFont="1" applyFill="1" applyBorder="1" applyAlignment="1">
      <alignment vertical="center"/>
    </xf>
    <xf numFmtId="180" fontId="11" fillId="3" borderId="1" xfId="58" applyNumberFormat="1" applyFont="1" applyFill="1" applyBorder="1" applyAlignment="1" applyProtection="1">
      <alignment vertical="center"/>
      <protection locked="0"/>
    </xf>
    <xf numFmtId="178" fontId="10" fillId="3" borderId="1" xfId="3" applyNumberFormat="1" applyFont="1" applyFill="1" applyBorder="1" applyAlignment="1">
      <alignment horizontal="center" vertical="center"/>
    </xf>
    <xf numFmtId="49" fontId="18" fillId="5" borderId="1" xfId="0" applyNumberFormat="1" applyFont="1" applyFill="1" applyBorder="1" applyAlignment="1">
      <alignment horizontal="left" vertical="center" indent="1"/>
    </xf>
    <xf numFmtId="0" fontId="10" fillId="5" borderId="1" xfId="0" applyFont="1" applyFill="1" applyBorder="1" applyAlignment="1">
      <alignment horizontal="left" vertical="center" indent="1"/>
    </xf>
    <xf numFmtId="180" fontId="11" fillId="5" borderId="1" xfId="58" applyNumberFormat="1" applyFont="1" applyFill="1" applyBorder="1" applyAlignment="1" applyProtection="1">
      <alignment vertical="center"/>
      <protection locked="0"/>
    </xf>
    <xf numFmtId="178" fontId="10" fillId="5" borderId="1" xfId="3" applyNumberFormat="1" applyFont="1" applyFill="1" applyBorder="1" applyAlignment="1">
      <alignment horizontal="center" vertical="center"/>
    </xf>
    <xf numFmtId="49" fontId="19" fillId="0" borderId="1" xfId="0" applyNumberFormat="1" applyFont="1" applyBorder="1" applyAlignment="1">
      <alignment horizontal="left" vertical="center" indent="2"/>
    </xf>
    <xf numFmtId="0" fontId="2" fillId="0" borderId="1" xfId="0" applyFont="1" applyBorder="1" applyAlignment="1">
      <alignment horizontal="left" vertical="center" indent="2"/>
    </xf>
    <xf numFmtId="180" fontId="14" fillId="0" borderId="1" xfId="58" applyNumberFormat="1" applyFont="1" applyFill="1" applyBorder="1" applyAlignment="1" applyProtection="1">
      <alignment vertical="center"/>
      <protection locked="0"/>
    </xf>
    <xf numFmtId="178" fontId="10" fillId="0" borderId="1" xfId="3" applyNumberFormat="1" applyFont="1" applyFill="1" applyBorder="1" applyAlignment="1">
      <alignment horizontal="center" vertical="center"/>
    </xf>
    <xf numFmtId="176" fontId="14" fillId="0" borderId="1" xfId="0" applyNumberFormat="1" applyFont="1" applyFill="1" applyBorder="1" applyAlignment="1" applyProtection="1">
      <alignment horizontal="right" vertical="center"/>
    </xf>
    <xf numFmtId="180" fontId="14" fillId="0" borderId="1" xfId="0" applyNumberFormat="1" applyFont="1" applyFill="1" applyBorder="1" applyAlignment="1" applyProtection="1">
      <alignment horizontal="right" vertical="center"/>
    </xf>
    <xf numFmtId="180" fontId="20" fillId="0" borderId="1" xfId="0" applyNumberFormat="1" applyFont="1" applyFill="1" applyBorder="1" applyAlignment="1">
      <alignment vertical="center"/>
    </xf>
    <xf numFmtId="180" fontId="0" fillId="0" borderId="1" xfId="58" applyNumberFormat="1" applyFont="1" applyFill="1" applyBorder="1" applyAlignment="1" applyProtection="1">
      <alignment horizontal="right" vertical="center" wrapText="1"/>
      <protection locked="0"/>
    </xf>
    <xf numFmtId="182" fontId="0" fillId="0" borderId="1" xfId="58" applyNumberFormat="1" applyFont="1" applyFill="1" applyBorder="1" applyAlignment="1" applyProtection="1">
      <alignment horizontal="right" vertical="center" wrapText="1"/>
      <protection locked="0"/>
    </xf>
    <xf numFmtId="0" fontId="2" fillId="2" borderId="1" xfId="0" applyFont="1" applyFill="1" applyBorder="1" applyAlignment="1">
      <alignment horizontal="right" vertical="center"/>
    </xf>
    <xf numFmtId="0" fontId="2" fillId="0" borderId="1" xfId="0" applyFont="1" applyFill="1" applyBorder="1" applyAlignment="1">
      <alignment horizontal="left" vertical="center"/>
    </xf>
    <xf numFmtId="0" fontId="2" fillId="4" borderId="1" xfId="0" applyFont="1" applyFill="1" applyBorder="1" applyAlignment="1">
      <alignment horizontal="left" vertical="center"/>
    </xf>
    <xf numFmtId="178" fontId="10" fillId="4" borderId="1" xfId="3" applyNumberFormat="1" applyFont="1" applyFill="1" applyBorder="1" applyAlignment="1">
      <alignment horizontal="center" vertical="center"/>
    </xf>
    <xf numFmtId="0" fontId="16" fillId="2" borderId="0" xfId="0" applyFont="1" applyFill="1" applyAlignment="1">
      <alignmen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wrapText="1"/>
    </xf>
    <xf numFmtId="178" fontId="10" fillId="3" borderId="1" xfId="0" applyNumberFormat="1" applyFont="1" applyFill="1" applyBorder="1" applyAlignment="1">
      <alignment vertical="center" wrapText="1"/>
    </xf>
    <xf numFmtId="180" fontId="2" fillId="2" borderId="1" xfId="0" applyNumberFormat="1" applyFont="1" applyFill="1" applyBorder="1" applyAlignment="1">
      <alignment vertical="center" wrapText="1"/>
    </xf>
    <xf numFmtId="178" fontId="2" fillId="2" borderId="1" xfId="0" applyNumberFormat="1" applyFont="1" applyFill="1" applyBorder="1" applyAlignment="1">
      <alignment vertical="center" wrapText="1"/>
    </xf>
    <xf numFmtId="180" fontId="21" fillId="0" borderId="1" xfId="0" applyNumberFormat="1" applyFont="1" applyFill="1" applyBorder="1" applyAlignment="1">
      <alignment vertical="center" wrapText="1"/>
    </xf>
    <xf numFmtId="180" fontId="16" fillId="2" borderId="1" xfId="0" applyNumberFormat="1" applyFont="1" applyFill="1" applyBorder="1" applyAlignment="1">
      <alignment vertical="center" wrapText="1"/>
    </xf>
    <xf numFmtId="0" fontId="10" fillId="4" borderId="3" xfId="0" applyFont="1" applyFill="1" applyBorder="1" applyAlignment="1">
      <alignment horizontal="distributed" vertical="center" indent="2"/>
    </xf>
    <xf numFmtId="0" fontId="10" fillId="4" borderId="4" xfId="0" applyFont="1" applyFill="1" applyBorder="1" applyAlignment="1">
      <alignment horizontal="distributed" vertical="center" indent="2"/>
    </xf>
    <xf numFmtId="178" fontId="10" fillId="4" borderId="1" xfId="0" applyNumberFormat="1" applyFont="1" applyFill="1" applyBorder="1" applyAlignment="1">
      <alignment vertical="center" wrapText="1"/>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4" fillId="2" borderId="0" xfId="0" applyFont="1" applyFill="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protection locked="0"/>
    </xf>
    <xf numFmtId="0" fontId="27" fillId="2" borderId="0" xfId="0" applyFont="1" applyFill="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4 2" xfId="56"/>
    <cellStyle name="常规 5" xfId="57"/>
    <cellStyle name="常规_21湖北省2015年地方财政预算表（20150331报部）" xfId="58"/>
    <cellStyle name="常规_结算表" xfId="59"/>
  </cellStyles>
  <dxfs count="1">
    <dxf>
      <fill>
        <patternFill patternType="solid">
          <fgColor rgb="FF92D050"/>
          <bgColor rgb="FF92D05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3" sqref="A3"/>
    </sheetView>
  </sheetViews>
  <sheetFormatPr defaultColWidth="9" defaultRowHeight="14.25" outlineLevelRow="5"/>
  <cols>
    <col min="1" max="1" width="148.4" style="317" customWidth="1"/>
    <col min="2" max="16384" width="9" style="317"/>
  </cols>
  <sheetData>
    <row r="1" ht="36.75" customHeight="1" spans="1:1">
      <c r="A1" s="320" t="s">
        <v>0</v>
      </c>
    </row>
    <row r="2" ht="52.5" customHeight="1" spans="1:1">
      <c r="A2" s="321"/>
    </row>
    <row r="3" ht="178.5" customHeight="1" spans="1:1">
      <c r="A3" s="322" t="s">
        <v>1</v>
      </c>
    </row>
    <row r="4" ht="51.75" customHeight="1" spans="1:1">
      <c r="A4" s="323"/>
    </row>
    <row r="5" ht="33" customHeight="1" spans="1:1">
      <c r="A5" s="324"/>
    </row>
    <row r="6" ht="42" customHeight="1" spans="1:1">
      <c r="A6" s="324"/>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2"/>
  <sheetViews>
    <sheetView showGridLines="0" showZeros="0" workbookViewId="0">
      <selection activeCell="K7" sqref="K7"/>
    </sheetView>
  </sheetViews>
  <sheetFormatPr defaultColWidth="9.1" defaultRowHeight="14.25" outlineLevelCol="6"/>
  <cols>
    <col min="1" max="1" width="12.2" style="126" customWidth="1"/>
    <col min="2" max="2" width="16.4" style="125" customWidth="1"/>
    <col min="3" max="3" width="16.9" style="125" customWidth="1"/>
    <col min="4" max="4" width="16.1" style="125" customWidth="1"/>
    <col min="5" max="5" width="14.8" style="125" customWidth="1"/>
    <col min="6" max="6" width="11.7" style="127" customWidth="1"/>
    <col min="7" max="7" width="11.1" style="127" customWidth="1"/>
    <col min="8" max="248" width="9.1" style="128"/>
    <col min="249" max="249" width="30.1" style="128" customWidth="1"/>
    <col min="250" max="252" width="16.6" style="128" customWidth="1"/>
    <col min="253" max="253" width="30.1" style="128" customWidth="1"/>
    <col min="254" max="256" width="18" style="128" customWidth="1"/>
    <col min="257" max="261" width="9.1" style="128" hidden="1" customWidth="1"/>
    <col min="262" max="504" width="9.1" style="128"/>
    <col min="505" max="505" width="30.1" style="128" customWidth="1"/>
    <col min="506" max="508" width="16.6" style="128" customWidth="1"/>
    <col min="509" max="509" width="30.1" style="128" customWidth="1"/>
    <col min="510" max="512" width="18" style="128" customWidth="1"/>
    <col min="513" max="517" width="9.1" style="128" hidden="1" customWidth="1"/>
    <col min="518" max="760" width="9.1" style="128"/>
    <col min="761" max="761" width="30.1" style="128" customWidth="1"/>
    <col min="762" max="764" width="16.6" style="128" customWidth="1"/>
    <col min="765" max="765" width="30.1" style="128" customWidth="1"/>
    <col min="766" max="768" width="18" style="128" customWidth="1"/>
    <col min="769" max="773" width="9.1" style="128" hidden="1" customWidth="1"/>
    <col min="774" max="1016" width="9.1" style="128"/>
    <col min="1017" max="1017" width="30.1" style="128" customWidth="1"/>
    <col min="1018" max="1020" width="16.6" style="128" customWidth="1"/>
    <col min="1021" max="1021" width="30.1" style="128" customWidth="1"/>
    <col min="1022" max="1024" width="18" style="128" customWidth="1"/>
    <col min="1025" max="1029" width="9.1" style="128" hidden="1" customWidth="1"/>
    <col min="1030" max="1272" width="9.1" style="128"/>
    <col min="1273" max="1273" width="30.1" style="128" customWidth="1"/>
    <col min="1274" max="1276" width="16.6" style="128" customWidth="1"/>
    <col min="1277" max="1277" width="30.1" style="128" customWidth="1"/>
    <col min="1278" max="1280" width="18" style="128" customWidth="1"/>
    <col min="1281" max="1285" width="9.1" style="128" hidden="1" customWidth="1"/>
    <col min="1286" max="1528" width="9.1" style="128"/>
    <col min="1529" max="1529" width="30.1" style="128" customWidth="1"/>
    <col min="1530" max="1532" width="16.6" style="128" customWidth="1"/>
    <col min="1533" max="1533" width="30.1" style="128" customWidth="1"/>
    <col min="1534" max="1536" width="18" style="128" customWidth="1"/>
    <col min="1537" max="1541" width="9.1" style="128" hidden="1" customWidth="1"/>
    <col min="1542" max="1784" width="9.1" style="128"/>
    <col min="1785" max="1785" width="30.1" style="128" customWidth="1"/>
    <col min="1786" max="1788" width="16.6" style="128" customWidth="1"/>
    <col min="1789" max="1789" width="30.1" style="128" customWidth="1"/>
    <col min="1790" max="1792" width="18" style="128" customWidth="1"/>
    <col min="1793" max="1797" width="9.1" style="128" hidden="1" customWidth="1"/>
    <col min="1798" max="2040" width="9.1" style="128"/>
    <col min="2041" max="2041" width="30.1" style="128" customWidth="1"/>
    <col min="2042" max="2044" width="16.6" style="128" customWidth="1"/>
    <col min="2045" max="2045" width="30.1" style="128" customWidth="1"/>
    <col min="2046" max="2048" width="18" style="128" customWidth="1"/>
    <col min="2049" max="2053" width="9.1" style="128" hidden="1" customWidth="1"/>
    <col min="2054" max="2296" width="9.1" style="128"/>
    <col min="2297" max="2297" width="30.1" style="128" customWidth="1"/>
    <col min="2298" max="2300" width="16.6" style="128" customWidth="1"/>
    <col min="2301" max="2301" width="30.1" style="128" customWidth="1"/>
    <col min="2302" max="2304" width="18" style="128" customWidth="1"/>
    <col min="2305" max="2309" width="9.1" style="128" hidden="1" customWidth="1"/>
    <col min="2310" max="2552" width="9.1" style="128"/>
    <col min="2553" max="2553" width="30.1" style="128" customWidth="1"/>
    <col min="2554" max="2556" width="16.6" style="128" customWidth="1"/>
    <col min="2557" max="2557" width="30.1" style="128" customWidth="1"/>
    <col min="2558" max="2560" width="18" style="128" customWidth="1"/>
    <col min="2561" max="2565" width="9.1" style="128" hidden="1" customWidth="1"/>
    <col min="2566" max="2808" width="9.1" style="128"/>
    <col min="2809" max="2809" width="30.1" style="128" customWidth="1"/>
    <col min="2810" max="2812" width="16.6" style="128" customWidth="1"/>
    <col min="2813" max="2813" width="30.1" style="128" customWidth="1"/>
    <col min="2814" max="2816" width="18" style="128" customWidth="1"/>
    <col min="2817" max="2821" width="9.1" style="128" hidden="1" customWidth="1"/>
    <col min="2822" max="3064" width="9.1" style="128"/>
    <col min="3065" max="3065" width="30.1" style="128" customWidth="1"/>
    <col min="3066" max="3068" width="16.6" style="128" customWidth="1"/>
    <col min="3069" max="3069" width="30.1" style="128" customWidth="1"/>
    <col min="3070" max="3072" width="18" style="128" customWidth="1"/>
    <col min="3073" max="3077" width="9.1" style="128" hidden="1" customWidth="1"/>
    <col min="3078" max="3320" width="9.1" style="128"/>
    <col min="3321" max="3321" width="30.1" style="128" customWidth="1"/>
    <col min="3322" max="3324" width="16.6" style="128" customWidth="1"/>
    <col min="3325" max="3325" width="30.1" style="128" customWidth="1"/>
    <col min="3326" max="3328" width="18" style="128" customWidth="1"/>
    <col min="3329" max="3333" width="9.1" style="128" hidden="1" customWidth="1"/>
    <col min="3334" max="3576" width="9.1" style="128"/>
    <col min="3577" max="3577" width="30.1" style="128" customWidth="1"/>
    <col min="3578" max="3580" width="16.6" style="128" customWidth="1"/>
    <col min="3581" max="3581" width="30.1" style="128" customWidth="1"/>
    <col min="3582" max="3584" width="18" style="128" customWidth="1"/>
    <col min="3585" max="3589" width="9.1" style="128" hidden="1" customWidth="1"/>
    <col min="3590" max="3832" width="9.1" style="128"/>
    <col min="3833" max="3833" width="30.1" style="128" customWidth="1"/>
    <col min="3834" max="3836" width="16.6" style="128" customWidth="1"/>
    <col min="3837" max="3837" width="30.1" style="128" customWidth="1"/>
    <col min="3838" max="3840" width="18" style="128" customWidth="1"/>
    <col min="3841" max="3845" width="9.1" style="128" hidden="1" customWidth="1"/>
    <col min="3846" max="4088" width="9.1" style="128"/>
    <col min="4089" max="4089" width="30.1" style="128" customWidth="1"/>
    <col min="4090" max="4092" width="16.6" style="128" customWidth="1"/>
    <col min="4093" max="4093" width="30.1" style="128" customWidth="1"/>
    <col min="4094" max="4096" width="18" style="128" customWidth="1"/>
    <col min="4097" max="4101" width="9.1" style="128" hidden="1" customWidth="1"/>
    <col min="4102" max="4344" width="9.1" style="128"/>
    <col min="4345" max="4345" width="30.1" style="128" customWidth="1"/>
    <col min="4346" max="4348" width="16.6" style="128" customWidth="1"/>
    <col min="4349" max="4349" width="30.1" style="128" customWidth="1"/>
    <col min="4350" max="4352" width="18" style="128" customWidth="1"/>
    <col min="4353" max="4357" width="9.1" style="128" hidden="1" customWidth="1"/>
    <col min="4358" max="4600" width="9.1" style="128"/>
    <col min="4601" max="4601" width="30.1" style="128" customWidth="1"/>
    <col min="4602" max="4604" width="16.6" style="128" customWidth="1"/>
    <col min="4605" max="4605" width="30.1" style="128" customWidth="1"/>
    <col min="4606" max="4608" width="18" style="128" customWidth="1"/>
    <col min="4609" max="4613" width="9.1" style="128" hidden="1" customWidth="1"/>
    <col min="4614" max="4856" width="9.1" style="128"/>
    <col min="4857" max="4857" width="30.1" style="128" customWidth="1"/>
    <col min="4858" max="4860" width="16.6" style="128" customWidth="1"/>
    <col min="4861" max="4861" width="30.1" style="128" customWidth="1"/>
    <col min="4862" max="4864" width="18" style="128" customWidth="1"/>
    <col min="4865" max="4869" width="9.1" style="128" hidden="1" customWidth="1"/>
    <col min="4870" max="5112" width="9.1" style="128"/>
    <col min="5113" max="5113" width="30.1" style="128" customWidth="1"/>
    <col min="5114" max="5116" width="16.6" style="128" customWidth="1"/>
    <col min="5117" max="5117" width="30.1" style="128" customWidth="1"/>
    <col min="5118" max="5120" width="18" style="128" customWidth="1"/>
    <col min="5121" max="5125" width="9.1" style="128" hidden="1" customWidth="1"/>
    <col min="5126" max="5368" width="9.1" style="128"/>
    <col min="5369" max="5369" width="30.1" style="128" customWidth="1"/>
    <col min="5370" max="5372" width="16.6" style="128" customWidth="1"/>
    <col min="5373" max="5373" width="30.1" style="128" customWidth="1"/>
    <col min="5374" max="5376" width="18" style="128" customWidth="1"/>
    <col min="5377" max="5381" width="9.1" style="128" hidden="1" customWidth="1"/>
    <col min="5382" max="5624" width="9.1" style="128"/>
    <col min="5625" max="5625" width="30.1" style="128" customWidth="1"/>
    <col min="5626" max="5628" width="16.6" style="128" customWidth="1"/>
    <col min="5629" max="5629" width="30.1" style="128" customWidth="1"/>
    <col min="5630" max="5632" width="18" style="128" customWidth="1"/>
    <col min="5633" max="5637" width="9.1" style="128" hidden="1" customWidth="1"/>
    <col min="5638" max="5880" width="9.1" style="128"/>
    <col min="5881" max="5881" width="30.1" style="128" customWidth="1"/>
    <col min="5882" max="5884" width="16.6" style="128" customWidth="1"/>
    <col min="5885" max="5885" width="30.1" style="128" customWidth="1"/>
    <col min="5886" max="5888" width="18" style="128" customWidth="1"/>
    <col min="5889" max="5893" width="9.1" style="128" hidden="1" customWidth="1"/>
    <col min="5894" max="6136" width="9.1" style="128"/>
    <col min="6137" max="6137" width="30.1" style="128" customWidth="1"/>
    <col min="6138" max="6140" width="16.6" style="128" customWidth="1"/>
    <col min="6141" max="6141" width="30.1" style="128" customWidth="1"/>
    <col min="6142" max="6144" width="18" style="128" customWidth="1"/>
    <col min="6145" max="6149" width="9.1" style="128" hidden="1" customWidth="1"/>
    <col min="6150" max="6392" width="9.1" style="128"/>
    <col min="6393" max="6393" width="30.1" style="128" customWidth="1"/>
    <col min="6394" max="6396" width="16.6" style="128" customWidth="1"/>
    <col min="6397" max="6397" width="30.1" style="128" customWidth="1"/>
    <col min="6398" max="6400" width="18" style="128" customWidth="1"/>
    <col min="6401" max="6405" width="9.1" style="128" hidden="1" customWidth="1"/>
    <col min="6406" max="6648" width="9.1" style="128"/>
    <col min="6649" max="6649" width="30.1" style="128" customWidth="1"/>
    <col min="6650" max="6652" width="16.6" style="128" customWidth="1"/>
    <col min="6653" max="6653" width="30.1" style="128" customWidth="1"/>
    <col min="6654" max="6656" width="18" style="128" customWidth="1"/>
    <col min="6657" max="6661" width="9.1" style="128" hidden="1" customWidth="1"/>
    <col min="6662" max="6904" width="9.1" style="128"/>
    <col min="6905" max="6905" width="30.1" style="128" customWidth="1"/>
    <col min="6906" max="6908" width="16.6" style="128" customWidth="1"/>
    <col min="6909" max="6909" width="30.1" style="128" customWidth="1"/>
    <col min="6910" max="6912" width="18" style="128" customWidth="1"/>
    <col min="6913" max="6917" width="9.1" style="128" hidden="1" customWidth="1"/>
    <col min="6918" max="7160" width="9.1" style="128"/>
    <col min="7161" max="7161" width="30.1" style="128" customWidth="1"/>
    <col min="7162" max="7164" width="16.6" style="128" customWidth="1"/>
    <col min="7165" max="7165" width="30.1" style="128" customWidth="1"/>
    <col min="7166" max="7168" width="18" style="128" customWidth="1"/>
    <col min="7169" max="7173" width="9.1" style="128" hidden="1" customWidth="1"/>
    <col min="7174" max="7416" width="9.1" style="128"/>
    <col min="7417" max="7417" width="30.1" style="128" customWidth="1"/>
    <col min="7418" max="7420" width="16.6" style="128" customWidth="1"/>
    <col min="7421" max="7421" width="30.1" style="128" customWidth="1"/>
    <col min="7422" max="7424" width="18" style="128" customWidth="1"/>
    <col min="7425" max="7429" width="9.1" style="128" hidden="1" customWidth="1"/>
    <col min="7430" max="7672" width="9.1" style="128"/>
    <col min="7673" max="7673" width="30.1" style="128" customWidth="1"/>
    <col min="7674" max="7676" width="16.6" style="128" customWidth="1"/>
    <col min="7677" max="7677" width="30.1" style="128" customWidth="1"/>
    <col min="7678" max="7680" width="18" style="128" customWidth="1"/>
    <col min="7681" max="7685" width="9.1" style="128" hidden="1" customWidth="1"/>
    <col min="7686" max="7928" width="9.1" style="128"/>
    <col min="7929" max="7929" width="30.1" style="128" customWidth="1"/>
    <col min="7930" max="7932" width="16.6" style="128" customWidth="1"/>
    <col min="7933" max="7933" width="30.1" style="128" customWidth="1"/>
    <col min="7934" max="7936" width="18" style="128" customWidth="1"/>
    <col min="7937" max="7941" width="9.1" style="128" hidden="1" customWidth="1"/>
    <col min="7942" max="8184" width="9.1" style="128"/>
    <col min="8185" max="8185" width="30.1" style="128" customWidth="1"/>
    <col min="8186" max="8188" width="16.6" style="128" customWidth="1"/>
    <col min="8189" max="8189" width="30.1" style="128" customWidth="1"/>
    <col min="8190" max="8192" width="18" style="128" customWidth="1"/>
    <col min="8193" max="8197" width="9.1" style="128" hidden="1" customWidth="1"/>
    <col min="8198" max="8440" width="9.1" style="128"/>
    <col min="8441" max="8441" width="30.1" style="128" customWidth="1"/>
    <col min="8442" max="8444" width="16.6" style="128" customWidth="1"/>
    <col min="8445" max="8445" width="30.1" style="128" customWidth="1"/>
    <col min="8446" max="8448" width="18" style="128" customWidth="1"/>
    <col min="8449" max="8453" width="9.1" style="128" hidden="1" customWidth="1"/>
    <col min="8454" max="8696" width="9.1" style="128"/>
    <col min="8697" max="8697" width="30.1" style="128" customWidth="1"/>
    <col min="8698" max="8700" width="16.6" style="128" customWidth="1"/>
    <col min="8701" max="8701" width="30.1" style="128" customWidth="1"/>
    <col min="8702" max="8704" width="18" style="128" customWidth="1"/>
    <col min="8705" max="8709" width="9.1" style="128" hidden="1" customWidth="1"/>
    <col min="8710" max="8952" width="9.1" style="128"/>
    <col min="8953" max="8953" width="30.1" style="128" customWidth="1"/>
    <col min="8954" max="8956" width="16.6" style="128" customWidth="1"/>
    <col min="8957" max="8957" width="30.1" style="128" customWidth="1"/>
    <col min="8958" max="8960" width="18" style="128" customWidth="1"/>
    <col min="8961" max="8965" width="9.1" style="128" hidden="1" customWidth="1"/>
    <col min="8966" max="9208" width="9.1" style="128"/>
    <col min="9209" max="9209" width="30.1" style="128" customWidth="1"/>
    <col min="9210" max="9212" width="16.6" style="128" customWidth="1"/>
    <col min="9213" max="9213" width="30.1" style="128" customWidth="1"/>
    <col min="9214" max="9216" width="18" style="128" customWidth="1"/>
    <col min="9217" max="9221" width="9.1" style="128" hidden="1" customWidth="1"/>
    <col min="9222" max="9464" width="9.1" style="128"/>
    <col min="9465" max="9465" width="30.1" style="128" customWidth="1"/>
    <col min="9466" max="9468" width="16.6" style="128" customWidth="1"/>
    <col min="9469" max="9469" width="30.1" style="128" customWidth="1"/>
    <col min="9470" max="9472" width="18" style="128" customWidth="1"/>
    <col min="9473" max="9477" width="9.1" style="128" hidden="1" customWidth="1"/>
    <col min="9478" max="9720" width="9.1" style="128"/>
    <col min="9721" max="9721" width="30.1" style="128" customWidth="1"/>
    <col min="9722" max="9724" width="16.6" style="128" customWidth="1"/>
    <col min="9725" max="9725" width="30.1" style="128" customWidth="1"/>
    <col min="9726" max="9728" width="18" style="128" customWidth="1"/>
    <col min="9729" max="9733" width="9.1" style="128" hidden="1" customWidth="1"/>
    <col min="9734" max="9976" width="9.1" style="128"/>
    <col min="9977" max="9977" width="30.1" style="128" customWidth="1"/>
    <col min="9978" max="9980" width="16.6" style="128" customWidth="1"/>
    <col min="9981" max="9981" width="30.1" style="128" customWidth="1"/>
    <col min="9982" max="9984" width="18" style="128" customWidth="1"/>
    <col min="9985" max="9989" width="9.1" style="128" hidden="1" customWidth="1"/>
    <col min="9990" max="10232" width="9.1" style="128"/>
    <col min="10233" max="10233" width="30.1" style="128" customWidth="1"/>
    <col min="10234" max="10236" width="16.6" style="128" customWidth="1"/>
    <col min="10237" max="10237" width="30.1" style="128" customWidth="1"/>
    <col min="10238" max="10240" width="18" style="128" customWidth="1"/>
    <col min="10241" max="10245" width="9.1" style="128" hidden="1" customWidth="1"/>
    <col min="10246" max="10488" width="9.1" style="128"/>
    <col min="10489" max="10489" width="30.1" style="128" customWidth="1"/>
    <col min="10490" max="10492" width="16.6" style="128" customWidth="1"/>
    <col min="10493" max="10493" width="30.1" style="128" customWidth="1"/>
    <col min="10494" max="10496" width="18" style="128" customWidth="1"/>
    <col min="10497" max="10501" width="9.1" style="128" hidden="1" customWidth="1"/>
    <col min="10502" max="10744" width="9.1" style="128"/>
    <col min="10745" max="10745" width="30.1" style="128" customWidth="1"/>
    <col min="10746" max="10748" width="16.6" style="128" customWidth="1"/>
    <col min="10749" max="10749" width="30.1" style="128" customWidth="1"/>
    <col min="10750" max="10752" width="18" style="128" customWidth="1"/>
    <col min="10753" max="10757" width="9.1" style="128" hidden="1" customWidth="1"/>
    <col min="10758" max="11000" width="9.1" style="128"/>
    <col min="11001" max="11001" width="30.1" style="128" customWidth="1"/>
    <col min="11002" max="11004" width="16.6" style="128" customWidth="1"/>
    <col min="11005" max="11005" width="30.1" style="128" customWidth="1"/>
    <col min="11006" max="11008" width="18" style="128" customWidth="1"/>
    <col min="11009" max="11013" width="9.1" style="128" hidden="1" customWidth="1"/>
    <col min="11014" max="11256" width="9.1" style="128"/>
    <col min="11257" max="11257" width="30.1" style="128" customWidth="1"/>
    <col min="11258" max="11260" width="16.6" style="128" customWidth="1"/>
    <col min="11261" max="11261" width="30.1" style="128" customWidth="1"/>
    <col min="11262" max="11264" width="18" style="128" customWidth="1"/>
    <col min="11265" max="11269" width="9.1" style="128" hidden="1" customWidth="1"/>
    <col min="11270" max="11512" width="9.1" style="128"/>
    <col min="11513" max="11513" width="30.1" style="128" customWidth="1"/>
    <col min="11514" max="11516" width="16.6" style="128" customWidth="1"/>
    <col min="11517" max="11517" width="30.1" style="128" customWidth="1"/>
    <col min="11518" max="11520" width="18" style="128" customWidth="1"/>
    <col min="11521" max="11525" width="9.1" style="128" hidden="1" customWidth="1"/>
    <col min="11526" max="11768" width="9.1" style="128"/>
    <col min="11769" max="11769" width="30.1" style="128" customWidth="1"/>
    <col min="11770" max="11772" width="16.6" style="128" customWidth="1"/>
    <col min="11773" max="11773" width="30.1" style="128" customWidth="1"/>
    <col min="11774" max="11776" width="18" style="128" customWidth="1"/>
    <col min="11777" max="11781" width="9.1" style="128" hidden="1" customWidth="1"/>
    <col min="11782" max="12024" width="9.1" style="128"/>
    <col min="12025" max="12025" width="30.1" style="128" customWidth="1"/>
    <col min="12026" max="12028" width="16.6" style="128" customWidth="1"/>
    <col min="12029" max="12029" width="30.1" style="128" customWidth="1"/>
    <col min="12030" max="12032" width="18" style="128" customWidth="1"/>
    <col min="12033" max="12037" width="9.1" style="128" hidden="1" customWidth="1"/>
    <col min="12038" max="12280" width="9.1" style="128"/>
    <col min="12281" max="12281" width="30.1" style="128" customWidth="1"/>
    <col min="12282" max="12284" width="16.6" style="128" customWidth="1"/>
    <col min="12285" max="12285" width="30.1" style="128" customWidth="1"/>
    <col min="12286" max="12288" width="18" style="128" customWidth="1"/>
    <col min="12289" max="12293" width="9.1" style="128" hidden="1" customWidth="1"/>
    <col min="12294" max="12536" width="9.1" style="128"/>
    <col min="12537" max="12537" width="30.1" style="128" customWidth="1"/>
    <col min="12538" max="12540" width="16.6" style="128" customWidth="1"/>
    <col min="12541" max="12541" width="30.1" style="128" customWidth="1"/>
    <col min="12542" max="12544" width="18" style="128" customWidth="1"/>
    <col min="12545" max="12549" width="9.1" style="128" hidden="1" customWidth="1"/>
    <col min="12550" max="12792" width="9.1" style="128"/>
    <col min="12793" max="12793" width="30.1" style="128" customWidth="1"/>
    <col min="12794" max="12796" width="16.6" style="128" customWidth="1"/>
    <col min="12797" max="12797" width="30.1" style="128" customWidth="1"/>
    <col min="12798" max="12800" width="18" style="128" customWidth="1"/>
    <col min="12801" max="12805" width="9.1" style="128" hidden="1" customWidth="1"/>
    <col min="12806" max="13048" width="9.1" style="128"/>
    <col min="13049" max="13049" width="30.1" style="128" customWidth="1"/>
    <col min="13050" max="13052" width="16.6" style="128" customWidth="1"/>
    <col min="13053" max="13053" width="30.1" style="128" customWidth="1"/>
    <col min="13054" max="13056" width="18" style="128" customWidth="1"/>
    <col min="13057" max="13061" width="9.1" style="128" hidden="1" customWidth="1"/>
    <col min="13062" max="13304" width="9.1" style="128"/>
    <col min="13305" max="13305" width="30.1" style="128" customWidth="1"/>
    <col min="13306" max="13308" width="16.6" style="128" customWidth="1"/>
    <col min="13309" max="13309" width="30.1" style="128" customWidth="1"/>
    <col min="13310" max="13312" width="18" style="128" customWidth="1"/>
    <col min="13313" max="13317" width="9.1" style="128" hidden="1" customWidth="1"/>
    <col min="13318" max="13560" width="9.1" style="128"/>
    <col min="13561" max="13561" width="30.1" style="128" customWidth="1"/>
    <col min="13562" max="13564" width="16.6" style="128" customWidth="1"/>
    <col min="13565" max="13565" width="30.1" style="128" customWidth="1"/>
    <col min="13566" max="13568" width="18" style="128" customWidth="1"/>
    <col min="13569" max="13573" width="9.1" style="128" hidden="1" customWidth="1"/>
    <col min="13574" max="13816" width="9.1" style="128"/>
    <col min="13817" max="13817" width="30.1" style="128" customWidth="1"/>
    <col min="13818" max="13820" width="16.6" style="128" customWidth="1"/>
    <col min="13821" max="13821" width="30.1" style="128" customWidth="1"/>
    <col min="13822" max="13824" width="18" style="128" customWidth="1"/>
    <col min="13825" max="13829" width="9.1" style="128" hidden="1" customWidth="1"/>
    <col min="13830" max="14072" width="9.1" style="128"/>
    <col min="14073" max="14073" width="30.1" style="128" customWidth="1"/>
    <col min="14074" max="14076" width="16.6" style="128" customWidth="1"/>
    <col min="14077" max="14077" width="30.1" style="128" customWidth="1"/>
    <col min="14078" max="14080" width="18" style="128" customWidth="1"/>
    <col min="14081" max="14085" width="9.1" style="128" hidden="1" customWidth="1"/>
    <col min="14086" max="14328" width="9.1" style="128"/>
    <col min="14329" max="14329" width="30.1" style="128" customWidth="1"/>
    <col min="14330" max="14332" width="16.6" style="128" customWidth="1"/>
    <col min="14333" max="14333" width="30.1" style="128" customWidth="1"/>
    <col min="14334" max="14336" width="18" style="128" customWidth="1"/>
    <col min="14337" max="14341" width="9.1" style="128" hidden="1" customWidth="1"/>
    <col min="14342" max="14584" width="9.1" style="128"/>
    <col min="14585" max="14585" width="30.1" style="128" customWidth="1"/>
    <col min="14586" max="14588" width="16.6" style="128" customWidth="1"/>
    <col min="14589" max="14589" width="30.1" style="128" customWidth="1"/>
    <col min="14590" max="14592" width="18" style="128" customWidth="1"/>
    <col min="14593" max="14597" width="9.1" style="128" hidden="1" customWidth="1"/>
    <col min="14598" max="14840" width="9.1" style="128"/>
    <col min="14841" max="14841" width="30.1" style="128" customWidth="1"/>
    <col min="14842" max="14844" width="16.6" style="128" customWidth="1"/>
    <col min="14845" max="14845" width="30.1" style="128" customWidth="1"/>
    <col min="14846" max="14848" width="18" style="128" customWidth="1"/>
    <col min="14849" max="14853" width="9.1" style="128" hidden="1" customWidth="1"/>
    <col min="14854" max="15096" width="9.1" style="128"/>
    <col min="15097" max="15097" width="30.1" style="128" customWidth="1"/>
    <col min="15098" max="15100" width="16.6" style="128" customWidth="1"/>
    <col min="15101" max="15101" width="30.1" style="128" customWidth="1"/>
    <col min="15102" max="15104" width="18" style="128" customWidth="1"/>
    <col min="15105" max="15109" width="9.1" style="128" hidden="1" customWidth="1"/>
    <col min="15110" max="15352" width="9.1" style="128"/>
    <col min="15353" max="15353" width="30.1" style="128" customWidth="1"/>
    <col min="15354" max="15356" width="16.6" style="128" customWidth="1"/>
    <col min="15357" max="15357" width="30.1" style="128" customWidth="1"/>
    <col min="15358" max="15360" width="18" style="128" customWidth="1"/>
    <col min="15361" max="15365" width="9.1" style="128" hidden="1" customWidth="1"/>
    <col min="15366" max="15608" width="9.1" style="128"/>
    <col min="15609" max="15609" width="30.1" style="128" customWidth="1"/>
    <col min="15610" max="15612" width="16.6" style="128" customWidth="1"/>
    <col min="15613" max="15613" width="30.1" style="128" customWidth="1"/>
    <col min="15614" max="15616" width="18" style="128" customWidth="1"/>
    <col min="15617" max="15621" width="9.1" style="128" hidden="1" customWidth="1"/>
    <col min="15622" max="15864" width="9.1" style="128"/>
    <col min="15865" max="15865" width="30.1" style="128" customWidth="1"/>
    <col min="15866" max="15868" width="16.6" style="128" customWidth="1"/>
    <col min="15869" max="15869" width="30.1" style="128" customWidth="1"/>
    <col min="15870" max="15872" width="18" style="128" customWidth="1"/>
    <col min="15873" max="15877" width="9.1" style="128" hidden="1" customWidth="1"/>
    <col min="15878" max="16120" width="9.1" style="128"/>
    <col min="16121" max="16121" width="30.1" style="128" customWidth="1"/>
    <col min="16122" max="16124" width="16.6" style="128" customWidth="1"/>
    <col min="16125" max="16125" width="30.1" style="128" customWidth="1"/>
    <col min="16126" max="16128" width="18" style="128" customWidth="1"/>
    <col min="16129" max="16133" width="9.1" style="128" hidden="1" customWidth="1"/>
    <col min="16134" max="16384" width="9.1" style="128"/>
  </cols>
  <sheetData>
    <row r="1" s="121" customFormat="1" ht="19.5" customHeight="1" spans="1:7">
      <c r="A1" s="39" t="s">
        <v>2725</v>
      </c>
      <c r="F1" s="129"/>
      <c r="G1" s="129"/>
    </row>
    <row r="2" s="122" customFormat="1" ht="22.5" spans="1:7">
      <c r="A2" s="130" t="s">
        <v>2726</v>
      </c>
      <c r="B2" s="130"/>
      <c r="C2" s="130"/>
      <c r="D2" s="130"/>
      <c r="E2" s="130"/>
      <c r="F2" s="130"/>
      <c r="G2" s="130"/>
    </row>
    <row r="3" s="123" customFormat="1" ht="19.5" customHeight="1" spans="1:7">
      <c r="A3" s="131"/>
      <c r="F3" s="132" t="s">
        <v>19</v>
      </c>
      <c r="G3" s="132"/>
    </row>
    <row r="4" s="123" customFormat="1" ht="30.9" customHeight="1" spans="1:7">
      <c r="A4" s="133" t="s">
        <v>2727</v>
      </c>
      <c r="B4" s="134"/>
      <c r="C4" s="135" t="s">
        <v>21</v>
      </c>
      <c r="D4" s="136" t="s">
        <v>22</v>
      </c>
      <c r="E4" s="137" t="s">
        <v>23</v>
      </c>
      <c r="F4" s="138"/>
      <c r="G4" s="139"/>
    </row>
    <row r="5" s="123" customFormat="1" ht="38.25" customHeight="1" spans="1:7">
      <c r="A5" s="140"/>
      <c r="B5" s="141"/>
      <c r="C5" s="142"/>
      <c r="D5" s="143"/>
      <c r="E5" s="144" t="s">
        <v>26</v>
      </c>
      <c r="F5" s="69" t="s">
        <v>27</v>
      </c>
      <c r="G5" s="69" t="s">
        <v>28</v>
      </c>
    </row>
    <row r="6" s="123" customFormat="1" ht="27" customHeight="1" spans="1:7">
      <c r="A6" s="145" t="s">
        <v>2728</v>
      </c>
      <c r="B6" s="146"/>
      <c r="C6" s="147">
        <v>20</v>
      </c>
      <c r="D6" s="148"/>
      <c r="E6" s="147">
        <v>20</v>
      </c>
      <c r="F6" s="149">
        <f>IF(C6&gt;0,E6/C6,0)</f>
        <v>1</v>
      </c>
      <c r="G6" s="149">
        <f>IF(D6&gt;0,E6/D6,0)</f>
        <v>0</v>
      </c>
    </row>
    <row r="7" s="123" customFormat="1" ht="27" customHeight="1" spans="1:7">
      <c r="A7" s="150" t="s">
        <v>2729</v>
      </c>
      <c r="B7" s="151" t="s">
        <v>2692</v>
      </c>
      <c r="C7" s="152">
        <f>SUM(C8:C9)</f>
        <v>839.52</v>
      </c>
      <c r="D7" s="152">
        <f t="shared" ref="D7:E7" si="0">SUM(D8:D9)</f>
        <v>616</v>
      </c>
      <c r="E7" s="152">
        <f t="shared" si="0"/>
        <v>936</v>
      </c>
      <c r="F7" s="149">
        <f t="shared" ref="F7:F11" si="1">IF(C7&gt;0,E7/C7,0)</f>
        <v>1.11492281303602</v>
      </c>
      <c r="G7" s="149">
        <f t="shared" ref="G7:G11" si="2">IF(D7&gt;0,E7/D7,0)</f>
        <v>1.51948051948052</v>
      </c>
    </row>
    <row r="8" s="123" customFormat="1" ht="27" customHeight="1" spans="1:7">
      <c r="A8" s="150"/>
      <c r="B8" s="151" t="s">
        <v>2730</v>
      </c>
      <c r="C8" s="153">
        <v>302</v>
      </c>
      <c r="D8" s="154">
        <v>177</v>
      </c>
      <c r="E8" s="153">
        <v>378</v>
      </c>
      <c r="F8" s="155">
        <f t="shared" si="1"/>
        <v>1.25165562913907</v>
      </c>
      <c r="G8" s="155">
        <f t="shared" si="2"/>
        <v>2.13559322033898</v>
      </c>
    </row>
    <row r="9" s="123" customFormat="1" ht="27" customHeight="1" spans="1:7">
      <c r="A9" s="150"/>
      <c r="B9" s="151" t="s">
        <v>2731</v>
      </c>
      <c r="C9" s="153">
        <v>537.52</v>
      </c>
      <c r="D9" s="154">
        <v>439</v>
      </c>
      <c r="E9" s="153">
        <v>558</v>
      </c>
      <c r="F9" s="155">
        <f t="shared" si="1"/>
        <v>1.0381009078732</v>
      </c>
      <c r="G9" s="155">
        <f t="shared" si="2"/>
        <v>1.27107061503417</v>
      </c>
    </row>
    <row r="10" s="123" customFormat="1" ht="27" customHeight="1" spans="1:7">
      <c r="A10" s="145" t="s">
        <v>2732</v>
      </c>
      <c r="B10" s="146"/>
      <c r="C10" s="147">
        <v>58</v>
      </c>
      <c r="D10" s="148">
        <v>50</v>
      </c>
      <c r="E10" s="147">
        <v>51</v>
      </c>
      <c r="F10" s="149">
        <f t="shared" si="1"/>
        <v>0.879310344827586</v>
      </c>
      <c r="G10" s="149">
        <f t="shared" si="2"/>
        <v>1.02</v>
      </c>
    </row>
    <row r="11" s="124" customFormat="1" ht="27" customHeight="1" spans="1:7">
      <c r="A11" s="156" t="s">
        <v>2482</v>
      </c>
      <c r="B11" s="157"/>
      <c r="C11" s="158">
        <f>SUM(C6,C7,C10)</f>
        <v>917.52</v>
      </c>
      <c r="D11" s="158">
        <f t="shared" ref="D11:E11" si="3">SUM(D6,D7,D10)</f>
        <v>666</v>
      </c>
      <c r="E11" s="158">
        <f t="shared" si="3"/>
        <v>1007</v>
      </c>
      <c r="F11" s="159">
        <f t="shared" si="1"/>
        <v>1.09752375970006</v>
      </c>
      <c r="G11" s="159">
        <f t="shared" si="2"/>
        <v>1.51201201201201</v>
      </c>
    </row>
    <row r="12" s="125" customFormat="1" ht="18.75" customHeight="1" spans="1:7">
      <c r="A12" s="126"/>
      <c r="F12" s="127"/>
      <c r="G12" s="127"/>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360"/>
  <sheetViews>
    <sheetView showGridLines="0" showZeros="0" tabSelected="1" zoomScale="90" zoomScaleNormal="90" workbookViewId="0">
      <pane xSplit="6" ySplit="5" topLeftCell="G340" activePane="bottomRight" state="frozen"/>
      <selection/>
      <selection pane="topRight"/>
      <selection pane="bottomLeft"/>
      <selection pane="bottomRight" activeCell="L365" sqref="L365"/>
    </sheetView>
  </sheetViews>
  <sheetFormatPr defaultColWidth="9" defaultRowHeight="13.5"/>
  <cols>
    <col min="1" max="1" width="41" style="37" customWidth="1"/>
    <col min="2" max="3" width="11.7" style="37" customWidth="1"/>
    <col min="4" max="4" width="10.9" style="37" customWidth="1"/>
    <col min="5" max="5" width="8.1" style="37" customWidth="1"/>
    <col min="6" max="6" width="7.9" style="37" customWidth="1"/>
    <col min="7" max="7" width="63.2" style="37" customWidth="1"/>
    <col min="8" max="9" width="11.7" style="37" customWidth="1"/>
    <col min="10" max="10" width="11.1" style="37" customWidth="1"/>
    <col min="11" max="11" width="8.3" style="37" customWidth="1"/>
    <col min="12" max="12" width="8.2" style="37" customWidth="1"/>
    <col min="13" max="13" width="9" style="37"/>
    <col min="14" max="14" width="9" style="37" customWidth="1"/>
    <col min="15" max="15" width="12.625" style="37" customWidth="1"/>
    <col min="16" max="16384" width="9" style="37"/>
  </cols>
  <sheetData>
    <row r="1" ht="14.25" spans="1:6">
      <c r="A1" s="39" t="s">
        <v>2733</v>
      </c>
      <c r="B1" s="64"/>
      <c r="C1" s="64"/>
      <c r="D1" s="64"/>
      <c r="E1" s="64"/>
      <c r="F1" s="64"/>
    </row>
    <row r="2" s="35" customFormat="1" ht="22.5" spans="1:12">
      <c r="A2" s="32" t="s">
        <v>2734</v>
      </c>
      <c r="B2" s="32"/>
      <c r="C2" s="32"/>
      <c r="D2" s="32"/>
      <c r="E2" s="32"/>
      <c r="F2" s="32"/>
      <c r="G2" s="32"/>
      <c r="H2" s="32"/>
      <c r="I2" s="32"/>
      <c r="J2" s="32"/>
      <c r="K2" s="32"/>
      <c r="L2" s="32"/>
    </row>
    <row r="3" ht="14.25" customHeight="1" spans="12:12">
      <c r="L3" s="93" t="s">
        <v>19</v>
      </c>
    </row>
    <row r="4" ht="31.5" customHeight="1" spans="1:12">
      <c r="A4" s="72" t="s">
        <v>2378</v>
      </c>
      <c r="B4" s="72"/>
      <c r="C4" s="72"/>
      <c r="D4" s="72"/>
      <c r="E4" s="72"/>
      <c r="F4" s="72"/>
      <c r="G4" s="72" t="s">
        <v>2379</v>
      </c>
      <c r="H4" s="72"/>
      <c r="I4" s="72"/>
      <c r="J4" s="72"/>
      <c r="K4" s="72"/>
      <c r="L4" s="72"/>
    </row>
    <row r="5" s="38" customFormat="1" ht="19.5" customHeight="1" spans="1:12">
      <c r="A5" s="68" t="s">
        <v>20</v>
      </c>
      <c r="B5" s="68" t="s">
        <v>21</v>
      </c>
      <c r="C5" s="68" t="s">
        <v>22</v>
      </c>
      <c r="D5" s="68" t="s">
        <v>23</v>
      </c>
      <c r="E5" s="68"/>
      <c r="F5" s="68"/>
      <c r="G5" s="68" t="s">
        <v>20</v>
      </c>
      <c r="H5" s="68" t="s">
        <v>21</v>
      </c>
      <c r="I5" s="68" t="s">
        <v>22</v>
      </c>
      <c r="J5" s="68" t="s">
        <v>23</v>
      </c>
      <c r="K5" s="68"/>
      <c r="L5" s="68"/>
    </row>
    <row r="6" s="38" customFormat="1" ht="60" customHeight="1" spans="1:12">
      <c r="A6" s="68"/>
      <c r="B6" s="68"/>
      <c r="C6" s="68"/>
      <c r="D6" s="68" t="s">
        <v>26</v>
      </c>
      <c r="E6" s="69" t="s">
        <v>27</v>
      </c>
      <c r="F6" s="69" t="s">
        <v>28</v>
      </c>
      <c r="G6" s="68"/>
      <c r="H6" s="68"/>
      <c r="I6" s="68"/>
      <c r="J6" s="68" t="s">
        <v>26</v>
      </c>
      <c r="K6" s="69" t="s">
        <v>27</v>
      </c>
      <c r="L6" s="69" t="s">
        <v>28</v>
      </c>
    </row>
    <row r="7" ht="20.1" customHeight="1" spans="1:12">
      <c r="A7" s="73" t="s">
        <v>2735</v>
      </c>
      <c r="B7" s="74"/>
      <c r="C7" s="74"/>
      <c r="D7" s="74"/>
      <c r="E7" s="75" t="str">
        <f>IFERROR(D7/B7,"")</f>
        <v/>
      </c>
      <c r="F7" s="75" t="str">
        <f>IFERROR(D7/C7,"")</f>
        <v/>
      </c>
      <c r="G7" s="73" t="s">
        <v>2736</v>
      </c>
      <c r="H7" s="76">
        <f t="shared" ref="H7:J7" si="0">SUM(H8)</f>
        <v>0</v>
      </c>
      <c r="I7" s="76">
        <f t="shared" si="0"/>
        <v>0</v>
      </c>
      <c r="J7" s="76">
        <f t="shared" si="0"/>
        <v>0</v>
      </c>
      <c r="K7" s="94" t="str">
        <f t="shared" ref="K7:K16" si="1">IFERROR(J7/H7,"")</f>
        <v/>
      </c>
      <c r="L7" s="94" t="str">
        <f t="shared" ref="L7:L16" si="2">IFERROR(J7/I7,"")</f>
        <v/>
      </c>
    </row>
    <row r="8" ht="20.1" customHeight="1" outlineLevel="1" spans="1:12">
      <c r="A8" s="73" t="s">
        <v>2737</v>
      </c>
      <c r="B8" s="74"/>
      <c r="C8" s="74"/>
      <c r="D8" s="74"/>
      <c r="E8" s="75" t="str">
        <f t="shared" ref="E8:E34" si="3">IFERROR(D8/B8,"")</f>
        <v/>
      </c>
      <c r="F8" s="75" t="str">
        <f t="shared" ref="F8:F34" si="4">IFERROR(D8/C8,"")</f>
        <v/>
      </c>
      <c r="G8" s="77" t="s">
        <v>2738</v>
      </c>
      <c r="H8" s="78">
        <f>SUM(H9:H13)</f>
        <v>0</v>
      </c>
      <c r="I8" s="78">
        <f>SUM(I9:I13)</f>
        <v>0</v>
      </c>
      <c r="J8" s="78">
        <f>SUM(J9:J13)</f>
        <v>0</v>
      </c>
      <c r="K8" s="95" t="str">
        <f t="shared" si="1"/>
        <v/>
      </c>
      <c r="L8" s="95" t="str">
        <f t="shared" si="2"/>
        <v/>
      </c>
    </row>
    <row r="9" ht="20.1" customHeight="1" outlineLevel="1" spans="1:12">
      <c r="A9" s="73" t="s">
        <v>2739</v>
      </c>
      <c r="B9" s="74"/>
      <c r="C9" s="74"/>
      <c r="D9" s="74"/>
      <c r="E9" s="75" t="str">
        <f t="shared" si="3"/>
        <v/>
      </c>
      <c r="F9" s="75" t="str">
        <f t="shared" si="4"/>
        <v/>
      </c>
      <c r="G9" s="79" t="s">
        <v>2740</v>
      </c>
      <c r="H9" s="68"/>
      <c r="I9" s="68"/>
      <c r="J9" s="68"/>
      <c r="K9" s="21" t="str">
        <f t="shared" si="1"/>
        <v/>
      </c>
      <c r="L9" s="21" t="str">
        <f t="shared" si="2"/>
        <v/>
      </c>
    </row>
    <row r="10" ht="20.1" customHeight="1" outlineLevel="1" spans="1:12">
      <c r="A10" s="73" t="s">
        <v>2741</v>
      </c>
      <c r="B10" s="74"/>
      <c r="C10" s="74"/>
      <c r="D10" s="74"/>
      <c r="E10" s="75" t="str">
        <f t="shared" si="3"/>
        <v/>
      </c>
      <c r="F10" s="75" t="str">
        <f t="shared" si="4"/>
        <v/>
      </c>
      <c r="G10" s="79" t="s">
        <v>2742</v>
      </c>
      <c r="H10" s="68"/>
      <c r="I10" s="68"/>
      <c r="J10" s="68"/>
      <c r="K10" s="21" t="str">
        <f t="shared" si="1"/>
        <v/>
      </c>
      <c r="L10" s="21" t="str">
        <f t="shared" si="2"/>
        <v/>
      </c>
    </row>
    <row r="11" ht="20.1" customHeight="1" outlineLevel="1" spans="1:12">
      <c r="A11" s="73" t="s">
        <v>2743</v>
      </c>
      <c r="B11" s="74"/>
      <c r="C11" s="74"/>
      <c r="D11" s="74"/>
      <c r="E11" s="75" t="str">
        <f t="shared" si="3"/>
        <v/>
      </c>
      <c r="F11" s="75" t="str">
        <f t="shared" si="4"/>
        <v/>
      </c>
      <c r="G11" s="79" t="s">
        <v>2744</v>
      </c>
      <c r="H11" s="68"/>
      <c r="I11" s="68"/>
      <c r="J11" s="68"/>
      <c r="K11" s="21" t="str">
        <f t="shared" si="1"/>
        <v/>
      </c>
      <c r="L11" s="21" t="str">
        <f t="shared" si="2"/>
        <v/>
      </c>
    </row>
    <row r="12" ht="20.1" customHeight="1" outlineLevel="1" spans="1:12">
      <c r="A12" s="73" t="s">
        <v>2745</v>
      </c>
      <c r="B12" s="76">
        <f>SUM(B13:B17)</f>
        <v>29000</v>
      </c>
      <c r="C12" s="76">
        <f>SUM(C13:C17)</f>
        <v>30280</v>
      </c>
      <c r="D12" s="76">
        <f t="shared" ref="D12" si="5">SUM(D13:D17)</f>
        <v>32000</v>
      </c>
      <c r="E12" s="75">
        <f t="shared" si="3"/>
        <v>1.10344827586207</v>
      </c>
      <c r="F12" s="75">
        <f t="shared" si="4"/>
        <v>1.05680317040951</v>
      </c>
      <c r="G12" s="79" t="s">
        <v>2746</v>
      </c>
      <c r="H12" s="68"/>
      <c r="I12" s="68"/>
      <c r="J12" s="68"/>
      <c r="K12" s="21" t="str">
        <f t="shared" si="1"/>
        <v/>
      </c>
      <c r="L12" s="21" t="str">
        <f t="shared" si="2"/>
        <v/>
      </c>
    </row>
    <row r="13" ht="20.1" customHeight="1" outlineLevel="1" spans="1:12">
      <c r="A13" s="80" t="s">
        <v>2747</v>
      </c>
      <c r="B13" s="70">
        <v>29000</v>
      </c>
      <c r="C13" s="70">
        <v>30280</v>
      </c>
      <c r="D13" s="70">
        <v>32000</v>
      </c>
      <c r="E13" s="81">
        <f t="shared" si="3"/>
        <v>1.10344827586207</v>
      </c>
      <c r="F13" s="81">
        <f t="shared" si="4"/>
        <v>1.05680317040951</v>
      </c>
      <c r="G13" s="79" t="s">
        <v>2748</v>
      </c>
      <c r="H13" s="68"/>
      <c r="I13" s="68"/>
      <c r="J13" s="68"/>
      <c r="K13" s="21" t="str">
        <f t="shared" si="1"/>
        <v/>
      </c>
      <c r="L13" s="21" t="str">
        <f t="shared" si="2"/>
        <v/>
      </c>
    </row>
    <row r="14" ht="20.1" customHeight="1" outlineLevel="1" spans="1:12">
      <c r="A14" s="80" t="s">
        <v>2749</v>
      </c>
      <c r="B14" s="70"/>
      <c r="C14" s="70"/>
      <c r="D14" s="70"/>
      <c r="E14" s="81" t="str">
        <f t="shared" si="3"/>
        <v/>
      </c>
      <c r="F14" s="81" t="str">
        <f t="shared" si="4"/>
        <v/>
      </c>
      <c r="G14" s="73" t="s">
        <v>2750</v>
      </c>
      <c r="H14" s="76">
        <f>SUM(H15,H22)</f>
        <v>0</v>
      </c>
      <c r="I14" s="76">
        <f>SUM(I15,I22)</f>
        <v>0</v>
      </c>
      <c r="J14" s="76">
        <f>SUM(J15,J22)</f>
        <v>0</v>
      </c>
      <c r="K14" s="94" t="str">
        <f t="shared" si="1"/>
        <v/>
      </c>
      <c r="L14" s="94" t="str">
        <f t="shared" si="2"/>
        <v/>
      </c>
    </row>
    <row r="15" ht="20.1" customHeight="1" outlineLevel="1" spans="1:12">
      <c r="A15" s="80" t="s">
        <v>2751</v>
      </c>
      <c r="B15" s="70"/>
      <c r="C15" s="70"/>
      <c r="D15" s="70"/>
      <c r="E15" s="81" t="str">
        <f t="shared" si="3"/>
        <v/>
      </c>
      <c r="F15" s="81" t="str">
        <f t="shared" si="4"/>
        <v/>
      </c>
      <c r="G15" s="77" t="s">
        <v>2752</v>
      </c>
      <c r="H15" s="78">
        <f>SUM(H16:H21)</f>
        <v>0</v>
      </c>
      <c r="I15" s="78">
        <f>SUM(I16:I21)</f>
        <v>0</v>
      </c>
      <c r="J15" s="78">
        <f>SUM(J16:J21)</f>
        <v>0</v>
      </c>
      <c r="K15" s="95" t="str">
        <f t="shared" si="1"/>
        <v/>
      </c>
      <c r="L15" s="95" t="str">
        <f t="shared" si="2"/>
        <v/>
      </c>
    </row>
    <row r="16" ht="20.1" customHeight="1" outlineLevel="1" spans="1:12">
      <c r="A16" s="80" t="s">
        <v>2753</v>
      </c>
      <c r="B16" s="70"/>
      <c r="C16" s="70"/>
      <c r="D16" s="70"/>
      <c r="E16" s="81" t="str">
        <f t="shared" si="3"/>
        <v/>
      </c>
      <c r="F16" s="81" t="str">
        <f t="shared" si="4"/>
        <v/>
      </c>
      <c r="G16" s="79" t="s">
        <v>2754</v>
      </c>
      <c r="H16" s="68"/>
      <c r="I16" s="68"/>
      <c r="J16" s="68"/>
      <c r="K16" s="21" t="str">
        <f t="shared" si="1"/>
        <v/>
      </c>
      <c r="L16" s="21" t="str">
        <f t="shared" si="2"/>
        <v/>
      </c>
    </row>
    <row r="17" ht="20.1" customHeight="1" outlineLevel="1" spans="1:12">
      <c r="A17" s="80" t="s">
        <v>2755</v>
      </c>
      <c r="B17" s="82"/>
      <c r="C17" s="82"/>
      <c r="D17" s="82"/>
      <c r="E17" s="81" t="str">
        <f t="shared" si="3"/>
        <v/>
      </c>
      <c r="F17" s="81" t="str">
        <f t="shared" si="4"/>
        <v/>
      </c>
      <c r="G17" s="79" t="s">
        <v>2756</v>
      </c>
      <c r="H17" s="68"/>
      <c r="I17" s="68"/>
      <c r="J17" s="68"/>
      <c r="K17" s="21" t="str">
        <f t="shared" ref="K17:K28" si="6">IFERROR(J17/H17,"")</f>
        <v/>
      </c>
      <c r="L17" s="21" t="str">
        <f t="shared" ref="L17:L28" si="7">IFERROR(J17/I17,"")</f>
        <v/>
      </c>
    </row>
    <row r="18" ht="20.1" customHeight="1" outlineLevel="1" spans="1:12">
      <c r="A18" s="73" t="s">
        <v>2757</v>
      </c>
      <c r="B18" s="74">
        <v>0</v>
      </c>
      <c r="C18" s="74"/>
      <c r="D18" s="74">
        <v>0</v>
      </c>
      <c r="E18" s="75" t="str">
        <f t="shared" si="3"/>
        <v/>
      </c>
      <c r="F18" s="75" t="str">
        <f t="shared" si="4"/>
        <v/>
      </c>
      <c r="G18" s="79" t="s">
        <v>2758</v>
      </c>
      <c r="H18" s="68"/>
      <c r="I18" s="68"/>
      <c r="J18" s="68"/>
      <c r="K18" s="21" t="str">
        <f t="shared" si="6"/>
        <v/>
      </c>
      <c r="L18" s="21" t="str">
        <f t="shared" si="7"/>
        <v/>
      </c>
    </row>
    <row r="19" ht="20.1" customHeight="1" outlineLevel="1" spans="1:12">
      <c r="A19" s="73" t="s">
        <v>2759</v>
      </c>
      <c r="B19" s="74">
        <f t="shared" ref="B19:D19" si="8">SUM(B20:B21)</f>
        <v>0</v>
      </c>
      <c r="C19" s="74">
        <f t="shared" si="8"/>
        <v>0</v>
      </c>
      <c r="D19" s="74">
        <f t="shared" si="8"/>
        <v>0</v>
      </c>
      <c r="E19" s="75" t="str">
        <f t="shared" si="3"/>
        <v/>
      </c>
      <c r="F19" s="75" t="str">
        <f t="shared" si="4"/>
        <v/>
      </c>
      <c r="G19" s="79" t="s">
        <v>2760</v>
      </c>
      <c r="H19" s="68"/>
      <c r="I19" s="68"/>
      <c r="J19" s="68"/>
      <c r="K19" s="21" t="str">
        <f t="shared" si="6"/>
        <v/>
      </c>
      <c r="L19" s="21" t="str">
        <f t="shared" si="7"/>
        <v/>
      </c>
    </row>
    <row r="20" ht="20.1" customHeight="1" outlineLevel="1" spans="1:12">
      <c r="A20" s="80" t="s">
        <v>2761</v>
      </c>
      <c r="B20" s="70"/>
      <c r="C20" s="70"/>
      <c r="D20" s="70"/>
      <c r="E20" s="81" t="str">
        <f t="shared" si="3"/>
        <v/>
      </c>
      <c r="F20" s="81" t="str">
        <f t="shared" si="4"/>
        <v/>
      </c>
      <c r="G20" s="79" t="s">
        <v>2762</v>
      </c>
      <c r="H20" s="68"/>
      <c r="I20" s="68"/>
      <c r="J20" s="68"/>
      <c r="K20" s="21" t="str">
        <f t="shared" si="6"/>
        <v/>
      </c>
      <c r="L20" s="21" t="str">
        <f t="shared" si="7"/>
        <v/>
      </c>
    </row>
    <row r="21" ht="20.1" customHeight="1" outlineLevel="1" spans="1:12">
      <c r="A21" s="80" t="s">
        <v>2763</v>
      </c>
      <c r="B21" s="70"/>
      <c r="C21" s="70"/>
      <c r="D21" s="70"/>
      <c r="E21" s="81" t="str">
        <f t="shared" si="3"/>
        <v/>
      </c>
      <c r="F21" s="81" t="str">
        <f t="shared" si="4"/>
        <v/>
      </c>
      <c r="G21" s="79" t="s">
        <v>2764</v>
      </c>
      <c r="H21" s="68"/>
      <c r="I21" s="68"/>
      <c r="J21" s="68"/>
      <c r="K21" s="21" t="str">
        <f t="shared" si="6"/>
        <v/>
      </c>
      <c r="L21" s="21" t="str">
        <f t="shared" si="7"/>
        <v/>
      </c>
    </row>
    <row r="22" ht="20.1" customHeight="1" outlineLevel="1" spans="1:12">
      <c r="A22" s="73" t="s">
        <v>2765</v>
      </c>
      <c r="B22" s="74">
        <v>200</v>
      </c>
      <c r="C22" s="74">
        <v>200</v>
      </c>
      <c r="D22" s="74">
        <v>200</v>
      </c>
      <c r="E22" s="75">
        <f t="shared" si="3"/>
        <v>1</v>
      </c>
      <c r="F22" s="75">
        <f t="shared" si="4"/>
        <v>1</v>
      </c>
      <c r="G22" s="77" t="s">
        <v>2738</v>
      </c>
      <c r="H22" s="78">
        <f>SUM(H23:H28)</f>
        <v>0</v>
      </c>
      <c r="I22" s="78">
        <f>SUM(I23:I28)</f>
        <v>0</v>
      </c>
      <c r="J22" s="78">
        <f>SUM(J23:J28)</f>
        <v>0</v>
      </c>
      <c r="K22" s="95" t="str">
        <f t="shared" si="6"/>
        <v/>
      </c>
      <c r="L22" s="95" t="str">
        <f t="shared" si="7"/>
        <v/>
      </c>
    </row>
    <row r="23" ht="20.1" customHeight="1" spans="1:12">
      <c r="A23" s="73" t="s">
        <v>2766</v>
      </c>
      <c r="B23" s="74"/>
      <c r="C23" s="74"/>
      <c r="D23" s="74"/>
      <c r="E23" s="75" t="str">
        <f t="shared" si="3"/>
        <v/>
      </c>
      <c r="F23" s="75" t="str">
        <f t="shared" si="4"/>
        <v/>
      </c>
      <c r="G23" s="79" t="s">
        <v>2767</v>
      </c>
      <c r="H23" s="68"/>
      <c r="I23" s="68"/>
      <c r="J23" s="68"/>
      <c r="K23" s="21" t="str">
        <f t="shared" si="6"/>
        <v/>
      </c>
      <c r="L23" s="21" t="str">
        <f t="shared" si="7"/>
        <v/>
      </c>
    </row>
    <row r="24" ht="20.1" customHeight="1" outlineLevel="1" spans="1:12">
      <c r="A24" s="73" t="s">
        <v>2768</v>
      </c>
      <c r="B24" s="74"/>
      <c r="C24" s="74"/>
      <c r="D24" s="74"/>
      <c r="E24" s="75" t="str">
        <f t="shared" si="3"/>
        <v/>
      </c>
      <c r="F24" s="75" t="str">
        <f t="shared" si="4"/>
        <v/>
      </c>
      <c r="G24" s="79" t="s">
        <v>2769</v>
      </c>
      <c r="H24" s="68"/>
      <c r="I24" s="68"/>
      <c r="J24" s="68"/>
      <c r="K24" s="21" t="str">
        <f t="shared" si="6"/>
        <v/>
      </c>
      <c r="L24" s="21" t="str">
        <f t="shared" si="7"/>
        <v/>
      </c>
    </row>
    <row r="25" ht="20.1" customHeight="1" outlineLevel="1" spans="1:12">
      <c r="A25" s="73" t="s">
        <v>2770</v>
      </c>
      <c r="B25" s="74"/>
      <c r="C25" s="74"/>
      <c r="D25" s="74"/>
      <c r="E25" s="75" t="str">
        <f t="shared" si="3"/>
        <v/>
      </c>
      <c r="F25" s="75" t="str">
        <f t="shared" si="4"/>
        <v/>
      </c>
      <c r="G25" s="79" t="s">
        <v>2771</v>
      </c>
      <c r="H25" s="68"/>
      <c r="I25" s="68"/>
      <c r="J25" s="68"/>
      <c r="K25" s="21" t="str">
        <f t="shared" si="6"/>
        <v/>
      </c>
      <c r="L25" s="21" t="str">
        <f t="shared" si="7"/>
        <v/>
      </c>
    </row>
    <row r="26" ht="20.1" customHeight="1" outlineLevel="1" spans="1:12">
      <c r="A26" s="73" t="s">
        <v>2772</v>
      </c>
      <c r="B26" s="74"/>
      <c r="C26" s="74"/>
      <c r="D26" s="74"/>
      <c r="E26" s="75" t="str">
        <f t="shared" si="3"/>
        <v/>
      </c>
      <c r="F26" s="75" t="str">
        <f t="shared" si="4"/>
        <v/>
      </c>
      <c r="G26" s="79" t="s">
        <v>2773</v>
      </c>
      <c r="H26" s="68"/>
      <c r="I26" s="68"/>
      <c r="J26" s="68"/>
      <c r="K26" s="21" t="str">
        <f t="shared" si="6"/>
        <v/>
      </c>
      <c r="L26" s="21" t="str">
        <f t="shared" si="7"/>
        <v/>
      </c>
    </row>
    <row r="27" ht="20.1" customHeight="1" outlineLevel="1" spans="1:12">
      <c r="A27" s="73" t="s">
        <v>2774</v>
      </c>
      <c r="B27" s="74">
        <f t="shared" ref="B27:D27" si="9">SUM(B28:B32)</f>
        <v>0</v>
      </c>
      <c r="C27" s="74">
        <f t="shared" si="9"/>
        <v>0</v>
      </c>
      <c r="D27" s="74">
        <f t="shared" si="9"/>
        <v>0</v>
      </c>
      <c r="E27" s="75" t="str">
        <f t="shared" si="3"/>
        <v/>
      </c>
      <c r="F27" s="75" t="str">
        <f t="shared" si="4"/>
        <v/>
      </c>
      <c r="G27" s="79" t="s">
        <v>2775</v>
      </c>
      <c r="H27" s="68"/>
      <c r="I27" s="68"/>
      <c r="J27" s="68"/>
      <c r="K27" s="21" t="str">
        <f t="shared" si="6"/>
        <v/>
      </c>
      <c r="L27" s="21" t="str">
        <f t="shared" si="7"/>
        <v/>
      </c>
    </row>
    <row r="28" ht="20.1" customHeight="1" outlineLevel="1" spans="1:12">
      <c r="A28" s="80" t="s">
        <v>2776</v>
      </c>
      <c r="B28" s="70"/>
      <c r="C28" s="70"/>
      <c r="D28" s="70"/>
      <c r="E28" s="81" t="str">
        <f t="shared" si="3"/>
        <v/>
      </c>
      <c r="F28" s="81" t="str">
        <f t="shared" si="4"/>
        <v/>
      </c>
      <c r="G28" s="79" t="s">
        <v>2777</v>
      </c>
      <c r="H28" s="68"/>
      <c r="I28" s="68"/>
      <c r="J28" s="68"/>
      <c r="K28" s="21" t="str">
        <f t="shared" si="6"/>
        <v/>
      </c>
      <c r="L28" s="21" t="str">
        <f t="shared" si="7"/>
        <v/>
      </c>
    </row>
    <row r="29" ht="20.1" customHeight="1" outlineLevel="1" spans="1:12">
      <c r="A29" s="80" t="s">
        <v>2778</v>
      </c>
      <c r="B29" s="70"/>
      <c r="C29" s="70"/>
      <c r="D29" s="70"/>
      <c r="E29" s="81" t="str">
        <f t="shared" si="3"/>
        <v/>
      </c>
      <c r="F29" s="81" t="str">
        <f t="shared" si="4"/>
        <v/>
      </c>
      <c r="G29" s="73" t="s">
        <v>2779</v>
      </c>
      <c r="H29" s="76">
        <f>SUM(H30,H36,H42,H45)</f>
        <v>0</v>
      </c>
      <c r="I29" s="76">
        <f>SUM(I30,I36,I42,I45)</f>
        <v>0</v>
      </c>
      <c r="J29" s="76">
        <f>SUM(J30,J36,J42,J45)</f>
        <v>0</v>
      </c>
      <c r="K29" s="94" t="str">
        <f t="shared" ref="K29:K69" si="10">IFERROR(J29/H29,"")</f>
        <v/>
      </c>
      <c r="L29" s="94" t="str">
        <f t="shared" ref="L29:L69" si="11">IFERROR(J29/I29,"")</f>
        <v/>
      </c>
    </row>
    <row r="30" ht="20.1" customHeight="1" outlineLevel="1" spans="1:12">
      <c r="A30" s="80" t="s">
        <v>2780</v>
      </c>
      <c r="B30" s="70"/>
      <c r="C30" s="70"/>
      <c r="D30" s="70"/>
      <c r="E30" s="81" t="str">
        <f t="shared" si="3"/>
        <v/>
      </c>
      <c r="F30" s="81" t="str">
        <f t="shared" si="4"/>
        <v/>
      </c>
      <c r="G30" s="77" t="s">
        <v>2781</v>
      </c>
      <c r="H30" s="78">
        <f>SUM(H31:H35)</f>
        <v>0</v>
      </c>
      <c r="I30" s="78">
        <f t="shared" ref="I30:J30" si="12">SUM(I31:I35)</f>
        <v>0</v>
      </c>
      <c r="J30" s="78">
        <f t="shared" si="12"/>
        <v>0</v>
      </c>
      <c r="K30" s="95" t="str">
        <f t="shared" si="10"/>
        <v/>
      </c>
      <c r="L30" s="95" t="str">
        <f t="shared" si="11"/>
        <v/>
      </c>
    </row>
    <row r="31" ht="20.1" customHeight="1" outlineLevel="1" spans="1:12">
      <c r="A31" s="80" t="s">
        <v>2782</v>
      </c>
      <c r="B31" s="70"/>
      <c r="C31" s="70"/>
      <c r="D31" s="70"/>
      <c r="E31" s="81" t="str">
        <f t="shared" si="3"/>
        <v/>
      </c>
      <c r="F31" s="81" t="str">
        <f t="shared" si="4"/>
        <v/>
      </c>
      <c r="G31" s="79" t="s">
        <v>2783</v>
      </c>
      <c r="H31" s="56"/>
      <c r="I31" s="56"/>
      <c r="J31" s="56"/>
      <c r="K31" s="21" t="str">
        <f t="shared" si="10"/>
        <v/>
      </c>
      <c r="L31" s="21" t="str">
        <f t="shared" si="11"/>
        <v/>
      </c>
    </row>
    <row r="32" ht="20.1" customHeight="1" outlineLevel="1" spans="1:12">
      <c r="A32" s="80" t="s">
        <v>2784</v>
      </c>
      <c r="B32" s="70"/>
      <c r="C32" s="70"/>
      <c r="D32" s="70"/>
      <c r="E32" s="81" t="str">
        <f t="shared" si="3"/>
        <v/>
      </c>
      <c r="F32" s="81" t="str">
        <f t="shared" si="4"/>
        <v/>
      </c>
      <c r="G32" s="79" t="s">
        <v>2785</v>
      </c>
      <c r="H32" s="56"/>
      <c r="I32" s="56"/>
      <c r="J32" s="56"/>
      <c r="K32" s="21" t="str">
        <f t="shared" si="10"/>
        <v/>
      </c>
      <c r="L32" s="21" t="str">
        <f t="shared" si="11"/>
        <v/>
      </c>
    </row>
    <row r="33" ht="20.1" customHeight="1" outlineLevel="1" spans="1:12">
      <c r="A33" s="73" t="s">
        <v>2786</v>
      </c>
      <c r="B33" s="74"/>
      <c r="C33" s="74"/>
      <c r="D33" s="74"/>
      <c r="E33" s="75" t="str">
        <f t="shared" si="3"/>
        <v/>
      </c>
      <c r="F33" s="75" t="str">
        <f t="shared" si="4"/>
        <v/>
      </c>
      <c r="G33" s="79" t="s">
        <v>2787</v>
      </c>
      <c r="H33" s="56"/>
      <c r="I33" s="56"/>
      <c r="J33" s="56"/>
      <c r="K33" s="21" t="str">
        <f t="shared" si="10"/>
        <v/>
      </c>
      <c r="L33" s="21" t="str">
        <f t="shared" si="11"/>
        <v/>
      </c>
    </row>
    <row r="34" ht="20.1" customHeight="1" outlineLevel="1" spans="1:12">
      <c r="A34" s="83" t="s">
        <v>2788</v>
      </c>
      <c r="B34" s="76">
        <v>9500</v>
      </c>
      <c r="C34" s="76">
        <v>9500</v>
      </c>
      <c r="D34" s="76">
        <f>9500+660</f>
        <v>10160</v>
      </c>
      <c r="E34" s="75">
        <f t="shared" si="3"/>
        <v>1.06947368421053</v>
      </c>
      <c r="F34" s="75">
        <f t="shared" si="4"/>
        <v>1.06947368421053</v>
      </c>
      <c r="G34" s="79" t="s">
        <v>2789</v>
      </c>
      <c r="H34" s="56"/>
      <c r="I34" s="56"/>
      <c r="J34" s="56"/>
      <c r="K34" s="21" t="str">
        <f t="shared" si="10"/>
        <v/>
      </c>
      <c r="L34" s="21" t="str">
        <f t="shared" si="11"/>
        <v/>
      </c>
    </row>
    <row r="35" ht="20.1" customHeight="1" spans="1:12">
      <c r="A35" s="57"/>
      <c r="B35" s="56"/>
      <c r="C35" s="56"/>
      <c r="D35" s="56"/>
      <c r="E35" s="84"/>
      <c r="F35" s="84"/>
      <c r="G35" s="79" t="s">
        <v>2790</v>
      </c>
      <c r="H35" s="56"/>
      <c r="I35" s="56"/>
      <c r="J35" s="56"/>
      <c r="K35" s="21" t="str">
        <f t="shared" si="10"/>
        <v/>
      </c>
      <c r="L35" s="21" t="str">
        <f t="shared" si="11"/>
        <v/>
      </c>
    </row>
    <row r="36" ht="20.1" customHeight="1" outlineLevel="1" spans="1:12">
      <c r="A36" s="57"/>
      <c r="B36" s="56"/>
      <c r="C36" s="56"/>
      <c r="D36" s="56"/>
      <c r="E36" s="84"/>
      <c r="F36" s="84"/>
      <c r="G36" s="77" t="s">
        <v>2791</v>
      </c>
      <c r="H36" s="78">
        <f>SUM(H37:H41)</f>
        <v>0</v>
      </c>
      <c r="I36" s="78">
        <f t="shared" ref="I36:J36" si="13">SUM(I37:I41)</f>
        <v>0</v>
      </c>
      <c r="J36" s="78">
        <f t="shared" si="13"/>
        <v>0</v>
      </c>
      <c r="K36" s="95" t="str">
        <f t="shared" si="10"/>
        <v/>
      </c>
      <c r="L36" s="95" t="str">
        <f t="shared" si="11"/>
        <v/>
      </c>
    </row>
    <row r="37" ht="20.1" customHeight="1" outlineLevel="1" spans="1:12">
      <c r="A37" s="57"/>
      <c r="B37" s="56"/>
      <c r="C37" s="56"/>
      <c r="D37" s="56"/>
      <c r="E37" s="84"/>
      <c r="F37" s="84"/>
      <c r="G37" s="79" t="s">
        <v>2792</v>
      </c>
      <c r="H37" s="56"/>
      <c r="I37" s="56"/>
      <c r="J37" s="56"/>
      <c r="K37" s="21" t="str">
        <f t="shared" si="10"/>
        <v/>
      </c>
      <c r="L37" s="21" t="str">
        <f t="shared" si="11"/>
        <v/>
      </c>
    </row>
    <row r="38" ht="20.1" customHeight="1" outlineLevel="1" spans="1:12">
      <c r="A38" s="57"/>
      <c r="B38" s="56"/>
      <c r="C38" s="56"/>
      <c r="D38" s="56"/>
      <c r="E38" s="84"/>
      <c r="F38" s="84"/>
      <c r="G38" s="79" t="s">
        <v>2793</v>
      </c>
      <c r="H38" s="56"/>
      <c r="I38" s="56"/>
      <c r="J38" s="56"/>
      <c r="K38" s="21" t="str">
        <f t="shared" si="10"/>
        <v/>
      </c>
      <c r="L38" s="21" t="str">
        <f t="shared" si="11"/>
        <v/>
      </c>
    </row>
    <row r="39" ht="20.1" customHeight="1" outlineLevel="1" spans="1:12">
      <c r="A39" s="57"/>
      <c r="B39" s="56"/>
      <c r="C39" s="56"/>
      <c r="D39" s="56"/>
      <c r="E39" s="84"/>
      <c r="F39" s="84"/>
      <c r="G39" s="79" t="s">
        <v>2794</v>
      </c>
      <c r="H39" s="56"/>
      <c r="I39" s="56"/>
      <c r="J39" s="56"/>
      <c r="K39" s="21" t="str">
        <f t="shared" si="10"/>
        <v/>
      </c>
      <c r="L39" s="21" t="str">
        <f t="shared" si="11"/>
        <v/>
      </c>
    </row>
    <row r="40" ht="20.1" customHeight="1" outlineLevel="1" spans="1:12">
      <c r="A40" s="57"/>
      <c r="B40" s="56"/>
      <c r="C40" s="56"/>
      <c r="D40" s="56"/>
      <c r="E40" s="84"/>
      <c r="F40" s="84"/>
      <c r="G40" s="79" t="s">
        <v>2795</v>
      </c>
      <c r="H40" s="56"/>
      <c r="I40" s="56"/>
      <c r="J40" s="56"/>
      <c r="K40" s="21" t="str">
        <f t="shared" si="10"/>
        <v/>
      </c>
      <c r="L40" s="21" t="str">
        <f t="shared" si="11"/>
        <v/>
      </c>
    </row>
    <row r="41" ht="20.1" customHeight="1" outlineLevel="1" spans="1:12">
      <c r="A41" s="57"/>
      <c r="B41" s="56"/>
      <c r="C41" s="56"/>
      <c r="D41" s="56"/>
      <c r="E41" s="84"/>
      <c r="F41" s="84"/>
      <c r="G41" s="79" t="s">
        <v>2796</v>
      </c>
      <c r="H41" s="56"/>
      <c r="I41" s="56"/>
      <c r="J41" s="56"/>
      <c r="K41" s="21" t="str">
        <f t="shared" si="10"/>
        <v/>
      </c>
      <c r="L41" s="21" t="str">
        <f t="shared" si="11"/>
        <v/>
      </c>
    </row>
    <row r="42" ht="20.1" customHeight="1" outlineLevel="1" spans="1:12">
      <c r="A42" s="57"/>
      <c r="B42" s="56"/>
      <c r="C42" s="56"/>
      <c r="D42" s="56"/>
      <c r="E42" s="84"/>
      <c r="F42" s="84"/>
      <c r="G42" s="77" t="s">
        <v>2797</v>
      </c>
      <c r="H42" s="78">
        <f>SUM(H43:H44)</f>
        <v>0</v>
      </c>
      <c r="I42" s="78">
        <f t="shared" ref="I42:J42" si="14">SUM(I43:I44)</f>
        <v>0</v>
      </c>
      <c r="J42" s="78">
        <f t="shared" si="14"/>
        <v>0</v>
      </c>
      <c r="K42" s="95" t="str">
        <f t="shared" si="10"/>
        <v/>
      </c>
      <c r="L42" s="95" t="str">
        <f t="shared" si="11"/>
        <v/>
      </c>
    </row>
    <row r="43" ht="20.1" customHeight="1" outlineLevel="1" spans="1:12">
      <c r="A43" s="57"/>
      <c r="B43" s="56"/>
      <c r="C43" s="56"/>
      <c r="D43" s="56"/>
      <c r="E43" s="84"/>
      <c r="F43" s="84"/>
      <c r="G43" s="85" t="s">
        <v>2798</v>
      </c>
      <c r="H43" s="56"/>
      <c r="I43" s="56"/>
      <c r="J43" s="56"/>
      <c r="K43" s="21" t="str">
        <f t="shared" si="10"/>
        <v/>
      </c>
      <c r="L43" s="21" t="str">
        <f t="shared" si="11"/>
        <v/>
      </c>
    </row>
    <row r="44" ht="20.1" customHeight="1" outlineLevel="1" spans="1:12">
      <c r="A44" s="57"/>
      <c r="B44" s="56"/>
      <c r="C44" s="56"/>
      <c r="D44" s="56"/>
      <c r="E44" s="84"/>
      <c r="F44" s="84"/>
      <c r="G44" s="85" t="s">
        <v>2799</v>
      </c>
      <c r="H44" s="56"/>
      <c r="I44" s="56"/>
      <c r="J44" s="56"/>
      <c r="K44" s="21" t="str">
        <f t="shared" si="10"/>
        <v/>
      </c>
      <c r="L44" s="21" t="str">
        <f t="shared" si="11"/>
        <v/>
      </c>
    </row>
    <row r="45" ht="20.1" customHeight="1" outlineLevel="1" spans="1:12">
      <c r="A45" s="57"/>
      <c r="B45" s="56"/>
      <c r="C45" s="56"/>
      <c r="D45" s="56"/>
      <c r="E45" s="84"/>
      <c r="F45" s="84"/>
      <c r="G45" s="77" t="s">
        <v>2738</v>
      </c>
      <c r="H45" s="78">
        <f>SUM(H46:H51)</f>
        <v>0</v>
      </c>
      <c r="I45" s="78">
        <f>SUM(I46:I51)</f>
        <v>0</v>
      </c>
      <c r="J45" s="78">
        <f>SUM(J46:J51)</f>
        <v>0</v>
      </c>
      <c r="K45" s="95" t="str">
        <f t="shared" si="10"/>
        <v/>
      </c>
      <c r="L45" s="95" t="str">
        <f t="shared" si="11"/>
        <v/>
      </c>
    </row>
    <row r="46" ht="20.1" customHeight="1" spans="1:12">
      <c r="A46" s="57"/>
      <c r="B46" s="56"/>
      <c r="C46" s="56"/>
      <c r="D46" s="56"/>
      <c r="E46" s="84"/>
      <c r="F46" s="84"/>
      <c r="G46" s="85" t="s">
        <v>2800</v>
      </c>
      <c r="H46" s="56"/>
      <c r="I46" s="56"/>
      <c r="J46" s="56"/>
      <c r="K46" s="21" t="str">
        <f t="shared" si="10"/>
        <v/>
      </c>
      <c r="L46" s="21" t="str">
        <f t="shared" si="11"/>
        <v/>
      </c>
    </row>
    <row r="47" s="36" customFormat="1" ht="20.1" customHeight="1" outlineLevel="1" spans="1:12">
      <c r="A47" s="86"/>
      <c r="B47" s="87"/>
      <c r="C47" s="87"/>
      <c r="D47" s="87"/>
      <c r="E47" s="88"/>
      <c r="F47" s="88"/>
      <c r="G47" s="85" t="s">
        <v>2801</v>
      </c>
      <c r="H47" s="56"/>
      <c r="I47" s="56"/>
      <c r="J47" s="56"/>
      <c r="K47" s="21" t="str">
        <f t="shared" si="10"/>
        <v/>
      </c>
      <c r="L47" s="21" t="str">
        <f t="shared" si="11"/>
        <v/>
      </c>
    </row>
    <row r="48" ht="20.1" customHeight="1" outlineLevel="1" spans="1:12">
      <c r="A48" s="57"/>
      <c r="B48" s="56"/>
      <c r="C48" s="56"/>
      <c r="D48" s="56"/>
      <c r="E48" s="84"/>
      <c r="F48" s="84"/>
      <c r="G48" s="85" t="s">
        <v>2802</v>
      </c>
      <c r="H48" s="56"/>
      <c r="I48" s="56"/>
      <c r="J48" s="56"/>
      <c r="K48" s="21" t="str">
        <f t="shared" si="10"/>
        <v/>
      </c>
      <c r="L48" s="21" t="str">
        <f t="shared" si="11"/>
        <v/>
      </c>
    </row>
    <row r="49" ht="20.1" customHeight="1" outlineLevel="1" spans="1:12">
      <c r="A49" s="57"/>
      <c r="B49" s="56"/>
      <c r="C49" s="56"/>
      <c r="D49" s="56"/>
      <c r="E49" s="84"/>
      <c r="F49" s="84"/>
      <c r="G49" s="85" t="s">
        <v>2803</v>
      </c>
      <c r="H49" s="56"/>
      <c r="I49" s="56"/>
      <c r="J49" s="56"/>
      <c r="K49" s="21" t="str">
        <f t="shared" si="10"/>
        <v/>
      </c>
      <c r="L49" s="21" t="str">
        <f t="shared" si="11"/>
        <v/>
      </c>
    </row>
    <row r="50" ht="20.1" customHeight="1" outlineLevel="1" spans="1:12">
      <c r="A50" s="57"/>
      <c r="B50" s="56"/>
      <c r="C50" s="56"/>
      <c r="D50" s="56"/>
      <c r="E50" s="84"/>
      <c r="F50" s="84"/>
      <c r="G50" s="85" t="s">
        <v>2804</v>
      </c>
      <c r="H50" s="56"/>
      <c r="I50" s="56"/>
      <c r="J50" s="56"/>
      <c r="K50" s="21" t="str">
        <f t="shared" si="10"/>
        <v/>
      </c>
      <c r="L50" s="21" t="str">
        <f t="shared" si="11"/>
        <v/>
      </c>
    </row>
    <row r="51" ht="20.1" customHeight="1" outlineLevel="1" spans="1:12">
      <c r="A51" s="79"/>
      <c r="B51" s="89"/>
      <c r="C51" s="89"/>
      <c r="D51" s="89"/>
      <c r="E51" s="90"/>
      <c r="F51" s="90"/>
      <c r="G51" s="85" t="s">
        <v>2805</v>
      </c>
      <c r="H51" s="56"/>
      <c r="I51" s="56"/>
      <c r="J51" s="56"/>
      <c r="K51" s="21" t="str">
        <f t="shared" si="10"/>
        <v/>
      </c>
      <c r="L51" s="21" t="str">
        <f t="shared" si="11"/>
        <v/>
      </c>
    </row>
    <row r="52" ht="20.1" customHeight="1" outlineLevel="1" spans="1:12">
      <c r="A52" s="79"/>
      <c r="B52" s="89"/>
      <c r="C52" s="89"/>
      <c r="D52" s="89"/>
      <c r="E52" s="90"/>
      <c r="F52" s="90"/>
      <c r="G52" s="73" t="s">
        <v>2806</v>
      </c>
      <c r="H52" s="76">
        <f>SUM(H53)</f>
        <v>0</v>
      </c>
      <c r="I52" s="76">
        <f>SUM(I53)</f>
        <v>0</v>
      </c>
      <c r="J52" s="76">
        <f>SUM(J53)</f>
        <v>0</v>
      </c>
      <c r="K52" s="94" t="str">
        <f t="shared" si="10"/>
        <v/>
      </c>
      <c r="L52" s="94" t="str">
        <f t="shared" si="11"/>
        <v/>
      </c>
    </row>
    <row r="53" ht="20.1" customHeight="1" outlineLevel="1" spans="1:12">
      <c r="A53" s="79"/>
      <c r="B53" s="89"/>
      <c r="C53" s="89"/>
      <c r="D53" s="89"/>
      <c r="E53" s="90"/>
      <c r="F53" s="90"/>
      <c r="G53" s="77" t="s">
        <v>2738</v>
      </c>
      <c r="H53" s="78">
        <f>SUM(H54:H56)</f>
        <v>0</v>
      </c>
      <c r="I53" s="78">
        <f>SUM(I54:I56)</f>
        <v>0</v>
      </c>
      <c r="J53" s="78">
        <f>SUM(J54:J56)</f>
        <v>0</v>
      </c>
      <c r="K53" s="95" t="str">
        <f t="shared" si="10"/>
        <v/>
      </c>
      <c r="L53" s="95" t="str">
        <f t="shared" si="11"/>
        <v/>
      </c>
    </row>
    <row r="54" ht="20.1" customHeight="1" outlineLevel="1" spans="1:12">
      <c r="A54" s="79"/>
      <c r="B54" s="89"/>
      <c r="C54" s="89"/>
      <c r="D54" s="89"/>
      <c r="E54" s="90"/>
      <c r="F54" s="90"/>
      <c r="G54" s="85" t="s">
        <v>2807</v>
      </c>
      <c r="H54" s="56"/>
      <c r="I54" s="56"/>
      <c r="J54" s="56"/>
      <c r="K54" s="21" t="str">
        <f t="shared" si="10"/>
        <v/>
      </c>
      <c r="L54" s="21" t="str">
        <f t="shared" si="11"/>
        <v/>
      </c>
    </row>
    <row r="55" ht="20.1" customHeight="1" outlineLevel="1" spans="1:12">
      <c r="A55" s="55"/>
      <c r="B55" s="89"/>
      <c r="C55" s="89"/>
      <c r="D55" s="89"/>
      <c r="E55" s="90"/>
      <c r="F55" s="90"/>
      <c r="G55" s="85" t="s">
        <v>2808</v>
      </c>
      <c r="H55" s="56"/>
      <c r="I55" s="56"/>
      <c r="J55" s="56"/>
      <c r="K55" s="21" t="str">
        <f t="shared" si="10"/>
        <v/>
      </c>
      <c r="L55" s="21" t="str">
        <f t="shared" si="11"/>
        <v/>
      </c>
    </row>
    <row r="56" ht="20.1" customHeight="1" outlineLevel="1" spans="1:12">
      <c r="A56" s="53"/>
      <c r="B56" s="91"/>
      <c r="C56" s="91"/>
      <c r="D56" s="91"/>
      <c r="E56" s="92"/>
      <c r="F56" s="92"/>
      <c r="G56" s="85" t="s">
        <v>2809</v>
      </c>
      <c r="H56" s="56"/>
      <c r="I56" s="56"/>
      <c r="J56" s="56"/>
      <c r="K56" s="21" t="str">
        <f t="shared" si="10"/>
        <v/>
      </c>
      <c r="L56" s="21" t="str">
        <f t="shared" si="11"/>
        <v/>
      </c>
    </row>
    <row r="57" ht="20.1" customHeight="1" outlineLevel="1" spans="1:12">
      <c r="A57" s="53"/>
      <c r="B57" s="91"/>
      <c r="C57" s="91"/>
      <c r="D57" s="91"/>
      <c r="E57" s="92"/>
      <c r="F57" s="92"/>
      <c r="G57" s="73" t="s">
        <v>2810</v>
      </c>
      <c r="H57" s="76">
        <f>SUM(H58)</f>
        <v>0</v>
      </c>
      <c r="I57" s="76">
        <f>SUM(I58)</f>
        <v>0</v>
      </c>
      <c r="J57" s="76">
        <f>SUM(J58)</f>
        <v>0</v>
      </c>
      <c r="K57" s="94" t="str">
        <f t="shared" si="10"/>
        <v/>
      </c>
      <c r="L57" s="94" t="str">
        <f t="shared" si="11"/>
        <v/>
      </c>
    </row>
    <row r="58" ht="20.1" customHeight="1" outlineLevel="1" spans="1:12">
      <c r="A58" s="53"/>
      <c r="B58" s="91"/>
      <c r="C58" s="91"/>
      <c r="D58" s="91"/>
      <c r="E58" s="92"/>
      <c r="F58" s="92"/>
      <c r="G58" s="77" t="s">
        <v>2738</v>
      </c>
      <c r="H58" s="78">
        <f>SUM(H59:H63)</f>
        <v>0</v>
      </c>
      <c r="I58" s="78">
        <f>SUM(I59:I63)</f>
        <v>0</v>
      </c>
      <c r="J58" s="78">
        <f>SUM(J59:J63)</f>
        <v>0</v>
      </c>
      <c r="K58" s="95" t="str">
        <f t="shared" si="10"/>
        <v/>
      </c>
      <c r="L58" s="95" t="str">
        <f t="shared" si="11"/>
        <v/>
      </c>
    </row>
    <row r="59" ht="20.1" customHeight="1" outlineLevel="1" spans="1:12">
      <c r="A59" s="53"/>
      <c r="B59" s="91"/>
      <c r="C59" s="91"/>
      <c r="D59" s="91"/>
      <c r="E59" s="92"/>
      <c r="F59" s="92"/>
      <c r="G59" s="85" t="s">
        <v>2811</v>
      </c>
      <c r="H59" s="56"/>
      <c r="I59" s="56"/>
      <c r="J59" s="56"/>
      <c r="K59" s="21" t="str">
        <f t="shared" si="10"/>
        <v/>
      </c>
      <c r="L59" s="21" t="str">
        <f t="shared" si="11"/>
        <v/>
      </c>
    </row>
    <row r="60" ht="20.1" customHeight="1" outlineLevel="1" spans="1:12">
      <c r="A60" s="53"/>
      <c r="B60" s="91"/>
      <c r="C60" s="91"/>
      <c r="D60" s="91"/>
      <c r="E60" s="92"/>
      <c r="F60" s="92"/>
      <c r="G60" s="85" t="s">
        <v>2812</v>
      </c>
      <c r="H60" s="56"/>
      <c r="I60" s="56"/>
      <c r="J60" s="56"/>
      <c r="K60" s="21" t="str">
        <f t="shared" si="10"/>
        <v/>
      </c>
      <c r="L60" s="21" t="str">
        <f t="shared" si="11"/>
        <v/>
      </c>
    </row>
    <row r="61" ht="20.1" customHeight="1" outlineLevel="1" spans="1:12">
      <c r="A61" s="53"/>
      <c r="B61" s="91"/>
      <c r="C61" s="91"/>
      <c r="D61" s="91"/>
      <c r="E61" s="92"/>
      <c r="F61" s="92"/>
      <c r="G61" s="85" t="s">
        <v>2813</v>
      </c>
      <c r="H61" s="56"/>
      <c r="I61" s="56"/>
      <c r="J61" s="56"/>
      <c r="K61" s="21" t="str">
        <f t="shared" si="10"/>
        <v/>
      </c>
      <c r="L61" s="21" t="str">
        <f t="shared" si="11"/>
        <v/>
      </c>
    </row>
    <row r="62" ht="20.1" customHeight="1" outlineLevel="1" spans="1:12">
      <c r="A62" s="53"/>
      <c r="B62" s="91"/>
      <c r="C62" s="91"/>
      <c r="D62" s="91"/>
      <c r="E62" s="92"/>
      <c r="F62" s="92"/>
      <c r="G62" s="85" t="s">
        <v>2814</v>
      </c>
      <c r="H62" s="56"/>
      <c r="I62" s="56"/>
      <c r="J62" s="56"/>
      <c r="K62" s="21" t="str">
        <f t="shared" si="10"/>
        <v/>
      </c>
      <c r="L62" s="21" t="str">
        <f t="shared" si="11"/>
        <v/>
      </c>
    </row>
    <row r="63" ht="20.1" customHeight="1" outlineLevel="1" spans="1:12">
      <c r="A63" s="53"/>
      <c r="B63" s="91"/>
      <c r="C63" s="91"/>
      <c r="D63" s="91"/>
      <c r="E63" s="92"/>
      <c r="F63" s="92"/>
      <c r="G63" s="85" t="s">
        <v>2815</v>
      </c>
      <c r="H63" s="56"/>
      <c r="I63" s="56"/>
      <c r="J63" s="56"/>
      <c r="K63" s="21" t="str">
        <f t="shared" si="10"/>
        <v/>
      </c>
      <c r="L63" s="21" t="str">
        <f t="shared" si="11"/>
        <v/>
      </c>
    </row>
    <row r="64" ht="20.1" customHeight="1" outlineLevel="1" spans="1:12">
      <c r="A64" s="53"/>
      <c r="B64" s="91"/>
      <c r="C64" s="91"/>
      <c r="D64" s="91"/>
      <c r="E64" s="92"/>
      <c r="F64" s="92"/>
      <c r="G64" s="73" t="s">
        <v>2816</v>
      </c>
      <c r="H64" s="76">
        <f>SUM(H65,H70,H75)</f>
        <v>0</v>
      </c>
      <c r="I64" s="76">
        <f>SUM(I65,I70,I75)</f>
        <v>0</v>
      </c>
      <c r="J64" s="76">
        <f>SUM(J65,J70,J75)</f>
        <v>0</v>
      </c>
      <c r="K64" s="94" t="str">
        <f t="shared" si="10"/>
        <v/>
      </c>
      <c r="L64" s="94" t="str">
        <f t="shared" si="11"/>
        <v/>
      </c>
    </row>
    <row r="65" ht="20.1" customHeight="1" outlineLevel="1" spans="1:12">
      <c r="A65" s="53"/>
      <c r="B65" s="91"/>
      <c r="C65" s="91"/>
      <c r="D65" s="91"/>
      <c r="E65" s="92"/>
      <c r="F65" s="92"/>
      <c r="G65" s="96" t="s">
        <v>2817</v>
      </c>
      <c r="H65" s="78">
        <f>SUM(H66:H69)</f>
        <v>0</v>
      </c>
      <c r="I65" s="78">
        <f t="shared" ref="I65:J65" si="15">SUM(I66:I69)</f>
        <v>0</v>
      </c>
      <c r="J65" s="78">
        <f t="shared" si="15"/>
        <v>0</v>
      </c>
      <c r="K65" s="95" t="str">
        <f t="shared" si="10"/>
        <v/>
      </c>
      <c r="L65" s="95" t="str">
        <f t="shared" si="11"/>
        <v/>
      </c>
    </row>
    <row r="66" ht="20.1" customHeight="1" outlineLevel="1" spans="1:12">
      <c r="A66" s="53"/>
      <c r="B66" s="91"/>
      <c r="C66" s="91"/>
      <c r="D66" s="91"/>
      <c r="E66" s="92"/>
      <c r="F66" s="92"/>
      <c r="G66" s="53" t="s">
        <v>2818</v>
      </c>
      <c r="H66" s="56"/>
      <c r="I66" s="56"/>
      <c r="J66" s="56"/>
      <c r="K66" s="21" t="str">
        <f t="shared" si="10"/>
        <v/>
      </c>
      <c r="L66" s="21" t="str">
        <f t="shared" si="11"/>
        <v/>
      </c>
    </row>
    <row r="67" ht="20.1" customHeight="1" outlineLevel="1" spans="1:12">
      <c r="A67" s="53"/>
      <c r="B67" s="91"/>
      <c r="C67" s="91"/>
      <c r="D67" s="91"/>
      <c r="E67" s="92"/>
      <c r="F67" s="92"/>
      <c r="G67" s="53" t="s">
        <v>2819</v>
      </c>
      <c r="H67" s="56"/>
      <c r="I67" s="56"/>
      <c r="J67" s="56"/>
      <c r="K67" s="21" t="str">
        <f t="shared" si="10"/>
        <v/>
      </c>
      <c r="L67" s="21" t="str">
        <f t="shared" si="11"/>
        <v/>
      </c>
    </row>
    <row r="68" ht="20.1" customHeight="1" outlineLevel="1" spans="1:12">
      <c r="A68" s="53"/>
      <c r="B68" s="91"/>
      <c r="C68" s="91"/>
      <c r="D68" s="91"/>
      <c r="E68" s="92"/>
      <c r="F68" s="92"/>
      <c r="G68" s="53" t="s">
        <v>2820</v>
      </c>
      <c r="H68" s="56"/>
      <c r="I68" s="56"/>
      <c r="J68" s="56"/>
      <c r="K68" s="21" t="str">
        <f t="shared" si="10"/>
        <v/>
      </c>
      <c r="L68" s="21" t="str">
        <f t="shared" si="11"/>
        <v/>
      </c>
    </row>
    <row r="69" ht="20.1" customHeight="1" outlineLevel="1" spans="1:12">
      <c r="A69" s="53"/>
      <c r="B69" s="91"/>
      <c r="C69" s="91"/>
      <c r="D69" s="91"/>
      <c r="E69" s="92"/>
      <c r="F69" s="92"/>
      <c r="G69" s="53" t="s">
        <v>2821</v>
      </c>
      <c r="H69" s="56"/>
      <c r="I69" s="56"/>
      <c r="J69" s="56"/>
      <c r="K69" s="21" t="str">
        <f t="shared" si="10"/>
        <v/>
      </c>
      <c r="L69" s="21" t="str">
        <f t="shared" si="11"/>
        <v/>
      </c>
    </row>
    <row r="70" ht="20.1" customHeight="1" outlineLevel="1" spans="1:12">
      <c r="A70" s="53"/>
      <c r="B70" s="91"/>
      <c r="C70" s="91"/>
      <c r="D70" s="91"/>
      <c r="E70" s="92"/>
      <c r="F70" s="92"/>
      <c r="G70" s="96" t="s">
        <v>2822</v>
      </c>
      <c r="H70" s="78">
        <f>SUM(H71:H74)</f>
        <v>0</v>
      </c>
      <c r="I70" s="78">
        <f t="shared" ref="I70:J70" si="16">SUM(I71:I74)</f>
        <v>0</v>
      </c>
      <c r="J70" s="78">
        <f t="shared" si="16"/>
        <v>0</v>
      </c>
      <c r="K70" s="95" t="str">
        <f t="shared" ref="K70:K79" si="17">IFERROR(J70/H70,"")</f>
        <v/>
      </c>
      <c r="L70" s="95" t="str">
        <f t="shared" ref="L70:L79" si="18">IFERROR(J70/I70,"")</f>
        <v/>
      </c>
    </row>
    <row r="71" ht="20.1" customHeight="1" outlineLevel="1" spans="1:12">
      <c r="A71" s="53"/>
      <c r="B71" s="91"/>
      <c r="C71" s="91"/>
      <c r="D71" s="91"/>
      <c r="E71" s="92"/>
      <c r="F71" s="92"/>
      <c r="G71" s="53" t="s">
        <v>2823</v>
      </c>
      <c r="H71" s="56"/>
      <c r="I71" s="56"/>
      <c r="J71" s="56"/>
      <c r="K71" s="21" t="str">
        <f t="shared" si="17"/>
        <v/>
      </c>
      <c r="L71" s="21" t="str">
        <f t="shared" si="18"/>
        <v/>
      </c>
    </row>
    <row r="72" ht="20.1" customHeight="1" outlineLevel="1" spans="1:12">
      <c r="A72" s="53"/>
      <c r="B72" s="91"/>
      <c r="C72" s="91"/>
      <c r="D72" s="91"/>
      <c r="E72" s="92"/>
      <c r="F72" s="92"/>
      <c r="G72" s="53" t="s">
        <v>2824</v>
      </c>
      <c r="H72" s="56"/>
      <c r="I72" s="56"/>
      <c r="J72" s="56"/>
      <c r="K72" s="21" t="str">
        <f t="shared" si="17"/>
        <v/>
      </c>
      <c r="L72" s="21" t="str">
        <f t="shared" si="18"/>
        <v/>
      </c>
    </row>
    <row r="73" ht="20.1" customHeight="1" outlineLevel="1" spans="1:12">
      <c r="A73" s="53"/>
      <c r="B73" s="91"/>
      <c r="C73" s="91"/>
      <c r="D73" s="91"/>
      <c r="E73" s="92"/>
      <c r="F73" s="92"/>
      <c r="G73" s="53" t="s">
        <v>2825</v>
      </c>
      <c r="H73" s="56"/>
      <c r="I73" s="56"/>
      <c r="J73" s="56"/>
      <c r="K73" s="21" t="str">
        <f t="shared" si="17"/>
        <v/>
      </c>
      <c r="L73" s="21" t="str">
        <f t="shared" si="18"/>
        <v/>
      </c>
    </row>
    <row r="74" ht="20.1" customHeight="1" outlineLevel="1" spans="1:12">
      <c r="A74" s="53"/>
      <c r="B74" s="91"/>
      <c r="C74" s="91"/>
      <c r="D74" s="91"/>
      <c r="E74" s="92"/>
      <c r="F74" s="92"/>
      <c r="G74" s="53" t="s">
        <v>2826</v>
      </c>
      <c r="H74" s="56"/>
      <c r="I74" s="56"/>
      <c r="J74" s="56"/>
      <c r="K74" s="21" t="str">
        <f t="shared" si="17"/>
        <v/>
      </c>
      <c r="L74" s="21" t="str">
        <f t="shared" si="18"/>
        <v/>
      </c>
    </row>
    <row r="75" ht="20.1" customHeight="1" outlineLevel="1" spans="1:12">
      <c r="A75" s="53"/>
      <c r="B75" s="91"/>
      <c r="C75" s="91"/>
      <c r="D75" s="91"/>
      <c r="E75" s="92"/>
      <c r="F75" s="92"/>
      <c r="G75" s="77" t="s">
        <v>2827</v>
      </c>
      <c r="H75" s="78">
        <f>SUM(H76:H79)</f>
        <v>0</v>
      </c>
      <c r="I75" s="78">
        <f t="shared" ref="H75:J75" si="19">SUM(I76:I79)</f>
        <v>0</v>
      </c>
      <c r="J75" s="78">
        <f t="shared" si="19"/>
        <v>0</v>
      </c>
      <c r="K75" s="95" t="str">
        <f t="shared" si="17"/>
        <v/>
      </c>
      <c r="L75" s="95" t="str">
        <f t="shared" si="18"/>
        <v/>
      </c>
    </row>
    <row r="76" ht="20.1" customHeight="1" outlineLevel="1" spans="1:12">
      <c r="A76" s="53"/>
      <c r="B76" s="91"/>
      <c r="C76" s="91"/>
      <c r="D76" s="91"/>
      <c r="E76" s="92"/>
      <c r="F76" s="92"/>
      <c r="G76" s="53" t="s">
        <v>2828</v>
      </c>
      <c r="H76" s="56"/>
      <c r="I76" s="56"/>
      <c r="J76" s="56"/>
      <c r="K76" s="21" t="str">
        <f t="shared" si="17"/>
        <v/>
      </c>
      <c r="L76" s="21" t="str">
        <f t="shared" si="18"/>
        <v/>
      </c>
    </row>
    <row r="77" ht="20.1" customHeight="1" outlineLevel="1" spans="1:12">
      <c r="A77" s="53"/>
      <c r="B77" s="91"/>
      <c r="C77" s="91"/>
      <c r="D77" s="91"/>
      <c r="E77" s="92"/>
      <c r="F77" s="92"/>
      <c r="G77" s="53" t="s">
        <v>2829</v>
      </c>
      <c r="H77" s="56"/>
      <c r="I77" s="56"/>
      <c r="J77" s="56"/>
      <c r="K77" s="21" t="str">
        <f t="shared" si="17"/>
        <v/>
      </c>
      <c r="L77" s="21" t="str">
        <f t="shared" si="18"/>
        <v/>
      </c>
    </row>
    <row r="78" ht="20.1" customHeight="1" outlineLevel="1" spans="1:12">
      <c r="A78" s="53"/>
      <c r="B78" s="91"/>
      <c r="C78" s="91"/>
      <c r="D78" s="91"/>
      <c r="E78" s="92"/>
      <c r="F78" s="92"/>
      <c r="G78" s="53" t="s">
        <v>2830</v>
      </c>
      <c r="H78" s="56"/>
      <c r="I78" s="56"/>
      <c r="J78" s="56"/>
      <c r="K78" s="21" t="str">
        <f t="shared" si="17"/>
        <v/>
      </c>
      <c r="L78" s="21" t="str">
        <f t="shared" si="18"/>
        <v/>
      </c>
    </row>
    <row r="79" ht="20.1" customHeight="1" outlineLevel="1" spans="1:12">
      <c r="A79" s="53"/>
      <c r="B79" s="91"/>
      <c r="C79" s="91"/>
      <c r="D79" s="91"/>
      <c r="E79" s="92"/>
      <c r="F79" s="92"/>
      <c r="G79" s="53" t="s">
        <v>2831</v>
      </c>
      <c r="H79" s="56"/>
      <c r="I79" s="56"/>
      <c r="J79" s="56"/>
      <c r="K79" s="21" t="str">
        <f t="shared" si="17"/>
        <v/>
      </c>
      <c r="L79" s="21" t="str">
        <f t="shared" si="18"/>
        <v/>
      </c>
    </row>
    <row r="80" ht="20.1" customHeight="1" outlineLevel="1" spans="1:12">
      <c r="A80" s="53"/>
      <c r="B80" s="91"/>
      <c r="C80" s="91"/>
      <c r="D80" s="91"/>
      <c r="E80" s="92"/>
      <c r="F80" s="92"/>
      <c r="G80" s="73" t="s">
        <v>2832</v>
      </c>
      <c r="H80" s="76">
        <f>SUM(H81,H97,H101,H102,H108,H112,H116,H120,H126,H129,H138)</f>
        <v>90360</v>
      </c>
      <c r="I80" s="76">
        <f>SUM(I81,I97,I101,I102,I108,I112,I116,I120,I126,I129,I138)</f>
        <v>55528</v>
      </c>
      <c r="J80" s="76">
        <f>SUM(J81,J97,J101,J102,J108,J112,J116,J120,J126,J129,J138)</f>
        <v>70197</v>
      </c>
      <c r="K80" s="94">
        <f t="shared" ref="K80:K105" si="20">IFERROR(J80/H80,"")</f>
        <v>0.776859229747676</v>
      </c>
      <c r="L80" s="94">
        <f t="shared" ref="L80:L105" si="21">IFERROR(J80/I80,"")</f>
        <v>1.26417302982279</v>
      </c>
    </row>
    <row r="81" ht="20.1" customHeight="1" outlineLevel="1" spans="1:12">
      <c r="A81" s="53"/>
      <c r="B81" s="91"/>
      <c r="C81" s="91"/>
      <c r="D81" s="91"/>
      <c r="E81" s="92"/>
      <c r="F81" s="92"/>
      <c r="G81" s="96" t="s">
        <v>2833</v>
      </c>
      <c r="H81" s="78">
        <f>SUM(H82:H96)</f>
        <v>90360</v>
      </c>
      <c r="I81" s="78">
        <f t="shared" ref="I81:J81" si="22">SUM(I82:I96)</f>
        <v>55528</v>
      </c>
      <c r="J81" s="78">
        <f t="shared" si="22"/>
        <v>70197</v>
      </c>
      <c r="K81" s="95">
        <f t="shared" si="20"/>
        <v>0.776859229747676</v>
      </c>
      <c r="L81" s="95">
        <f t="shared" si="21"/>
        <v>1.26417302982279</v>
      </c>
    </row>
    <row r="82" ht="20.1" customHeight="1" outlineLevel="1" spans="1:12">
      <c r="A82" s="53"/>
      <c r="B82" s="91"/>
      <c r="C82" s="91"/>
      <c r="D82" s="91"/>
      <c r="E82" s="92"/>
      <c r="F82" s="92"/>
      <c r="G82" s="55" t="s">
        <v>2834</v>
      </c>
      <c r="H82" s="56">
        <v>90360</v>
      </c>
      <c r="I82" s="56">
        <f>50811-1286</f>
        <v>49525</v>
      </c>
      <c r="J82" s="56">
        <v>70197</v>
      </c>
      <c r="K82" s="21">
        <f t="shared" si="20"/>
        <v>0.776859229747676</v>
      </c>
      <c r="L82" s="21">
        <f t="shared" si="21"/>
        <v>1.41740535083291</v>
      </c>
    </row>
    <row r="83" ht="20.1" customHeight="1" outlineLevel="1" spans="1:12">
      <c r="A83" s="53"/>
      <c r="B83" s="91"/>
      <c r="C83" s="91"/>
      <c r="D83" s="91"/>
      <c r="E83" s="92"/>
      <c r="F83" s="92"/>
      <c r="G83" s="55" t="s">
        <v>2835</v>
      </c>
      <c r="H83" s="56"/>
      <c r="I83" s="98">
        <v>1694</v>
      </c>
      <c r="J83" s="56"/>
      <c r="K83" s="21" t="str">
        <f t="shared" si="20"/>
        <v/>
      </c>
      <c r="L83" s="21">
        <f t="shared" si="21"/>
        <v>0</v>
      </c>
    </row>
    <row r="84" ht="20.1" customHeight="1" outlineLevel="1" spans="1:12">
      <c r="A84" s="53"/>
      <c r="B84" s="91"/>
      <c r="C84" s="91"/>
      <c r="D84" s="91"/>
      <c r="E84" s="92"/>
      <c r="F84" s="92"/>
      <c r="G84" s="55" t="s">
        <v>2836</v>
      </c>
      <c r="H84" s="56"/>
      <c r="I84" s="99">
        <v>495</v>
      </c>
      <c r="J84" s="56"/>
      <c r="K84" s="21" t="str">
        <f t="shared" si="20"/>
        <v/>
      </c>
      <c r="L84" s="21">
        <f t="shared" si="21"/>
        <v>0</v>
      </c>
    </row>
    <row r="85" ht="20.1" customHeight="1" outlineLevel="1" spans="1:12">
      <c r="A85" s="53"/>
      <c r="B85" s="91"/>
      <c r="C85" s="91"/>
      <c r="D85" s="91"/>
      <c r="E85" s="92"/>
      <c r="F85" s="92"/>
      <c r="G85" s="55" t="s">
        <v>2837</v>
      </c>
      <c r="H85" s="56"/>
      <c r="I85" s="98">
        <v>1163</v>
      </c>
      <c r="J85" s="56"/>
      <c r="K85" s="21" t="str">
        <f t="shared" si="20"/>
        <v/>
      </c>
      <c r="L85" s="21">
        <f t="shared" si="21"/>
        <v>0</v>
      </c>
    </row>
    <row r="86" ht="20.1" customHeight="1" outlineLevel="1" spans="1:12">
      <c r="A86" s="53"/>
      <c r="B86" s="91"/>
      <c r="C86" s="91"/>
      <c r="D86" s="91"/>
      <c r="E86" s="92"/>
      <c r="F86" s="92"/>
      <c r="G86" s="55" t="s">
        <v>2838</v>
      </c>
      <c r="H86" s="56"/>
      <c r="I86" s="98">
        <v>1035</v>
      </c>
      <c r="J86" s="56"/>
      <c r="K86" s="21" t="str">
        <f t="shared" si="20"/>
        <v/>
      </c>
      <c r="L86" s="21">
        <f t="shared" si="21"/>
        <v>0</v>
      </c>
    </row>
    <row r="87" ht="20.1" customHeight="1" outlineLevel="1" spans="1:12">
      <c r="A87" s="53"/>
      <c r="B87" s="91"/>
      <c r="C87" s="91"/>
      <c r="D87" s="91"/>
      <c r="E87" s="92"/>
      <c r="F87" s="92"/>
      <c r="G87" s="55" t="s">
        <v>2839</v>
      </c>
      <c r="H87" s="56"/>
      <c r="I87" s="56"/>
      <c r="J87" s="56"/>
      <c r="K87" s="21" t="str">
        <f t="shared" si="20"/>
        <v/>
      </c>
      <c r="L87" s="21" t="str">
        <f t="shared" si="21"/>
        <v/>
      </c>
    </row>
    <row r="88" ht="20.1" customHeight="1" outlineLevel="1" spans="1:12">
      <c r="A88" s="53"/>
      <c r="B88" s="91"/>
      <c r="C88" s="91"/>
      <c r="D88" s="91"/>
      <c r="E88" s="92"/>
      <c r="F88" s="92"/>
      <c r="G88" s="55" t="s">
        <v>2840</v>
      </c>
      <c r="H88" s="56"/>
      <c r="I88" s="56"/>
      <c r="J88" s="56"/>
      <c r="K88" s="21" t="str">
        <f t="shared" si="20"/>
        <v/>
      </c>
      <c r="L88" s="21" t="str">
        <f t="shared" si="21"/>
        <v/>
      </c>
    </row>
    <row r="89" ht="20.1" customHeight="1" outlineLevel="1" spans="1:12">
      <c r="A89" s="53"/>
      <c r="B89" s="91"/>
      <c r="C89" s="91"/>
      <c r="D89" s="91"/>
      <c r="E89" s="92"/>
      <c r="F89" s="92"/>
      <c r="G89" s="55" t="s">
        <v>2841</v>
      </c>
      <c r="H89" s="56"/>
      <c r="I89" s="56"/>
      <c r="J89" s="56"/>
      <c r="K89" s="21" t="str">
        <f t="shared" si="20"/>
        <v/>
      </c>
      <c r="L89" s="21" t="str">
        <f t="shared" si="21"/>
        <v/>
      </c>
    </row>
    <row r="90" ht="20.1" customHeight="1" outlineLevel="1" spans="1:12">
      <c r="A90" s="53"/>
      <c r="B90" s="91"/>
      <c r="C90" s="91"/>
      <c r="D90" s="91"/>
      <c r="E90" s="92"/>
      <c r="F90" s="92"/>
      <c r="G90" s="55" t="s">
        <v>2842</v>
      </c>
      <c r="H90" s="56"/>
      <c r="I90" s="56"/>
      <c r="J90" s="56"/>
      <c r="K90" s="21" t="str">
        <f t="shared" si="20"/>
        <v/>
      </c>
      <c r="L90" s="21" t="str">
        <f t="shared" si="21"/>
        <v/>
      </c>
    </row>
    <row r="91" ht="20.1" customHeight="1" outlineLevel="1" spans="1:12">
      <c r="A91" s="53"/>
      <c r="B91" s="91"/>
      <c r="C91" s="91"/>
      <c r="D91" s="91"/>
      <c r="E91" s="92"/>
      <c r="F91" s="92"/>
      <c r="G91" s="55" t="s">
        <v>2843</v>
      </c>
      <c r="H91" s="56"/>
      <c r="I91" s="56"/>
      <c r="J91" s="56"/>
      <c r="K91" s="21" t="str">
        <f t="shared" si="20"/>
        <v/>
      </c>
      <c r="L91" s="21" t="str">
        <f t="shared" si="21"/>
        <v/>
      </c>
    </row>
    <row r="92" ht="20.1" customHeight="1" outlineLevel="1" spans="1:12">
      <c r="A92" s="53"/>
      <c r="B92" s="91"/>
      <c r="C92" s="91"/>
      <c r="D92" s="91"/>
      <c r="E92" s="92"/>
      <c r="F92" s="92"/>
      <c r="G92" s="55" t="s">
        <v>2844</v>
      </c>
      <c r="H92" s="56"/>
      <c r="I92" s="56"/>
      <c r="J92" s="56"/>
      <c r="K92" s="21" t="str">
        <f t="shared" si="20"/>
        <v/>
      </c>
      <c r="L92" s="21" t="str">
        <f t="shared" si="21"/>
        <v/>
      </c>
    </row>
    <row r="93" ht="20.1" customHeight="1" outlineLevel="1" spans="1:12">
      <c r="A93" s="53"/>
      <c r="B93" s="91"/>
      <c r="C93" s="91"/>
      <c r="D93" s="91"/>
      <c r="E93" s="92"/>
      <c r="F93" s="92"/>
      <c r="G93" s="97" t="s">
        <v>2845</v>
      </c>
      <c r="H93" s="56"/>
      <c r="I93" s="56"/>
      <c r="J93" s="56"/>
      <c r="K93" s="21" t="str">
        <f t="shared" si="20"/>
        <v/>
      </c>
      <c r="L93" s="21" t="str">
        <f t="shared" si="21"/>
        <v/>
      </c>
    </row>
    <row r="94" ht="20.1" customHeight="1" outlineLevel="1" spans="1:12">
      <c r="A94" s="53"/>
      <c r="B94" s="91"/>
      <c r="C94" s="91"/>
      <c r="D94" s="91"/>
      <c r="E94" s="92"/>
      <c r="F94" s="92"/>
      <c r="G94" s="97" t="s">
        <v>2846</v>
      </c>
      <c r="H94" s="56"/>
      <c r="I94" s="56"/>
      <c r="J94" s="56"/>
      <c r="K94" s="21" t="str">
        <f t="shared" si="20"/>
        <v/>
      </c>
      <c r="L94" s="21" t="str">
        <f t="shared" si="21"/>
        <v/>
      </c>
    </row>
    <row r="95" ht="20.1" customHeight="1" outlineLevel="1" spans="1:12">
      <c r="A95" s="53"/>
      <c r="B95" s="91"/>
      <c r="C95" s="91"/>
      <c r="D95" s="91"/>
      <c r="E95" s="92"/>
      <c r="F95" s="92"/>
      <c r="G95" s="97" t="s">
        <v>2847</v>
      </c>
      <c r="H95" s="56"/>
      <c r="I95" s="56"/>
      <c r="J95" s="56"/>
      <c r="K95" s="21" t="str">
        <f t="shared" si="20"/>
        <v/>
      </c>
      <c r="L95" s="21" t="str">
        <f t="shared" si="21"/>
        <v/>
      </c>
    </row>
    <row r="96" ht="20.1" customHeight="1" outlineLevel="1" spans="1:12">
      <c r="A96" s="53"/>
      <c r="B96" s="91"/>
      <c r="C96" s="91"/>
      <c r="D96" s="91"/>
      <c r="E96" s="92"/>
      <c r="F96" s="92"/>
      <c r="G96" s="55" t="s">
        <v>2848</v>
      </c>
      <c r="H96" s="56"/>
      <c r="I96" s="98">
        <v>1616</v>
      </c>
      <c r="J96" s="56"/>
      <c r="K96" s="21" t="str">
        <f t="shared" si="20"/>
        <v/>
      </c>
      <c r="L96" s="21">
        <f t="shared" si="21"/>
        <v>0</v>
      </c>
    </row>
    <row r="97" ht="20.1" customHeight="1" outlineLevel="1" spans="1:12">
      <c r="A97" s="53"/>
      <c r="B97" s="91"/>
      <c r="C97" s="91"/>
      <c r="D97" s="91"/>
      <c r="E97" s="92"/>
      <c r="F97" s="92"/>
      <c r="G97" s="96" t="s">
        <v>2849</v>
      </c>
      <c r="H97" s="78">
        <f>SUM(H98:H100)</f>
        <v>0</v>
      </c>
      <c r="I97" s="78">
        <f t="shared" ref="I97:J97" si="23">SUM(I98:I100)</f>
        <v>0</v>
      </c>
      <c r="J97" s="78">
        <f t="shared" si="23"/>
        <v>0</v>
      </c>
      <c r="K97" s="95" t="str">
        <f t="shared" si="20"/>
        <v/>
      </c>
      <c r="L97" s="95" t="str">
        <f t="shared" si="21"/>
        <v/>
      </c>
    </row>
    <row r="98" ht="20.1" customHeight="1" outlineLevel="1" spans="1:12">
      <c r="A98" s="53"/>
      <c r="B98" s="91"/>
      <c r="C98" s="91"/>
      <c r="D98" s="91"/>
      <c r="E98" s="92"/>
      <c r="F98" s="92"/>
      <c r="G98" s="55" t="s">
        <v>2834</v>
      </c>
      <c r="H98" s="56"/>
      <c r="I98" s="56"/>
      <c r="J98" s="56"/>
      <c r="K98" s="21" t="str">
        <f t="shared" si="20"/>
        <v/>
      </c>
      <c r="L98" s="21" t="str">
        <f t="shared" si="21"/>
        <v/>
      </c>
    </row>
    <row r="99" ht="20.1" customHeight="1" outlineLevel="1" spans="1:12">
      <c r="A99" s="53"/>
      <c r="B99" s="91"/>
      <c r="C99" s="91"/>
      <c r="D99" s="91"/>
      <c r="E99" s="92"/>
      <c r="F99" s="92"/>
      <c r="G99" s="55" t="s">
        <v>2835</v>
      </c>
      <c r="H99" s="56"/>
      <c r="I99" s="56"/>
      <c r="J99" s="56"/>
      <c r="K99" s="21" t="str">
        <f t="shared" si="20"/>
        <v/>
      </c>
      <c r="L99" s="21" t="str">
        <f t="shared" si="21"/>
        <v/>
      </c>
    </row>
    <row r="100" ht="20.1" customHeight="1" outlineLevel="1" spans="1:12">
      <c r="A100" s="53"/>
      <c r="B100" s="91"/>
      <c r="C100" s="91"/>
      <c r="D100" s="91"/>
      <c r="E100" s="92"/>
      <c r="F100" s="92"/>
      <c r="G100" s="55" t="s">
        <v>2850</v>
      </c>
      <c r="H100" s="56"/>
      <c r="I100" s="56"/>
      <c r="J100" s="56"/>
      <c r="K100" s="21" t="str">
        <f t="shared" si="20"/>
        <v/>
      </c>
      <c r="L100" s="21" t="str">
        <f t="shared" si="21"/>
        <v/>
      </c>
    </row>
    <row r="101" ht="20.1" customHeight="1" outlineLevel="1" spans="1:12">
      <c r="A101" s="53"/>
      <c r="B101" s="91"/>
      <c r="C101" s="91"/>
      <c r="D101" s="91"/>
      <c r="E101" s="92"/>
      <c r="F101" s="92"/>
      <c r="G101" s="96" t="s">
        <v>2851</v>
      </c>
      <c r="H101" s="78"/>
      <c r="I101" s="78"/>
      <c r="J101" s="78"/>
      <c r="K101" s="95" t="str">
        <f t="shared" si="20"/>
        <v/>
      </c>
      <c r="L101" s="95" t="str">
        <f t="shared" si="21"/>
        <v/>
      </c>
    </row>
    <row r="102" ht="20.1" customHeight="1" outlineLevel="1" spans="1:12">
      <c r="A102" s="53"/>
      <c r="B102" s="91"/>
      <c r="C102" s="91"/>
      <c r="D102" s="91"/>
      <c r="E102" s="92"/>
      <c r="F102" s="92"/>
      <c r="G102" s="96" t="s">
        <v>2852</v>
      </c>
      <c r="H102" s="78">
        <f>SUM(H103:H107)</f>
        <v>0</v>
      </c>
      <c r="I102" s="78">
        <f t="shared" ref="I102:J102" si="24">SUM(I103:I107)</f>
        <v>0</v>
      </c>
      <c r="J102" s="78">
        <f t="shared" si="24"/>
        <v>0</v>
      </c>
      <c r="K102" s="95" t="str">
        <f t="shared" si="20"/>
        <v/>
      </c>
      <c r="L102" s="95" t="str">
        <f t="shared" si="21"/>
        <v/>
      </c>
    </row>
    <row r="103" ht="20.1" customHeight="1" outlineLevel="1" spans="1:12">
      <c r="A103" s="53"/>
      <c r="B103" s="91"/>
      <c r="C103" s="91"/>
      <c r="D103" s="91"/>
      <c r="E103" s="92"/>
      <c r="F103" s="92"/>
      <c r="G103" s="55" t="s">
        <v>2853</v>
      </c>
      <c r="H103" s="56"/>
      <c r="I103" s="56"/>
      <c r="J103" s="56"/>
      <c r="K103" s="21" t="str">
        <f t="shared" si="20"/>
        <v/>
      </c>
      <c r="L103" s="21" t="str">
        <f t="shared" si="21"/>
        <v/>
      </c>
    </row>
    <row r="104" ht="20.1" customHeight="1" spans="1:12">
      <c r="A104" s="53"/>
      <c r="B104" s="91"/>
      <c r="C104" s="91"/>
      <c r="D104" s="91"/>
      <c r="E104" s="92"/>
      <c r="F104" s="92"/>
      <c r="G104" s="55" t="s">
        <v>2854</v>
      </c>
      <c r="H104" s="56"/>
      <c r="I104" s="56"/>
      <c r="J104" s="56"/>
      <c r="K104" s="21" t="str">
        <f t="shared" si="20"/>
        <v/>
      </c>
      <c r="L104" s="21" t="str">
        <f t="shared" si="21"/>
        <v/>
      </c>
    </row>
    <row r="105" ht="20.1" customHeight="1" outlineLevel="1" spans="1:12">
      <c r="A105" s="53"/>
      <c r="B105" s="91"/>
      <c r="C105" s="91"/>
      <c r="D105" s="91"/>
      <c r="E105" s="92"/>
      <c r="F105" s="92"/>
      <c r="G105" s="55" t="s">
        <v>2855</v>
      </c>
      <c r="H105" s="56"/>
      <c r="I105" s="56"/>
      <c r="J105" s="56"/>
      <c r="K105" s="21" t="str">
        <f t="shared" si="20"/>
        <v/>
      </c>
      <c r="L105" s="21" t="str">
        <f t="shared" si="21"/>
        <v/>
      </c>
    </row>
    <row r="106" ht="20.1" customHeight="1" outlineLevel="1" spans="1:12">
      <c r="A106" s="53"/>
      <c r="B106" s="91"/>
      <c r="C106" s="91"/>
      <c r="D106" s="91"/>
      <c r="E106" s="92"/>
      <c r="F106" s="92"/>
      <c r="G106" s="55" t="s">
        <v>2856</v>
      </c>
      <c r="H106" s="56"/>
      <c r="I106" s="56"/>
      <c r="J106" s="56"/>
      <c r="K106" s="21" t="str">
        <f t="shared" ref="K106:K169" si="25">IFERROR(J106/H106,"")</f>
        <v/>
      </c>
      <c r="L106" s="21" t="str">
        <f t="shared" ref="L106:L169" si="26">IFERROR(J106/I106,"")</f>
        <v/>
      </c>
    </row>
    <row r="107" ht="20.1" customHeight="1" outlineLevel="1" spans="1:12">
      <c r="A107" s="53"/>
      <c r="B107" s="91"/>
      <c r="C107" s="91"/>
      <c r="D107" s="91"/>
      <c r="E107" s="92"/>
      <c r="F107" s="92"/>
      <c r="G107" s="55" t="s">
        <v>2857</v>
      </c>
      <c r="H107" s="56"/>
      <c r="I107" s="56"/>
      <c r="J107" s="56"/>
      <c r="K107" s="21" t="str">
        <f t="shared" si="25"/>
        <v/>
      </c>
      <c r="L107" s="21" t="str">
        <f t="shared" si="26"/>
        <v/>
      </c>
    </row>
    <row r="108" ht="20.1" customHeight="1" outlineLevel="1" spans="1:12">
      <c r="A108" s="53"/>
      <c r="B108" s="91"/>
      <c r="C108" s="91"/>
      <c r="D108" s="91"/>
      <c r="E108" s="92"/>
      <c r="F108" s="92"/>
      <c r="G108" s="96" t="s">
        <v>2858</v>
      </c>
      <c r="H108" s="78">
        <f>SUM(H109:H111)</f>
        <v>0</v>
      </c>
      <c r="I108" s="78">
        <f t="shared" ref="I108:J108" si="27">SUM(I109:I111)</f>
        <v>0</v>
      </c>
      <c r="J108" s="78">
        <f t="shared" si="27"/>
        <v>0</v>
      </c>
      <c r="K108" s="95" t="str">
        <f t="shared" si="25"/>
        <v/>
      </c>
      <c r="L108" s="95" t="str">
        <f t="shared" si="26"/>
        <v/>
      </c>
    </row>
    <row r="109" ht="20.1" customHeight="1" outlineLevel="1" spans="1:12">
      <c r="A109" s="53"/>
      <c r="B109" s="91"/>
      <c r="C109" s="91"/>
      <c r="D109" s="91"/>
      <c r="E109" s="92"/>
      <c r="F109" s="92"/>
      <c r="G109" s="53" t="s">
        <v>2859</v>
      </c>
      <c r="H109" s="56"/>
      <c r="I109" s="56"/>
      <c r="J109" s="56"/>
      <c r="K109" s="21" t="str">
        <f t="shared" si="25"/>
        <v/>
      </c>
      <c r="L109" s="21" t="str">
        <f t="shared" si="26"/>
        <v/>
      </c>
    </row>
    <row r="110" ht="20.1" customHeight="1" outlineLevel="1" spans="1:12">
      <c r="A110" s="53"/>
      <c r="B110" s="91"/>
      <c r="C110" s="91"/>
      <c r="D110" s="91"/>
      <c r="E110" s="92"/>
      <c r="F110" s="92"/>
      <c r="G110" s="53" t="s">
        <v>2860</v>
      </c>
      <c r="H110" s="56"/>
      <c r="I110" s="56"/>
      <c r="J110" s="56"/>
      <c r="K110" s="21" t="str">
        <f t="shared" si="25"/>
        <v/>
      </c>
      <c r="L110" s="21" t="str">
        <f t="shared" si="26"/>
        <v/>
      </c>
    </row>
    <row r="111" ht="20.1" customHeight="1" outlineLevel="1" spans="1:12">
      <c r="A111" s="53"/>
      <c r="B111" s="91"/>
      <c r="C111" s="91"/>
      <c r="D111" s="91"/>
      <c r="E111" s="92"/>
      <c r="F111" s="92"/>
      <c r="G111" s="53" t="s">
        <v>2861</v>
      </c>
      <c r="H111" s="56"/>
      <c r="I111" s="56"/>
      <c r="J111" s="56"/>
      <c r="K111" s="21" t="str">
        <f t="shared" si="25"/>
        <v/>
      </c>
      <c r="L111" s="21" t="str">
        <f t="shared" si="26"/>
        <v/>
      </c>
    </row>
    <row r="112" ht="20.1" customHeight="1" outlineLevel="1" spans="1:12">
      <c r="A112" s="53"/>
      <c r="B112" s="91"/>
      <c r="C112" s="91"/>
      <c r="D112" s="91"/>
      <c r="E112" s="92"/>
      <c r="F112" s="92"/>
      <c r="G112" s="96" t="s">
        <v>2862</v>
      </c>
      <c r="H112" s="78">
        <f>SUM(H113:H115)</f>
        <v>0</v>
      </c>
      <c r="I112" s="78">
        <f t="shared" ref="I112:J112" si="28">SUM(I113:I115)</f>
        <v>0</v>
      </c>
      <c r="J112" s="78">
        <f t="shared" si="28"/>
        <v>0</v>
      </c>
      <c r="K112" s="95" t="str">
        <f t="shared" si="25"/>
        <v/>
      </c>
      <c r="L112" s="95" t="str">
        <f t="shared" si="26"/>
        <v/>
      </c>
    </row>
    <row r="113" ht="20.1" customHeight="1" outlineLevel="1" spans="1:12">
      <c r="A113" s="53"/>
      <c r="B113" s="91"/>
      <c r="C113" s="91"/>
      <c r="D113" s="91"/>
      <c r="E113" s="92"/>
      <c r="F113" s="92"/>
      <c r="G113" s="85" t="s">
        <v>2834</v>
      </c>
      <c r="H113" s="56"/>
      <c r="I113" s="56"/>
      <c r="J113" s="56"/>
      <c r="K113" s="21" t="str">
        <f t="shared" si="25"/>
        <v/>
      </c>
      <c r="L113" s="21" t="str">
        <f t="shared" si="26"/>
        <v/>
      </c>
    </row>
    <row r="114" ht="20.1" customHeight="1" outlineLevel="1" spans="1:12">
      <c r="A114" s="53"/>
      <c r="B114" s="91"/>
      <c r="C114" s="91"/>
      <c r="D114" s="91"/>
      <c r="E114" s="92"/>
      <c r="F114" s="92"/>
      <c r="G114" s="85" t="s">
        <v>2835</v>
      </c>
      <c r="H114" s="56"/>
      <c r="I114" s="56"/>
      <c r="J114" s="56"/>
      <c r="K114" s="21" t="str">
        <f t="shared" si="25"/>
        <v/>
      </c>
      <c r="L114" s="21" t="str">
        <f t="shared" si="26"/>
        <v/>
      </c>
    </row>
    <row r="115" ht="20.1" customHeight="1" outlineLevel="1" spans="1:12">
      <c r="A115" s="53"/>
      <c r="B115" s="91"/>
      <c r="C115" s="91"/>
      <c r="D115" s="91"/>
      <c r="E115" s="92"/>
      <c r="F115" s="92"/>
      <c r="G115" s="85" t="s">
        <v>2863</v>
      </c>
      <c r="H115" s="56"/>
      <c r="I115" s="56"/>
      <c r="J115" s="56"/>
      <c r="K115" s="21" t="str">
        <f t="shared" si="25"/>
        <v/>
      </c>
      <c r="L115" s="21" t="str">
        <f t="shared" si="26"/>
        <v/>
      </c>
    </row>
    <row r="116" ht="20.1" customHeight="1" outlineLevel="1" spans="1:12">
      <c r="A116" s="53"/>
      <c r="B116" s="91"/>
      <c r="C116" s="91"/>
      <c r="D116" s="91"/>
      <c r="E116" s="92"/>
      <c r="F116" s="92"/>
      <c r="G116" s="96" t="s">
        <v>2864</v>
      </c>
      <c r="H116" s="78">
        <f>SUM(H117:H119)</f>
        <v>0</v>
      </c>
      <c r="I116" s="78">
        <f t="shared" ref="I116:J116" si="29">SUM(I117:I119)</f>
        <v>0</v>
      </c>
      <c r="J116" s="78">
        <f t="shared" si="29"/>
        <v>0</v>
      </c>
      <c r="K116" s="95" t="str">
        <f t="shared" si="25"/>
        <v/>
      </c>
      <c r="L116" s="95" t="str">
        <f t="shared" si="26"/>
        <v/>
      </c>
    </row>
    <row r="117" ht="20.1" customHeight="1" outlineLevel="1" spans="1:12">
      <c r="A117" s="53"/>
      <c r="B117" s="91"/>
      <c r="C117" s="91"/>
      <c r="D117" s="91"/>
      <c r="E117" s="92"/>
      <c r="F117" s="92"/>
      <c r="G117" s="85" t="s">
        <v>2834</v>
      </c>
      <c r="H117" s="56"/>
      <c r="I117" s="56"/>
      <c r="J117" s="56"/>
      <c r="K117" s="21" t="str">
        <f t="shared" si="25"/>
        <v/>
      </c>
      <c r="L117" s="21" t="str">
        <f t="shared" si="26"/>
        <v/>
      </c>
    </row>
    <row r="118" ht="20.1" customHeight="1" outlineLevel="1" spans="1:12">
      <c r="A118" s="53"/>
      <c r="B118" s="91"/>
      <c r="C118" s="91"/>
      <c r="D118" s="91"/>
      <c r="E118" s="92"/>
      <c r="F118" s="92"/>
      <c r="G118" s="85" t="s">
        <v>2835</v>
      </c>
      <c r="H118" s="56"/>
      <c r="I118" s="56"/>
      <c r="J118" s="56"/>
      <c r="K118" s="21" t="str">
        <f t="shared" si="25"/>
        <v/>
      </c>
      <c r="L118" s="21" t="str">
        <f t="shared" si="26"/>
        <v/>
      </c>
    </row>
    <row r="119" ht="20.1" customHeight="1" outlineLevel="1" spans="1:12">
      <c r="A119" s="53"/>
      <c r="B119" s="91"/>
      <c r="C119" s="91"/>
      <c r="D119" s="91"/>
      <c r="E119" s="92"/>
      <c r="F119" s="92"/>
      <c r="G119" s="85" t="s">
        <v>2865</v>
      </c>
      <c r="H119" s="56"/>
      <c r="I119" s="56"/>
      <c r="J119" s="56"/>
      <c r="K119" s="21" t="str">
        <f t="shared" si="25"/>
        <v/>
      </c>
      <c r="L119" s="21" t="str">
        <f t="shared" si="26"/>
        <v/>
      </c>
    </row>
    <row r="120" ht="20.1" customHeight="1" outlineLevel="1" spans="1:12">
      <c r="A120" s="53"/>
      <c r="B120" s="91"/>
      <c r="C120" s="91"/>
      <c r="D120" s="91"/>
      <c r="E120" s="92"/>
      <c r="F120" s="92"/>
      <c r="G120" s="96" t="s">
        <v>2866</v>
      </c>
      <c r="H120" s="78">
        <f>SUM(H121:H125)</f>
        <v>0</v>
      </c>
      <c r="I120" s="78">
        <f t="shared" ref="I120:J120" si="30">SUM(I121:I125)</f>
        <v>0</v>
      </c>
      <c r="J120" s="78">
        <f t="shared" si="30"/>
        <v>0</v>
      </c>
      <c r="K120" s="95" t="str">
        <f t="shared" si="25"/>
        <v/>
      </c>
      <c r="L120" s="95" t="str">
        <f t="shared" si="26"/>
        <v/>
      </c>
    </row>
    <row r="121" ht="20.1" customHeight="1" outlineLevel="1" spans="1:12">
      <c r="A121" s="53"/>
      <c r="B121" s="91"/>
      <c r="C121" s="91"/>
      <c r="D121" s="91"/>
      <c r="E121" s="92"/>
      <c r="F121" s="92"/>
      <c r="G121" s="85" t="s">
        <v>2853</v>
      </c>
      <c r="H121" s="56"/>
      <c r="I121" s="56"/>
      <c r="J121" s="56"/>
      <c r="K121" s="21" t="str">
        <f t="shared" si="25"/>
        <v/>
      </c>
      <c r="L121" s="21" t="str">
        <f t="shared" si="26"/>
        <v/>
      </c>
    </row>
    <row r="122" ht="20.1" customHeight="1" outlineLevel="1" spans="1:12">
      <c r="A122" s="53"/>
      <c r="B122" s="91"/>
      <c r="C122" s="91"/>
      <c r="D122" s="91"/>
      <c r="E122" s="92"/>
      <c r="F122" s="92"/>
      <c r="G122" s="85" t="s">
        <v>2854</v>
      </c>
      <c r="H122" s="56"/>
      <c r="I122" s="56"/>
      <c r="J122" s="56"/>
      <c r="K122" s="21" t="str">
        <f t="shared" si="25"/>
        <v/>
      </c>
      <c r="L122" s="21" t="str">
        <f t="shared" si="26"/>
        <v/>
      </c>
    </row>
    <row r="123" ht="20.1" customHeight="1" outlineLevel="1" spans="1:12">
      <c r="A123" s="53"/>
      <c r="B123" s="91"/>
      <c r="C123" s="91"/>
      <c r="D123" s="91"/>
      <c r="E123" s="92"/>
      <c r="F123" s="92"/>
      <c r="G123" s="85" t="s">
        <v>2855</v>
      </c>
      <c r="H123" s="56"/>
      <c r="I123" s="56"/>
      <c r="J123" s="56"/>
      <c r="K123" s="21" t="str">
        <f t="shared" si="25"/>
        <v/>
      </c>
      <c r="L123" s="21" t="str">
        <f t="shared" si="26"/>
        <v/>
      </c>
    </row>
    <row r="124" ht="20.1" customHeight="1" outlineLevel="1" spans="1:12">
      <c r="A124" s="53"/>
      <c r="B124" s="91"/>
      <c r="C124" s="91"/>
      <c r="D124" s="91"/>
      <c r="E124" s="92"/>
      <c r="F124" s="92"/>
      <c r="G124" s="85" t="s">
        <v>2856</v>
      </c>
      <c r="H124" s="56"/>
      <c r="I124" s="56"/>
      <c r="J124" s="56"/>
      <c r="K124" s="21" t="str">
        <f t="shared" si="25"/>
        <v/>
      </c>
      <c r="L124" s="21" t="str">
        <f t="shared" si="26"/>
        <v/>
      </c>
    </row>
    <row r="125" ht="20.1" customHeight="1" outlineLevel="1" spans="1:12">
      <c r="A125" s="53"/>
      <c r="B125" s="91"/>
      <c r="C125" s="91"/>
      <c r="D125" s="91"/>
      <c r="E125" s="92"/>
      <c r="F125" s="92"/>
      <c r="G125" s="85" t="s">
        <v>2867</v>
      </c>
      <c r="H125" s="56"/>
      <c r="I125" s="56"/>
      <c r="J125" s="56"/>
      <c r="K125" s="21" t="str">
        <f t="shared" si="25"/>
        <v/>
      </c>
      <c r="L125" s="21" t="str">
        <f t="shared" si="26"/>
        <v/>
      </c>
    </row>
    <row r="126" ht="20.1" customHeight="1" outlineLevel="1" spans="1:12">
      <c r="A126" s="53"/>
      <c r="B126" s="91"/>
      <c r="C126" s="91"/>
      <c r="D126" s="91"/>
      <c r="E126" s="92"/>
      <c r="F126" s="92"/>
      <c r="G126" s="96" t="s">
        <v>2868</v>
      </c>
      <c r="H126" s="78">
        <f>SUM(H127:H128)</f>
        <v>0</v>
      </c>
      <c r="I126" s="78">
        <f t="shared" ref="I126:J126" si="31">SUM(I127:I128)</f>
        <v>0</v>
      </c>
      <c r="J126" s="78">
        <f t="shared" si="31"/>
        <v>0</v>
      </c>
      <c r="K126" s="95" t="str">
        <f t="shared" si="25"/>
        <v/>
      </c>
      <c r="L126" s="95" t="str">
        <f t="shared" si="26"/>
        <v/>
      </c>
    </row>
    <row r="127" ht="20.1" customHeight="1" outlineLevel="1" spans="1:12">
      <c r="A127" s="53"/>
      <c r="B127" s="91"/>
      <c r="C127" s="91"/>
      <c r="D127" s="91"/>
      <c r="E127" s="92"/>
      <c r="F127" s="92"/>
      <c r="G127" s="85" t="s">
        <v>2859</v>
      </c>
      <c r="H127" s="56"/>
      <c r="I127" s="56"/>
      <c r="J127" s="56"/>
      <c r="K127" s="21" t="str">
        <f t="shared" si="25"/>
        <v/>
      </c>
      <c r="L127" s="21" t="str">
        <f t="shared" si="26"/>
        <v/>
      </c>
    </row>
    <row r="128" ht="20.1" customHeight="1" outlineLevel="1" spans="1:12">
      <c r="A128" s="53"/>
      <c r="B128" s="91"/>
      <c r="C128" s="91"/>
      <c r="D128" s="91"/>
      <c r="E128" s="92"/>
      <c r="F128" s="92"/>
      <c r="G128" s="85" t="s">
        <v>2869</v>
      </c>
      <c r="H128" s="56"/>
      <c r="I128" s="56"/>
      <c r="J128" s="56"/>
      <c r="K128" s="21" t="str">
        <f t="shared" si="25"/>
        <v/>
      </c>
      <c r="L128" s="21" t="str">
        <f t="shared" si="26"/>
        <v/>
      </c>
    </row>
    <row r="129" ht="20.1" customHeight="1" outlineLevel="1" spans="1:12">
      <c r="A129" s="53"/>
      <c r="B129" s="91"/>
      <c r="C129" s="91"/>
      <c r="D129" s="91"/>
      <c r="E129" s="92"/>
      <c r="F129" s="92"/>
      <c r="G129" s="100" t="s">
        <v>2870</v>
      </c>
      <c r="H129" s="78">
        <f>SUM(H130:H137)</f>
        <v>0</v>
      </c>
      <c r="I129" s="78">
        <f t="shared" ref="I129:J129" si="32">SUM(I130:I137)</f>
        <v>0</v>
      </c>
      <c r="J129" s="78">
        <f t="shared" si="32"/>
        <v>0</v>
      </c>
      <c r="K129" s="95" t="str">
        <f t="shared" si="25"/>
        <v/>
      </c>
      <c r="L129" s="95" t="str">
        <f t="shared" si="26"/>
        <v/>
      </c>
    </row>
    <row r="130" ht="20.1" customHeight="1" outlineLevel="1" spans="1:12">
      <c r="A130" s="53"/>
      <c r="B130" s="91"/>
      <c r="C130" s="91"/>
      <c r="D130" s="91"/>
      <c r="E130" s="92"/>
      <c r="F130" s="92"/>
      <c r="G130" s="85" t="s">
        <v>2834</v>
      </c>
      <c r="H130" s="56"/>
      <c r="I130" s="56"/>
      <c r="J130" s="56"/>
      <c r="K130" s="21" t="str">
        <f t="shared" si="25"/>
        <v/>
      </c>
      <c r="L130" s="21" t="str">
        <f t="shared" si="26"/>
        <v/>
      </c>
    </row>
    <row r="131" ht="20.1" customHeight="1" outlineLevel="1" spans="1:12">
      <c r="A131" s="53"/>
      <c r="B131" s="91"/>
      <c r="C131" s="91"/>
      <c r="D131" s="91"/>
      <c r="E131" s="92"/>
      <c r="F131" s="92"/>
      <c r="G131" s="85" t="s">
        <v>2835</v>
      </c>
      <c r="H131" s="56"/>
      <c r="I131" s="56"/>
      <c r="J131" s="56"/>
      <c r="K131" s="21" t="str">
        <f t="shared" si="25"/>
        <v/>
      </c>
      <c r="L131" s="21" t="str">
        <f t="shared" si="26"/>
        <v/>
      </c>
    </row>
    <row r="132" ht="20.1" customHeight="1" outlineLevel="1" spans="1:12">
      <c r="A132" s="53"/>
      <c r="B132" s="91"/>
      <c r="C132" s="91"/>
      <c r="D132" s="91"/>
      <c r="E132" s="92"/>
      <c r="F132" s="92"/>
      <c r="G132" s="85" t="s">
        <v>2836</v>
      </c>
      <c r="H132" s="56"/>
      <c r="I132" s="56"/>
      <c r="J132" s="56"/>
      <c r="K132" s="21" t="str">
        <f t="shared" si="25"/>
        <v/>
      </c>
      <c r="L132" s="21" t="str">
        <f t="shared" si="26"/>
        <v/>
      </c>
    </row>
    <row r="133" ht="20.1" customHeight="1" outlineLevel="1" spans="1:12">
      <c r="A133" s="53"/>
      <c r="B133" s="91"/>
      <c r="C133" s="91"/>
      <c r="D133" s="91"/>
      <c r="E133" s="92"/>
      <c r="F133" s="92"/>
      <c r="G133" s="85" t="s">
        <v>2837</v>
      </c>
      <c r="H133" s="56"/>
      <c r="I133" s="56"/>
      <c r="J133" s="56"/>
      <c r="K133" s="21" t="str">
        <f t="shared" si="25"/>
        <v/>
      </c>
      <c r="L133" s="21" t="str">
        <f t="shared" si="26"/>
        <v/>
      </c>
    </row>
    <row r="134" ht="20.1" customHeight="1" outlineLevel="1" spans="1:12">
      <c r="A134" s="53"/>
      <c r="B134" s="91"/>
      <c r="C134" s="91"/>
      <c r="D134" s="91"/>
      <c r="E134" s="92"/>
      <c r="F134" s="92"/>
      <c r="G134" s="85" t="s">
        <v>2840</v>
      </c>
      <c r="H134" s="56"/>
      <c r="I134" s="56"/>
      <c r="J134" s="56"/>
      <c r="K134" s="21" t="str">
        <f t="shared" si="25"/>
        <v/>
      </c>
      <c r="L134" s="21" t="str">
        <f t="shared" si="26"/>
        <v/>
      </c>
    </row>
    <row r="135" ht="20.1" customHeight="1" outlineLevel="1" spans="1:12">
      <c r="A135" s="53"/>
      <c r="B135" s="91"/>
      <c r="C135" s="91"/>
      <c r="D135" s="91"/>
      <c r="E135" s="92"/>
      <c r="F135" s="92"/>
      <c r="G135" s="85" t="s">
        <v>2842</v>
      </c>
      <c r="H135" s="56"/>
      <c r="I135" s="56"/>
      <c r="J135" s="56"/>
      <c r="K135" s="21" t="str">
        <f t="shared" si="25"/>
        <v/>
      </c>
      <c r="L135" s="21" t="str">
        <f t="shared" si="26"/>
        <v/>
      </c>
    </row>
    <row r="136" ht="20.1" customHeight="1" outlineLevel="1" spans="1:12">
      <c r="A136" s="53"/>
      <c r="B136" s="91"/>
      <c r="C136" s="91"/>
      <c r="D136" s="91"/>
      <c r="E136" s="92"/>
      <c r="F136" s="92"/>
      <c r="G136" s="85" t="s">
        <v>2843</v>
      </c>
      <c r="H136" s="56"/>
      <c r="I136" s="56"/>
      <c r="J136" s="56"/>
      <c r="K136" s="21" t="str">
        <f t="shared" si="25"/>
        <v/>
      </c>
      <c r="L136" s="21" t="str">
        <f t="shared" si="26"/>
        <v/>
      </c>
    </row>
    <row r="137" ht="20.1" customHeight="1" outlineLevel="1" spans="1:12">
      <c r="A137" s="53"/>
      <c r="B137" s="91"/>
      <c r="C137" s="91"/>
      <c r="D137" s="91"/>
      <c r="E137" s="92"/>
      <c r="F137" s="92"/>
      <c r="G137" s="85" t="s">
        <v>2871</v>
      </c>
      <c r="H137" s="56"/>
      <c r="I137" s="56"/>
      <c r="J137" s="56"/>
      <c r="K137" s="21" t="str">
        <f t="shared" si="25"/>
        <v/>
      </c>
      <c r="L137" s="21" t="str">
        <f t="shared" si="26"/>
        <v/>
      </c>
    </row>
    <row r="138" ht="20.1" customHeight="1" outlineLevel="1" spans="1:12">
      <c r="A138" s="53"/>
      <c r="B138" s="91"/>
      <c r="C138" s="91"/>
      <c r="D138" s="91"/>
      <c r="E138" s="92"/>
      <c r="F138" s="92"/>
      <c r="G138" s="77" t="s">
        <v>2738</v>
      </c>
      <c r="H138" s="78">
        <f>SUM(H139:H140)</f>
        <v>0</v>
      </c>
      <c r="I138" s="78">
        <f>SUM(I139:I140)</f>
        <v>0</v>
      </c>
      <c r="J138" s="78">
        <f>SUM(J139:J140)</f>
        <v>0</v>
      </c>
      <c r="K138" s="95" t="str">
        <f t="shared" si="25"/>
        <v/>
      </c>
      <c r="L138" s="95" t="str">
        <f t="shared" si="26"/>
        <v/>
      </c>
    </row>
    <row r="139" ht="20.1" customHeight="1" spans="1:12">
      <c r="A139" s="53"/>
      <c r="B139" s="91"/>
      <c r="C139" s="91"/>
      <c r="D139" s="91"/>
      <c r="E139" s="92"/>
      <c r="F139" s="92"/>
      <c r="G139" s="53" t="s">
        <v>2872</v>
      </c>
      <c r="H139" s="56"/>
      <c r="I139" s="56"/>
      <c r="J139" s="56"/>
      <c r="K139" s="21" t="str">
        <f t="shared" si="25"/>
        <v/>
      </c>
      <c r="L139" s="21" t="str">
        <f t="shared" si="26"/>
        <v/>
      </c>
    </row>
    <row r="140" ht="20.1" customHeight="1" outlineLevel="1" spans="1:12">
      <c r="A140" s="53"/>
      <c r="B140" s="91"/>
      <c r="C140" s="91"/>
      <c r="D140" s="91"/>
      <c r="E140" s="92"/>
      <c r="F140" s="92"/>
      <c r="G140" s="53" t="s">
        <v>2873</v>
      </c>
      <c r="H140" s="56"/>
      <c r="I140" s="56"/>
      <c r="J140" s="56"/>
      <c r="K140" s="21" t="str">
        <f t="shared" si="25"/>
        <v/>
      </c>
      <c r="L140" s="21" t="str">
        <f t="shared" si="26"/>
        <v/>
      </c>
    </row>
    <row r="141" ht="20.1" customHeight="1" outlineLevel="1" spans="1:12">
      <c r="A141" s="53"/>
      <c r="B141" s="91"/>
      <c r="C141" s="91"/>
      <c r="D141" s="91"/>
      <c r="E141" s="92"/>
      <c r="F141" s="92"/>
      <c r="G141" s="73" t="s">
        <v>2874</v>
      </c>
      <c r="H141" s="76">
        <f>SUM(H142,H147,H152,H157,H160,H165,H169,H173,H176)</f>
        <v>1400</v>
      </c>
      <c r="I141" s="76">
        <f>SUM(I142,I147,I152,I157,I160,I165,I169,I173,I176)</f>
        <v>281</v>
      </c>
      <c r="J141" s="76">
        <f>SUM(J142,J147,J152,J157,J160,J165,J169,J173,J176)</f>
        <v>0</v>
      </c>
      <c r="K141" s="94">
        <f t="shared" si="25"/>
        <v>0</v>
      </c>
      <c r="L141" s="94">
        <f t="shared" si="26"/>
        <v>0</v>
      </c>
    </row>
    <row r="142" ht="20.1" customHeight="1" outlineLevel="1" spans="1:12">
      <c r="A142" s="53"/>
      <c r="B142" s="91"/>
      <c r="C142" s="91"/>
      <c r="D142" s="91"/>
      <c r="E142" s="92"/>
      <c r="F142" s="92"/>
      <c r="G142" s="101" t="s">
        <v>2875</v>
      </c>
      <c r="H142" s="78">
        <f>SUM(H143:H146)</f>
        <v>800</v>
      </c>
      <c r="I142" s="78">
        <f t="shared" ref="I142:J142" si="33">SUM(I143:I146)</f>
        <v>201</v>
      </c>
      <c r="J142" s="78">
        <f t="shared" si="33"/>
        <v>0</v>
      </c>
      <c r="K142" s="95">
        <f t="shared" si="25"/>
        <v>0</v>
      </c>
      <c r="L142" s="95">
        <f t="shared" si="26"/>
        <v>0</v>
      </c>
    </row>
    <row r="143" ht="20.1" customHeight="1" outlineLevel="1" spans="1:12">
      <c r="A143" s="53"/>
      <c r="B143" s="91"/>
      <c r="C143" s="91"/>
      <c r="D143" s="91"/>
      <c r="E143" s="92"/>
      <c r="F143" s="92"/>
      <c r="G143" s="55" t="s">
        <v>2876</v>
      </c>
      <c r="H143" s="56">
        <v>800</v>
      </c>
      <c r="I143" s="56">
        <v>201</v>
      </c>
      <c r="J143" s="56"/>
      <c r="K143" s="21">
        <f t="shared" si="25"/>
        <v>0</v>
      </c>
      <c r="L143" s="21">
        <f t="shared" si="26"/>
        <v>0</v>
      </c>
    </row>
    <row r="144" ht="20.1" customHeight="1" outlineLevel="1" spans="1:12">
      <c r="A144" s="53"/>
      <c r="B144" s="91"/>
      <c r="C144" s="91"/>
      <c r="D144" s="91"/>
      <c r="E144" s="92"/>
      <c r="F144" s="92"/>
      <c r="G144" s="55" t="s">
        <v>2877</v>
      </c>
      <c r="H144" s="56"/>
      <c r="I144" s="56"/>
      <c r="J144" s="56"/>
      <c r="K144" s="21" t="str">
        <f t="shared" si="25"/>
        <v/>
      </c>
      <c r="L144" s="21" t="str">
        <f t="shared" si="26"/>
        <v/>
      </c>
    </row>
    <row r="145" ht="20.1" customHeight="1" outlineLevel="1" spans="1:12">
      <c r="A145" s="53"/>
      <c r="B145" s="91"/>
      <c r="C145" s="91"/>
      <c r="D145" s="91"/>
      <c r="E145" s="92"/>
      <c r="F145" s="92"/>
      <c r="G145" s="55" t="s">
        <v>2878</v>
      </c>
      <c r="H145" s="56"/>
      <c r="I145" s="56"/>
      <c r="J145" s="56"/>
      <c r="K145" s="21" t="str">
        <f t="shared" si="25"/>
        <v/>
      </c>
      <c r="L145" s="21" t="str">
        <f t="shared" si="26"/>
        <v/>
      </c>
    </row>
    <row r="146" ht="20.1" customHeight="1" outlineLevel="1" spans="1:12">
      <c r="A146" s="53"/>
      <c r="B146" s="91"/>
      <c r="C146" s="91"/>
      <c r="D146" s="91"/>
      <c r="E146" s="92"/>
      <c r="F146" s="92"/>
      <c r="G146" s="55" t="s">
        <v>2879</v>
      </c>
      <c r="H146" s="56"/>
      <c r="I146" s="56"/>
      <c r="J146" s="56"/>
      <c r="K146" s="21" t="str">
        <f t="shared" si="25"/>
        <v/>
      </c>
      <c r="L146" s="21" t="str">
        <f t="shared" si="26"/>
        <v/>
      </c>
    </row>
    <row r="147" ht="20.1" customHeight="1" outlineLevel="1" spans="1:12">
      <c r="A147" s="53"/>
      <c r="B147" s="91"/>
      <c r="C147" s="91"/>
      <c r="D147" s="91"/>
      <c r="E147" s="92"/>
      <c r="F147" s="92"/>
      <c r="G147" s="101" t="s">
        <v>2880</v>
      </c>
      <c r="H147" s="78">
        <f>SUM(H148:H151)</f>
        <v>0</v>
      </c>
      <c r="I147" s="78">
        <f t="shared" ref="I147:J147" si="34">SUM(I148:I151)</f>
        <v>0</v>
      </c>
      <c r="J147" s="78">
        <f t="shared" si="34"/>
        <v>0</v>
      </c>
      <c r="K147" s="95" t="str">
        <f t="shared" si="25"/>
        <v/>
      </c>
      <c r="L147" s="95" t="str">
        <f t="shared" si="26"/>
        <v/>
      </c>
    </row>
    <row r="148" ht="20.1" customHeight="1" outlineLevel="1" spans="1:12">
      <c r="A148" s="53"/>
      <c r="B148" s="91"/>
      <c r="C148" s="91"/>
      <c r="D148" s="91"/>
      <c r="E148" s="92"/>
      <c r="F148" s="92"/>
      <c r="G148" s="55" t="s">
        <v>2876</v>
      </c>
      <c r="H148" s="56"/>
      <c r="I148" s="56"/>
      <c r="J148" s="56"/>
      <c r="K148" s="21" t="str">
        <f t="shared" si="25"/>
        <v/>
      </c>
      <c r="L148" s="21" t="str">
        <f t="shared" si="26"/>
        <v/>
      </c>
    </row>
    <row r="149" ht="20.1" customHeight="1" outlineLevel="1" spans="1:12">
      <c r="A149" s="53"/>
      <c r="B149" s="91"/>
      <c r="C149" s="91"/>
      <c r="D149" s="91"/>
      <c r="E149" s="92"/>
      <c r="F149" s="92"/>
      <c r="G149" s="55" t="s">
        <v>2877</v>
      </c>
      <c r="H149" s="56"/>
      <c r="I149" s="56"/>
      <c r="J149" s="56"/>
      <c r="K149" s="21" t="str">
        <f t="shared" si="25"/>
        <v/>
      </c>
      <c r="L149" s="21" t="str">
        <f t="shared" si="26"/>
        <v/>
      </c>
    </row>
    <row r="150" ht="20.1" customHeight="1" outlineLevel="1" spans="1:12">
      <c r="A150" s="53"/>
      <c r="B150" s="91"/>
      <c r="C150" s="91"/>
      <c r="D150" s="91"/>
      <c r="E150" s="92"/>
      <c r="F150" s="92"/>
      <c r="G150" s="55" t="s">
        <v>2881</v>
      </c>
      <c r="H150" s="56"/>
      <c r="I150" s="56"/>
      <c r="J150" s="56"/>
      <c r="K150" s="21" t="str">
        <f t="shared" si="25"/>
        <v/>
      </c>
      <c r="L150" s="21" t="str">
        <f t="shared" si="26"/>
        <v/>
      </c>
    </row>
    <row r="151" ht="20.1" customHeight="1" outlineLevel="1" spans="1:12">
      <c r="A151" s="53"/>
      <c r="B151" s="91"/>
      <c r="C151" s="91"/>
      <c r="D151" s="91"/>
      <c r="E151" s="92"/>
      <c r="F151" s="92"/>
      <c r="G151" s="55" t="s">
        <v>2882</v>
      </c>
      <c r="H151" s="56"/>
      <c r="I151" s="56"/>
      <c r="J151" s="56"/>
      <c r="K151" s="21" t="str">
        <f t="shared" si="25"/>
        <v/>
      </c>
      <c r="L151" s="21" t="str">
        <f t="shared" si="26"/>
        <v/>
      </c>
    </row>
    <row r="152" ht="20.1" customHeight="1" outlineLevel="1" spans="1:12">
      <c r="A152" s="53"/>
      <c r="B152" s="91"/>
      <c r="C152" s="91"/>
      <c r="D152" s="91"/>
      <c r="E152" s="92"/>
      <c r="F152" s="92"/>
      <c r="G152" s="101" t="s">
        <v>2883</v>
      </c>
      <c r="H152" s="78">
        <f>SUM(H153:H156)</f>
        <v>0</v>
      </c>
      <c r="I152" s="78">
        <f t="shared" ref="I152:J152" si="35">SUM(I153:I156)</f>
        <v>0</v>
      </c>
      <c r="J152" s="78">
        <f t="shared" si="35"/>
        <v>0</v>
      </c>
      <c r="K152" s="95" t="str">
        <f t="shared" si="25"/>
        <v/>
      </c>
      <c r="L152" s="95" t="str">
        <f t="shared" si="26"/>
        <v/>
      </c>
    </row>
    <row r="153" ht="20.1" customHeight="1" outlineLevel="1" spans="1:12">
      <c r="A153" s="53"/>
      <c r="B153" s="91"/>
      <c r="C153" s="91"/>
      <c r="D153" s="91"/>
      <c r="E153" s="92"/>
      <c r="F153" s="92"/>
      <c r="G153" s="55" t="s">
        <v>2884</v>
      </c>
      <c r="H153" s="56"/>
      <c r="I153" s="56"/>
      <c r="J153" s="56"/>
      <c r="K153" s="21" t="str">
        <f t="shared" si="25"/>
        <v/>
      </c>
      <c r="L153" s="21" t="str">
        <f t="shared" si="26"/>
        <v/>
      </c>
    </row>
    <row r="154" ht="20.1" customHeight="1" outlineLevel="1" spans="1:12">
      <c r="A154" s="53"/>
      <c r="B154" s="91"/>
      <c r="C154" s="91"/>
      <c r="D154" s="91"/>
      <c r="E154" s="92"/>
      <c r="F154" s="92"/>
      <c r="G154" s="55" t="s">
        <v>2885</v>
      </c>
      <c r="H154" s="56"/>
      <c r="I154" s="56"/>
      <c r="J154" s="56"/>
      <c r="K154" s="21" t="str">
        <f t="shared" si="25"/>
        <v/>
      </c>
      <c r="L154" s="21" t="str">
        <f t="shared" si="26"/>
        <v/>
      </c>
    </row>
    <row r="155" ht="20.1" customHeight="1" outlineLevel="1" spans="1:12">
      <c r="A155" s="53"/>
      <c r="B155" s="91"/>
      <c r="C155" s="91"/>
      <c r="D155" s="91"/>
      <c r="E155" s="92"/>
      <c r="F155" s="92"/>
      <c r="G155" s="55" t="s">
        <v>2886</v>
      </c>
      <c r="H155" s="56"/>
      <c r="I155" s="56"/>
      <c r="J155" s="56"/>
      <c r="K155" s="21" t="str">
        <f t="shared" si="25"/>
        <v/>
      </c>
      <c r="L155" s="21" t="str">
        <f t="shared" si="26"/>
        <v/>
      </c>
    </row>
    <row r="156" ht="20.1" customHeight="1" outlineLevel="1" spans="1:12">
      <c r="A156" s="53"/>
      <c r="B156" s="91"/>
      <c r="C156" s="91"/>
      <c r="D156" s="91"/>
      <c r="E156" s="92"/>
      <c r="F156" s="92"/>
      <c r="G156" s="55" t="s">
        <v>2887</v>
      </c>
      <c r="H156" s="56"/>
      <c r="I156" s="56"/>
      <c r="J156" s="56"/>
      <c r="K156" s="21" t="str">
        <f t="shared" si="25"/>
        <v/>
      </c>
      <c r="L156" s="21" t="str">
        <f t="shared" si="26"/>
        <v/>
      </c>
    </row>
    <row r="157" ht="20.1" customHeight="1" outlineLevel="1" spans="1:12">
      <c r="A157" s="53"/>
      <c r="B157" s="91"/>
      <c r="C157" s="91"/>
      <c r="D157" s="91"/>
      <c r="E157" s="92"/>
      <c r="F157" s="92"/>
      <c r="G157" s="77" t="s">
        <v>2888</v>
      </c>
      <c r="H157" s="78">
        <f>SUM(H158:H159)</f>
        <v>0</v>
      </c>
      <c r="I157" s="78">
        <f>SUM(I158:I159)</f>
        <v>0</v>
      </c>
      <c r="J157" s="78">
        <f>SUM(J158:J159)</f>
        <v>0</v>
      </c>
      <c r="K157" s="95" t="str">
        <f t="shared" si="25"/>
        <v/>
      </c>
      <c r="L157" s="95" t="str">
        <f t="shared" si="26"/>
        <v/>
      </c>
    </row>
    <row r="158" ht="20.1" customHeight="1" outlineLevel="1" spans="1:12">
      <c r="A158" s="53"/>
      <c r="B158" s="91"/>
      <c r="C158" s="91"/>
      <c r="D158" s="91"/>
      <c r="E158" s="92"/>
      <c r="F158" s="92"/>
      <c r="G158" s="79" t="s">
        <v>2876</v>
      </c>
      <c r="H158" s="56"/>
      <c r="I158" s="56"/>
      <c r="J158" s="56"/>
      <c r="K158" s="21" t="str">
        <f t="shared" si="25"/>
        <v/>
      </c>
      <c r="L158" s="21" t="str">
        <f t="shared" si="26"/>
        <v/>
      </c>
    </row>
    <row r="159" ht="20.1" customHeight="1" outlineLevel="1" spans="1:12">
      <c r="A159" s="53"/>
      <c r="B159" s="91"/>
      <c r="C159" s="91"/>
      <c r="D159" s="91"/>
      <c r="E159" s="92"/>
      <c r="F159" s="92"/>
      <c r="G159" s="79" t="s">
        <v>2889</v>
      </c>
      <c r="H159" s="56"/>
      <c r="I159" s="56"/>
      <c r="J159" s="56"/>
      <c r="K159" s="21" t="str">
        <f t="shared" si="25"/>
        <v/>
      </c>
      <c r="L159" s="21" t="str">
        <f t="shared" si="26"/>
        <v/>
      </c>
    </row>
    <row r="160" ht="20.1" customHeight="1" outlineLevel="1" spans="1:12">
      <c r="A160" s="53"/>
      <c r="B160" s="91"/>
      <c r="C160" s="91"/>
      <c r="D160" s="91"/>
      <c r="E160" s="92"/>
      <c r="F160" s="92"/>
      <c r="G160" s="77" t="s">
        <v>2890</v>
      </c>
      <c r="H160" s="78">
        <f>SUM(H161:H164)</f>
        <v>0</v>
      </c>
      <c r="I160" s="78">
        <f>SUM(I161:I164)</f>
        <v>0</v>
      </c>
      <c r="J160" s="78">
        <f>SUM(J161:J164)</f>
        <v>0</v>
      </c>
      <c r="K160" s="95" t="str">
        <f t="shared" ref="K160:K164" si="36">IFERROR(J160/H160,"")</f>
        <v/>
      </c>
      <c r="L160" s="95" t="str">
        <f t="shared" ref="L160:L164" si="37">IFERROR(J160/I160,"")</f>
        <v/>
      </c>
    </row>
    <row r="161" ht="20.1" customHeight="1" outlineLevel="1" spans="1:12">
      <c r="A161" s="53"/>
      <c r="B161" s="91"/>
      <c r="C161" s="91"/>
      <c r="D161" s="91"/>
      <c r="E161" s="92"/>
      <c r="F161" s="92"/>
      <c r="G161" s="79" t="s">
        <v>2884</v>
      </c>
      <c r="H161" s="56"/>
      <c r="I161" s="56"/>
      <c r="J161" s="56"/>
      <c r="K161" s="21" t="str">
        <f t="shared" si="36"/>
        <v/>
      </c>
      <c r="L161" s="21" t="str">
        <f t="shared" si="37"/>
        <v/>
      </c>
    </row>
    <row r="162" ht="20.1" customHeight="1" outlineLevel="1" spans="1:12">
      <c r="A162" s="53"/>
      <c r="B162" s="91"/>
      <c r="C162" s="91"/>
      <c r="D162" s="91"/>
      <c r="E162" s="92"/>
      <c r="F162" s="92"/>
      <c r="G162" s="79" t="s">
        <v>2891</v>
      </c>
      <c r="H162" s="56"/>
      <c r="I162" s="56"/>
      <c r="J162" s="56"/>
      <c r="K162" s="21" t="str">
        <f t="shared" si="36"/>
        <v/>
      </c>
      <c r="L162" s="21" t="str">
        <f t="shared" si="37"/>
        <v/>
      </c>
    </row>
    <row r="163" ht="20.1" customHeight="1" outlineLevel="1" spans="1:12">
      <c r="A163" s="53"/>
      <c r="B163" s="91"/>
      <c r="C163" s="91"/>
      <c r="D163" s="91"/>
      <c r="E163" s="92"/>
      <c r="F163" s="92"/>
      <c r="G163" s="79" t="s">
        <v>2886</v>
      </c>
      <c r="H163" s="56"/>
      <c r="I163" s="56"/>
      <c r="J163" s="56"/>
      <c r="K163" s="21" t="str">
        <f t="shared" si="36"/>
        <v/>
      </c>
      <c r="L163" s="21" t="str">
        <f t="shared" si="37"/>
        <v/>
      </c>
    </row>
    <row r="164" ht="20.1" customHeight="1" outlineLevel="1" spans="1:12">
      <c r="A164" s="53"/>
      <c r="B164" s="91"/>
      <c r="C164" s="91"/>
      <c r="D164" s="91"/>
      <c r="E164" s="92"/>
      <c r="F164" s="92"/>
      <c r="G164" s="55" t="s">
        <v>2892</v>
      </c>
      <c r="H164" s="56"/>
      <c r="I164" s="56"/>
      <c r="J164" s="56"/>
      <c r="K164" s="21" t="str">
        <f t="shared" si="36"/>
        <v/>
      </c>
      <c r="L164" s="21" t="str">
        <f t="shared" si="37"/>
        <v/>
      </c>
    </row>
    <row r="165" ht="20.1" customHeight="1" outlineLevel="1" spans="1:12">
      <c r="A165" s="53"/>
      <c r="B165" s="91"/>
      <c r="C165" s="91"/>
      <c r="D165" s="91"/>
      <c r="E165" s="92"/>
      <c r="F165" s="92"/>
      <c r="G165" s="77" t="s">
        <v>2893</v>
      </c>
      <c r="H165" s="78">
        <f>SUM(H166:H168)</f>
        <v>600</v>
      </c>
      <c r="I165" s="78">
        <f>SUM(I166:I168)</f>
        <v>15</v>
      </c>
      <c r="J165" s="78">
        <f>SUM(J166:J168)</f>
        <v>0</v>
      </c>
      <c r="K165" s="95">
        <f t="shared" ref="K164:K172" si="38">IFERROR(J165/H165,"")</f>
        <v>0</v>
      </c>
      <c r="L165" s="95">
        <f t="shared" ref="L164:L172" si="39">IFERROR(J165/I165,"")</f>
        <v>0</v>
      </c>
    </row>
    <row r="166" ht="20.1" customHeight="1" outlineLevel="1" spans="1:12">
      <c r="A166" s="53"/>
      <c r="B166" s="91"/>
      <c r="C166" s="91"/>
      <c r="D166" s="91"/>
      <c r="E166" s="92"/>
      <c r="F166" s="92"/>
      <c r="G166" s="85" t="s">
        <v>2894</v>
      </c>
      <c r="H166" s="56">
        <v>600</v>
      </c>
      <c r="I166" s="56"/>
      <c r="J166" s="56"/>
      <c r="K166" s="21">
        <f t="shared" si="38"/>
        <v>0</v>
      </c>
      <c r="L166" s="21" t="str">
        <f t="shared" si="39"/>
        <v/>
      </c>
    </row>
    <row r="167" ht="20.1" customHeight="1" outlineLevel="1" spans="1:12">
      <c r="A167" s="53"/>
      <c r="B167" s="91"/>
      <c r="C167" s="91"/>
      <c r="D167" s="91"/>
      <c r="E167" s="92"/>
      <c r="F167" s="92"/>
      <c r="G167" s="85" t="s">
        <v>2876</v>
      </c>
      <c r="H167" s="56"/>
      <c r="I167" s="56">
        <v>15</v>
      </c>
      <c r="J167" s="56"/>
      <c r="K167" s="21" t="str">
        <f t="shared" si="38"/>
        <v/>
      </c>
      <c r="L167" s="21">
        <f t="shared" si="39"/>
        <v>0</v>
      </c>
    </row>
    <row r="168" ht="20.1" customHeight="1" outlineLevel="1" spans="1:12">
      <c r="A168" s="53"/>
      <c r="B168" s="91"/>
      <c r="C168" s="91"/>
      <c r="D168" s="91"/>
      <c r="E168" s="92"/>
      <c r="F168" s="92"/>
      <c r="G168" s="55" t="s">
        <v>2895</v>
      </c>
      <c r="H168" s="56"/>
      <c r="I168" s="56"/>
      <c r="J168" s="56"/>
      <c r="K168" s="21" t="str">
        <f t="shared" si="38"/>
        <v/>
      </c>
      <c r="L168" s="21" t="str">
        <f t="shared" si="39"/>
        <v/>
      </c>
    </row>
    <row r="169" ht="20.1" customHeight="1" outlineLevel="1" spans="1:12">
      <c r="A169" s="53"/>
      <c r="B169" s="91"/>
      <c r="C169" s="91"/>
      <c r="D169" s="91"/>
      <c r="E169" s="92"/>
      <c r="F169" s="92"/>
      <c r="G169" s="77" t="s">
        <v>2896</v>
      </c>
      <c r="H169" s="78">
        <f>SUM(H170:H172)</f>
        <v>0</v>
      </c>
      <c r="I169" s="78">
        <f>SUM(I170:I172)</f>
        <v>65</v>
      </c>
      <c r="J169" s="78">
        <f>SUM(J170:J172)</f>
        <v>0</v>
      </c>
      <c r="K169" s="95" t="str">
        <f t="shared" si="38"/>
        <v/>
      </c>
      <c r="L169" s="95">
        <f t="shared" si="39"/>
        <v>0</v>
      </c>
    </row>
    <row r="170" ht="20.1" customHeight="1" outlineLevel="1" spans="1:12">
      <c r="A170" s="53"/>
      <c r="B170" s="91"/>
      <c r="C170" s="91"/>
      <c r="D170" s="91"/>
      <c r="E170" s="92"/>
      <c r="F170" s="92"/>
      <c r="G170" s="85" t="s">
        <v>2894</v>
      </c>
      <c r="H170" s="56"/>
      <c r="I170" s="56">
        <v>65</v>
      </c>
      <c r="J170" s="56"/>
      <c r="K170" s="21" t="str">
        <f t="shared" si="38"/>
        <v/>
      </c>
      <c r="L170" s="21">
        <f t="shared" si="39"/>
        <v>0</v>
      </c>
    </row>
    <row r="171" ht="20.1" customHeight="1" outlineLevel="1" spans="1:12">
      <c r="A171" s="53"/>
      <c r="B171" s="91"/>
      <c r="C171" s="91"/>
      <c r="D171" s="91"/>
      <c r="E171" s="92"/>
      <c r="F171" s="92"/>
      <c r="G171" s="85" t="s">
        <v>2876</v>
      </c>
      <c r="H171" s="56"/>
      <c r="I171" s="56"/>
      <c r="J171" s="56"/>
      <c r="K171" s="21" t="str">
        <f t="shared" si="38"/>
        <v/>
      </c>
      <c r="L171" s="21" t="str">
        <f t="shared" si="39"/>
        <v/>
      </c>
    </row>
    <row r="172" ht="20.1" customHeight="1" outlineLevel="1" spans="1:12">
      <c r="A172" s="53"/>
      <c r="B172" s="91"/>
      <c r="C172" s="91"/>
      <c r="D172" s="91"/>
      <c r="E172" s="92"/>
      <c r="F172" s="92"/>
      <c r="G172" s="55" t="s">
        <v>2897</v>
      </c>
      <c r="H172" s="56"/>
      <c r="I172" s="56"/>
      <c r="J172" s="56"/>
      <c r="K172" s="21" t="str">
        <f t="shared" si="38"/>
        <v/>
      </c>
      <c r="L172" s="21" t="str">
        <f t="shared" si="39"/>
        <v/>
      </c>
    </row>
    <row r="173" ht="20.1" customHeight="1" outlineLevel="1" spans="1:12">
      <c r="A173" s="53"/>
      <c r="B173" s="91"/>
      <c r="C173" s="91"/>
      <c r="D173" s="91"/>
      <c r="E173" s="92"/>
      <c r="F173" s="92"/>
      <c r="G173" s="77" t="s">
        <v>2898</v>
      </c>
      <c r="H173" s="78">
        <f>SUM(H174:H175)</f>
        <v>0</v>
      </c>
      <c r="I173" s="78">
        <f>SUM(I174:I175)</f>
        <v>0</v>
      </c>
      <c r="J173" s="78">
        <f>SUM(J174:J175)</f>
        <v>0</v>
      </c>
      <c r="K173" s="95" t="str">
        <f t="shared" ref="K173:K179" si="40">IFERROR(J173/H173,"")</f>
        <v/>
      </c>
      <c r="L173" s="95" t="str">
        <f t="shared" ref="L173:L179" si="41">IFERROR(J173/I173,"")</f>
        <v/>
      </c>
    </row>
    <row r="174" ht="20.1" customHeight="1" outlineLevel="1" spans="1:12">
      <c r="A174" s="53"/>
      <c r="B174" s="91"/>
      <c r="C174" s="91"/>
      <c r="D174" s="91"/>
      <c r="E174" s="92"/>
      <c r="F174" s="92"/>
      <c r="G174" s="85" t="s">
        <v>2876</v>
      </c>
      <c r="H174" s="56"/>
      <c r="I174" s="56"/>
      <c r="J174" s="56"/>
      <c r="K174" s="21" t="str">
        <f t="shared" si="40"/>
        <v/>
      </c>
      <c r="L174" s="21" t="str">
        <f t="shared" si="41"/>
        <v/>
      </c>
    </row>
    <row r="175" ht="20.1" customHeight="1" outlineLevel="1" spans="1:12">
      <c r="A175" s="53"/>
      <c r="B175" s="91"/>
      <c r="C175" s="91"/>
      <c r="D175" s="91"/>
      <c r="E175" s="92"/>
      <c r="F175" s="92"/>
      <c r="G175" s="85" t="s">
        <v>2899</v>
      </c>
      <c r="H175" s="56"/>
      <c r="I175" s="56"/>
      <c r="J175" s="56"/>
      <c r="K175" s="21" t="str">
        <f t="shared" si="40"/>
        <v/>
      </c>
      <c r="L175" s="21" t="str">
        <f t="shared" si="41"/>
        <v/>
      </c>
    </row>
    <row r="176" ht="20.1" customHeight="1" outlineLevel="1" spans="1:12">
      <c r="A176" s="53"/>
      <c r="B176" s="91"/>
      <c r="C176" s="91"/>
      <c r="D176" s="91"/>
      <c r="E176" s="92"/>
      <c r="F176" s="92"/>
      <c r="G176" s="77" t="s">
        <v>2738</v>
      </c>
      <c r="H176" s="78">
        <f>SUM(H177:H179)</f>
        <v>0</v>
      </c>
      <c r="I176" s="78">
        <f>SUM(I177:I179)</f>
        <v>0</v>
      </c>
      <c r="J176" s="78">
        <f>SUM(J177:J179)</f>
        <v>0</v>
      </c>
      <c r="K176" s="95" t="str">
        <f t="shared" si="40"/>
        <v/>
      </c>
      <c r="L176" s="95" t="str">
        <f t="shared" si="41"/>
        <v/>
      </c>
    </row>
    <row r="177" ht="20.1" customHeight="1" outlineLevel="1" spans="1:12">
      <c r="A177" s="53"/>
      <c r="B177" s="91"/>
      <c r="C177" s="91"/>
      <c r="D177" s="91"/>
      <c r="E177" s="92"/>
      <c r="F177" s="92"/>
      <c r="G177" s="53" t="s">
        <v>2900</v>
      </c>
      <c r="H177" s="56"/>
      <c r="I177" s="56"/>
      <c r="J177" s="56"/>
      <c r="K177" s="21" t="str">
        <f t="shared" si="40"/>
        <v/>
      </c>
      <c r="L177" s="21" t="str">
        <f t="shared" si="41"/>
        <v/>
      </c>
    </row>
    <row r="178" ht="20.1" customHeight="1" outlineLevel="1" spans="1:12">
      <c r="A178" s="53"/>
      <c r="B178" s="91"/>
      <c r="C178" s="91"/>
      <c r="D178" s="91"/>
      <c r="E178" s="92"/>
      <c r="F178" s="92"/>
      <c r="G178" s="53" t="s">
        <v>2901</v>
      </c>
      <c r="H178" s="56"/>
      <c r="I178" s="56"/>
      <c r="J178" s="56"/>
      <c r="K178" s="21" t="str">
        <f t="shared" si="40"/>
        <v/>
      </c>
      <c r="L178" s="21" t="str">
        <f t="shared" si="41"/>
        <v/>
      </c>
    </row>
    <row r="179" ht="20.1" customHeight="1" outlineLevel="1" spans="1:12">
      <c r="A179" s="53"/>
      <c r="B179" s="91"/>
      <c r="C179" s="91"/>
      <c r="D179" s="91"/>
      <c r="E179" s="92"/>
      <c r="F179" s="92"/>
      <c r="G179" s="85" t="s">
        <v>2902</v>
      </c>
      <c r="H179" s="56"/>
      <c r="I179" s="56"/>
      <c r="J179" s="56"/>
      <c r="K179" s="21" t="str">
        <f t="shared" si="40"/>
        <v/>
      </c>
      <c r="L179" s="21" t="str">
        <f t="shared" si="41"/>
        <v/>
      </c>
    </row>
    <row r="180" ht="20.1" customHeight="1" outlineLevel="1" spans="1:12">
      <c r="A180" s="53"/>
      <c r="B180" s="91"/>
      <c r="C180" s="91"/>
      <c r="D180" s="91"/>
      <c r="E180" s="92"/>
      <c r="F180" s="92"/>
      <c r="G180" s="102" t="s">
        <v>2903</v>
      </c>
      <c r="H180" s="76">
        <f>SUM(H181,H186,H191,H200,H207,H217,H220,H223,H224)</f>
        <v>0</v>
      </c>
      <c r="I180" s="76">
        <f>SUM(I181,I186,I191,I200,I207,I217,I220,I223,I224)</f>
        <v>0</v>
      </c>
      <c r="J180" s="76">
        <f>SUM(J181,J186,J191,J200,J207,J217,J220,J223,J224)</f>
        <v>0</v>
      </c>
      <c r="K180" s="94" t="str">
        <f t="shared" ref="K180:K225" si="42">IFERROR(J180/H180,"")</f>
        <v/>
      </c>
      <c r="L180" s="94" t="str">
        <f t="shared" ref="L180:L225" si="43">IFERROR(J180/I180,"")</f>
        <v/>
      </c>
    </row>
    <row r="181" ht="20.1" customHeight="1" outlineLevel="1" spans="1:12">
      <c r="A181" s="53"/>
      <c r="B181" s="91"/>
      <c r="C181" s="91"/>
      <c r="D181" s="91"/>
      <c r="E181" s="92"/>
      <c r="F181" s="92"/>
      <c r="G181" s="101" t="s">
        <v>2904</v>
      </c>
      <c r="H181" s="78">
        <f>SUM(H182:H185)</f>
        <v>0</v>
      </c>
      <c r="I181" s="78">
        <f t="shared" ref="I181:J181" si="44">SUM(I182:I185)</f>
        <v>0</v>
      </c>
      <c r="J181" s="78">
        <f t="shared" si="44"/>
        <v>0</v>
      </c>
      <c r="K181" s="95" t="str">
        <f t="shared" si="42"/>
        <v/>
      </c>
      <c r="L181" s="95" t="str">
        <f t="shared" si="43"/>
        <v/>
      </c>
    </row>
    <row r="182" ht="20.1" customHeight="1" outlineLevel="1" spans="1:12">
      <c r="A182" s="53"/>
      <c r="B182" s="91"/>
      <c r="C182" s="91"/>
      <c r="D182" s="91"/>
      <c r="E182" s="92"/>
      <c r="F182" s="92"/>
      <c r="G182" s="55" t="s">
        <v>2905</v>
      </c>
      <c r="H182" s="56"/>
      <c r="I182" s="56"/>
      <c r="J182" s="56"/>
      <c r="K182" s="21" t="str">
        <f t="shared" si="42"/>
        <v/>
      </c>
      <c r="L182" s="21" t="str">
        <f t="shared" si="43"/>
        <v/>
      </c>
    </row>
    <row r="183" ht="20.1" customHeight="1" outlineLevel="1" spans="1:12">
      <c r="A183" s="53"/>
      <c r="B183" s="91"/>
      <c r="C183" s="91"/>
      <c r="D183" s="91"/>
      <c r="E183" s="92"/>
      <c r="F183" s="92"/>
      <c r="G183" s="55" t="s">
        <v>2906</v>
      </c>
      <c r="H183" s="56"/>
      <c r="I183" s="56"/>
      <c r="J183" s="56"/>
      <c r="K183" s="21" t="str">
        <f t="shared" si="42"/>
        <v/>
      </c>
      <c r="L183" s="21" t="str">
        <f t="shared" si="43"/>
        <v/>
      </c>
    </row>
    <row r="184" ht="20.1" customHeight="1" spans="1:12">
      <c r="A184" s="53"/>
      <c r="B184" s="91"/>
      <c r="C184" s="91"/>
      <c r="D184" s="91"/>
      <c r="E184" s="92"/>
      <c r="F184" s="92"/>
      <c r="G184" s="55" t="s">
        <v>2907</v>
      </c>
      <c r="H184" s="56"/>
      <c r="I184" s="56"/>
      <c r="J184" s="56"/>
      <c r="K184" s="21" t="str">
        <f t="shared" si="42"/>
        <v/>
      </c>
      <c r="L184" s="21" t="str">
        <f t="shared" si="43"/>
        <v/>
      </c>
    </row>
    <row r="185" ht="20.1" customHeight="1" outlineLevel="1" spans="1:12">
      <c r="A185" s="53"/>
      <c r="B185" s="91"/>
      <c r="C185" s="91"/>
      <c r="D185" s="91"/>
      <c r="E185" s="92"/>
      <c r="F185" s="92"/>
      <c r="G185" s="55" t="s">
        <v>2908</v>
      </c>
      <c r="H185" s="56"/>
      <c r="I185" s="56"/>
      <c r="J185" s="56"/>
      <c r="K185" s="21" t="str">
        <f t="shared" si="42"/>
        <v/>
      </c>
      <c r="L185" s="21" t="str">
        <f t="shared" si="43"/>
        <v/>
      </c>
    </row>
    <row r="186" ht="20.1" customHeight="1" outlineLevel="1" spans="1:12">
      <c r="A186" s="53"/>
      <c r="B186" s="91"/>
      <c r="C186" s="91"/>
      <c r="D186" s="91"/>
      <c r="E186" s="92"/>
      <c r="F186" s="92"/>
      <c r="G186" s="101" t="s">
        <v>2909</v>
      </c>
      <c r="H186" s="78">
        <f>SUM(H187:H190)</f>
        <v>0</v>
      </c>
      <c r="I186" s="78">
        <f t="shared" ref="I186:J186" si="45">SUM(I187:I190)</f>
        <v>0</v>
      </c>
      <c r="J186" s="78">
        <f t="shared" si="45"/>
        <v>0</v>
      </c>
      <c r="K186" s="95" t="str">
        <f t="shared" si="42"/>
        <v/>
      </c>
      <c r="L186" s="95" t="str">
        <f t="shared" si="43"/>
        <v/>
      </c>
    </row>
    <row r="187" ht="20.1" customHeight="1" outlineLevel="1" spans="1:12">
      <c r="A187" s="53"/>
      <c r="B187" s="91"/>
      <c r="C187" s="91"/>
      <c r="D187" s="91"/>
      <c r="E187" s="92"/>
      <c r="F187" s="92"/>
      <c r="G187" s="55" t="s">
        <v>2907</v>
      </c>
      <c r="H187" s="56"/>
      <c r="I187" s="56"/>
      <c r="J187" s="56"/>
      <c r="K187" s="21" t="str">
        <f t="shared" si="42"/>
        <v/>
      </c>
      <c r="L187" s="21" t="str">
        <f t="shared" si="43"/>
        <v/>
      </c>
    </row>
    <row r="188" ht="20.1" customHeight="1" spans="1:12">
      <c r="A188" s="53"/>
      <c r="B188" s="91"/>
      <c r="C188" s="91"/>
      <c r="D188" s="91"/>
      <c r="E188" s="92"/>
      <c r="F188" s="92"/>
      <c r="G188" s="55" t="s">
        <v>2910</v>
      </c>
      <c r="H188" s="56"/>
      <c r="I188" s="56"/>
      <c r="J188" s="56"/>
      <c r="K188" s="21" t="str">
        <f t="shared" si="42"/>
        <v/>
      </c>
      <c r="L188" s="21" t="str">
        <f t="shared" si="43"/>
        <v/>
      </c>
    </row>
    <row r="189" ht="20.1" customHeight="1" outlineLevel="1" spans="1:12">
      <c r="A189" s="53"/>
      <c r="B189" s="91"/>
      <c r="C189" s="91"/>
      <c r="D189" s="91"/>
      <c r="E189" s="92"/>
      <c r="F189" s="92"/>
      <c r="G189" s="55" t="s">
        <v>2911</v>
      </c>
      <c r="H189" s="56"/>
      <c r="I189" s="56"/>
      <c r="J189" s="56"/>
      <c r="K189" s="21" t="str">
        <f t="shared" si="42"/>
        <v/>
      </c>
      <c r="L189" s="21" t="str">
        <f t="shared" si="43"/>
        <v/>
      </c>
    </row>
    <row r="190" ht="20.1" customHeight="1" outlineLevel="1" spans="1:12">
      <c r="A190" s="53"/>
      <c r="B190" s="91"/>
      <c r="C190" s="91"/>
      <c r="D190" s="91"/>
      <c r="E190" s="92"/>
      <c r="F190" s="92"/>
      <c r="G190" s="55" t="s">
        <v>2912</v>
      </c>
      <c r="H190" s="56"/>
      <c r="I190" s="56"/>
      <c r="J190" s="56"/>
      <c r="K190" s="21" t="str">
        <f t="shared" si="42"/>
        <v/>
      </c>
      <c r="L190" s="21" t="str">
        <f t="shared" si="43"/>
        <v/>
      </c>
    </row>
    <row r="191" ht="20.1" customHeight="1" outlineLevel="1" spans="1:12">
      <c r="A191" s="53"/>
      <c r="B191" s="91"/>
      <c r="C191" s="91"/>
      <c r="D191" s="91"/>
      <c r="E191" s="92"/>
      <c r="F191" s="92"/>
      <c r="G191" s="101" t="s">
        <v>2913</v>
      </c>
      <c r="H191" s="78">
        <f>SUM(H192:H199)</f>
        <v>0</v>
      </c>
      <c r="I191" s="78">
        <f t="shared" ref="I191:J191" si="46">SUM(I192:I199)</f>
        <v>0</v>
      </c>
      <c r="J191" s="78">
        <f t="shared" si="46"/>
        <v>0</v>
      </c>
      <c r="K191" s="95" t="str">
        <f t="shared" si="42"/>
        <v/>
      </c>
      <c r="L191" s="95" t="str">
        <f t="shared" si="43"/>
        <v/>
      </c>
    </row>
    <row r="192" ht="20.1" customHeight="1" outlineLevel="1" spans="1:12">
      <c r="A192" s="53"/>
      <c r="B192" s="91"/>
      <c r="C192" s="91"/>
      <c r="D192" s="91"/>
      <c r="E192" s="92"/>
      <c r="F192" s="92"/>
      <c r="G192" s="55" t="s">
        <v>2914</v>
      </c>
      <c r="H192" s="56"/>
      <c r="I192" s="56"/>
      <c r="J192" s="56"/>
      <c r="K192" s="21" t="str">
        <f t="shared" si="42"/>
        <v/>
      </c>
      <c r="L192" s="21" t="str">
        <f t="shared" si="43"/>
        <v/>
      </c>
    </row>
    <row r="193" ht="20.1" customHeight="1" outlineLevel="1" spans="1:12">
      <c r="A193" s="53"/>
      <c r="B193" s="91"/>
      <c r="C193" s="91"/>
      <c r="D193" s="91"/>
      <c r="E193" s="92"/>
      <c r="F193" s="92"/>
      <c r="G193" s="55" t="s">
        <v>2915</v>
      </c>
      <c r="H193" s="56"/>
      <c r="I193" s="56"/>
      <c r="J193" s="56"/>
      <c r="K193" s="21" t="str">
        <f t="shared" si="42"/>
        <v/>
      </c>
      <c r="L193" s="21" t="str">
        <f t="shared" si="43"/>
        <v/>
      </c>
    </row>
    <row r="194" ht="20.1" customHeight="1" outlineLevel="1" spans="1:12">
      <c r="A194" s="53"/>
      <c r="B194" s="91"/>
      <c r="C194" s="91"/>
      <c r="D194" s="91"/>
      <c r="E194" s="92"/>
      <c r="F194" s="92"/>
      <c r="G194" s="55" t="s">
        <v>2916</v>
      </c>
      <c r="H194" s="56"/>
      <c r="I194" s="56"/>
      <c r="J194" s="56"/>
      <c r="K194" s="21" t="str">
        <f t="shared" si="42"/>
        <v/>
      </c>
      <c r="L194" s="21" t="str">
        <f t="shared" si="43"/>
        <v/>
      </c>
    </row>
    <row r="195" ht="20.1" customHeight="1" outlineLevel="1" spans="1:12">
      <c r="A195" s="53"/>
      <c r="B195" s="91"/>
      <c r="C195" s="91"/>
      <c r="D195" s="91"/>
      <c r="E195" s="92"/>
      <c r="F195" s="92"/>
      <c r="G195" s="55" t="s">
        <v>2917</v>
      </c>
      <c r="H195" s="56"/>
      <c r="I195" s="56"/>
      <c r="J195" s="56"/>
      <c r="K195" s="21" t="str">
        <f t="shared" si="42"/>
        <v/>
      </c>
      <c r="L195" s="21" t="str">
        <f t="shared" si="43"/>
        <v/>
      </c>
    </row>
    <row r="196" ht="20.1" customHeight="1" outlineLevel="1" spans="1:12">
      <c r="A196" s="53"/>
      <c r="B196" s="91"/>
      <c r="C196" s="91"/>
      <c r="D196" s="91"/>
      <c r="E196" s="92"/>
      <c r="F196" s="92"/>
      <c r="G196" s="55" t="s">
        <v>2918</v>
      </c>
      <c r="H196" s="56"/>
      <c r="I196" s="56"/>
      <c r="J196" s="56"/>
      <c r="K196" s="21" t="str">
        <f t="shared" si="42"/>
        <v/>
      </c>
      <c r="L196" s="21" t="str">
        <f t="shared" si="43"/>
        <v/>
      </c>
    </row>
    <row r="197" ht="20.1" customHeight="1" outlineLevel="1" spans="1:12">
      <c r="A197" s="53"/>
      <c r="B197" s="91"/>
      <c r="C197" s="91"/>
      <c r="D197" s="91"/>
      <c r="E197" s="92"/>
      <c r="F197" s="92"/>
      <c r="G197" s="55" t="s">
        <v>2919</v>
      </c>
      <c r="H197" s="56"/>
      <c r="I197" s="56"/>
      <c r="J197" s="56"/>
      <c r="K197" s="21" t="str">
        <f t="shared" si="42"/>
        <v/>
      </c>
      <c r="L197" s="21" t="str">
        <f t="shared" si="43"/>
        <v/>
      </c>
    </row>
    <row r="198" ht="20.1" customHeight="1" outlineLevel="1" spans="1:12">
      <c r="A198" s="53"/>
      <c r="B198" s="91"/>
      <c r="C198" s="91"/>
      <c r="D198" s="91"/>
      <c r="E198" s="92"/>
      <c r="F198" s="92"/>
      <c r="G198" s="55" t="s">
        <v>2920</v>
      </c>
      <c r="H198" s="56"/>
      <c r="I198" s="56"/>
      <c r="J198" s="56"/>
      <c r="K198" s="21" t="str">
        <f t="shared" si="42"/>
        <v/>
      </c>
      <c r="L198" s="21" t="str">
        <f t="shared" si="43"/>
        <v/>
      </c>
    </row>
    <row r="199" ht="20.1" customHeight="1" outlineLevel="1" spans="1:12">
      <c r="A199" s="53"/>
      <c r="B199" s="91"/>
      <c r="C199" s="91"/>
      <c r="D199" s="91"/>
      <c r="E199" s="92"/>
      <c r="F199" s="92"/>
      <c r="G199" s="55" t="s">
        <v>2921</v>
      </c>
      <c r="H199" s="56"/>
      <c r="I199" s="56"/>
      <c r="J199" s="56"/>
      <c r="K199" s="21" t="str">
        <f t="shared" si="42"/>
        <v/>
      </c>
      <c r="L199" s="21" t="str">
        <f t="shared" si="43"/>
        <v/>
      </c>
    </row>
    <row r="200" ht="20.1" customHeight="1" outlineLevel="1" spans="1:12">
      <c r="A200" s="53"/>
      <c r="B200" s="91"/>
      <c r="C200" s="91"/>
      <c r="D200" s="91"/>
      <c r="E200" s="92"/>
      <c r="F200" s="92"/>
      <c r="G200" s="101" t="s">
        <v>2922</v>
      </c>
      <c r="H200" s="78">
        <f>SUM(H201:H206)</f>
        <v>0</v>
      </c>
      <c r="I200" s="78">
        <f t="shared" ref="I200:J200" si="47">SUM(I201:I206)</f>
        <v>0</v>
      </c>
      <c r="J200" s="78">
        <f t="shared" si="47"/>
        <v>0</v>
      </c>
      <c r="K200" s="95" t="str">
        <f t="shared" si="42"/>
        <v/>
      </c>
      <c r="L200" s="95" t="str">
        <f t="shared" si="43"/>
        <v/>
      </c>
    </row>
    <row r="201" ht="20.1" customHeight="1" outlineLevel="1" spans="1:12">
      <c r="A201" s="53"/>
      <c r="B201" s="91"/>
      <c r="C201" s="91"/>
      <c r="D201" s="91"/>
      <c r="E201" s="92"/>
      <c r="F201" s="92"/>
      <c r="G201" s="55" t="s">
        <v>2923</v>
      </c>
      <c r="H201" s="56"/>
      <c r="I201" s="56"/>
      <c r="J201" s="56"/>
      <c r="K201" s="21" t="str">
        <f t="shared" si="42"/>
        <v/>
      </c>
      <c r="L201" s="21" t="str">
        <f t="shared" si="43"/>
        <v/>
      </c>
    </row>
    <row r="202" ht="20.1" customHeight="1" outlineLevel="1" spans="1:12">
      <c r="A202" s="53"/>
      <c r="B202" s="91"/>
      <c r="C202" s="91"/>
      <c r="D202" s="91"/>
      <c r="E202" s="92"/>
      <c r="F202" s="92"/>
      <c r="G202" s="55" t="s">
        <v>2924</v>
      </c>
      <c r="H202" s="56"/>
      <c r="I202" s="56"/>
      <c r="J202" s="56"/>
      <c r="K202" s="21" t="str">
        <f t="shared" si="42"/>
        <v/>
      </c>
      <c r="L202" s="21" t="str">
        <f t="shared" si="43"/>
        <v/>
      </c>
    </row>
    <row r="203" ht="20.1" customHeight="1" outlineLevel="1" spans="1:12">
      <c r="A203" s="53"/>
      <c r="B203" s="91"/>
      <c r="C203" s="91"/>
      <c r="D203" s="91"/>
      <c r="E203" s="92"/>
      <c r="F203" s="92"/>
      <c r="G203" s="55" t="s">
        <v>2925</v>
      </c>
      <c r="H203" s="56"/>
      <c r="I203" s="56"/>
      <c r="J203" s="56"/>
      <c r="K203" s="21" t="str">
        <f t="shared" si="42"/>
        <v/>
      </c>
      <c r="L203" s="21" t="str">
        <f t="shared" si="43"/>
        <v/>
      </c>
    </row>
    <row r="204" ht="20.1" customHeight="1" outlineLevel="1" spans="1:12">
      <c r="A204" s="53"/>
      <c r="B204" s="91"/>
      <c r="C204" s="91"/>
      <c r="D204" s="91"/>
      <c r="E204" s="92"/>
      <c r="F204" s="92"/>
      <c r="G204" s="55" t="s">
        <v>2926</v>
      </c>
      <c r="H204" s="56"/>
      <c r="I204" s="56"/>
      <c r="J204" s="56"/>
      <c r="K204" s="21" t="str">
        <f t="shared" si="42"/>
        <v/>
      </c>
      <c r="L204" s="21" t="str">
        <f t="shared" si="43"/>
        <v/>
      </c>
    </row>
    <row r="205" ht="20.1" customHeight="1" outlineLevel="1" spans="1:12">
      <c r="A205" s="53"/>
      <c r="B205" s="91"/>
      <c r="C205" s="91"/>
      <c r="D205" s="91"/>
      <c r="E205" s="92"/>
      <c r="F205" s="92"/>
      <c r="G205" s="55" t="s">
        <v>2927</v>
      </c>
      <c r="H205" s="56"/>
      <c r="I205" s="56"/>
      <c r="J205" s="56"/>
      <c r="K205" s="21" t="str">
        <f t="shared" si="42"/>
        <v/>
      </c>
      <c r="L205" s="21" t="str">
        <f t="shared" si="43"/>
        <v/>
      </c>
    </row>
    <row r="206" ht="20.1" customHeight="1" outlineLevel="1" spans="1:12">
      <c r="A206" s="53"/>
      <c r="B206" s="91"/>
      <c r="C206" s="91"/>
      <c r="D206" s="91"/>
      <c r="E206" s="92"/>
      <c r="F206" s="92"/>
      <c r="G206" s="55" t="s">
        <v>2928</v>
      </c>
      <c r="H206" s="56"/>
      <c r="I206" s="56"/>
      <c r="J206" s="56"/>
      <c r="K206" s="21" t="str">
        <f t="shared" si="42"/>
        <v/>
      </c>
      <c r="L206" s="21" t="str">
        <f t="shared" si="43"/>
        <v/>
      </c>
    </row>
    <row r="207" ht="20.1" customHeight="1" outlineLevel="1" spans="1:12">
      <c r="A207" s="53"/>
      <c r="B207" s="91"/>
      <c r="C207" s="91"/>
      <c r="D207" s="91"/>
      <c r="E207" s="92"/>
      <c r="F207" s="92"/>
      <c r="G207" s="101" t="s">
        <v>2929</v>
      </c>
      <c r="H207" s="78">
        <f>SUM(H208:H216)</f>
        <v>0</v>
      </c>
      <c r="I207" s="78">
        <f>SUM(I208:I216)</f>
        <v>0</v>
      </c>
      <c r="J207" s="78">
        <f>SUM(J208:J216)</f>
        <v>0</v>
      </c>
      <c r="K207" s="95" t="str">
        <f t="shared" si="42"/>
        <v/>
      </c>
      <c r="L207" s="95" t="str">
        <f t="shared" si="43"/>
        <v/>
      </c>
    </row>
    <row r="208" ht="20.1" customHeight="1" outlineLevel="1" spans="1:12">
      <c r="A208" s="97"/>
      <c r="B208" s="91"/>
      <c r="C208" s="91"/>
      <c r="D208" s="91"/>
      <c r="E208" s="92"/>
      <c r="F208" s="92"/>
      <c r="G208" s="55" t="s">
        <v>2930</v>
      </c>
      <c r="H208" s="56"/>
      <c r="I208" s="56"/>
      <c r="J208" s="56"/>
      <c r="K208" s="21" t="str">
        <f t="shared" si="42"/>
        <v/>
      </c>
      <c r="L208" s="21" t="str">
        <f t="shared" si="43"/>
        <v/>
      </c>
    </row>
    <row r="209" ht="20.1" customHeight="1" outlineLevel="1" spans="1:12">
      <c r="A209" s="53"/>
      <c r="B209" s="91"/>
      <c r="C209" s="91"/>
      <c r="D209" s="91"/>
      <c r="E209" s="92"/>
      <c r="F209" s="92"/>
      <c r="G209" s="55" t="s">
        <v>2931</v>
      </c>
      <c r="H209" s="56"/>
      <c r="I209" s="56"/>
      <c r="J209" s="56"/>
      <c r="K209" s="21" t="str">
        <f t="shared" si="42"/>
        <v/>
      </c>
      <c r="L209" s="21" t="str">
        <f t="shared" si="43"/>
        <v/>
      </c>
    </row>
    <row r="210" ht="20.1" customHeight="1" outlineLevel="1" spans="1:12">
      <c r="A210" s="53"/>
      <c r="B210" s="91"/>
      <c r="C210" s="91"/>
      <c r="D210" s="91"/>
      <c r="E210" s="92"/>
      <c r="F210" s="92"/>
      <c r="G210" s="55" t="s">
        <v>2932</v>
      </c>
      <c r="H210" s="56"/>
      <c r="I210" s="56"/>
      <c r="J210" s="56"/>
      <c r="K210" s="21" t="str">
        <f t="shared" si="42"/>
        <v/>
      </c>
      <c r="L210" s="21" t="str">
        <f t="shared" si="43"/>
        <v/>
      </c>
    </row>
    <row r="211" ht="20.1" customHeight="1" outlineLevel="1" spans="1:12">
      <c r="A211" s="53"/>
      <c r="B211" s="91"/>
      <c r="C211" s="91"/>
      <c r="D211" s="91"/>
      <c r="E211" s="92"/>
      <c r="F211" s="92"/>
      <c r="G211" s="55" t="s">
        <v>2933</v>
      </c>
      <c r="H211" s="56"/>
      <c r="I211" s="56"/>
      <c r="J211" s="56"/>
      <c r="K211" s="21" t="str">
        <f t="shared" si="42"/>
        <v/>
      </c>
      <c r="L211" s="21" t="str">
        <f t="shared" si="43"/>
        <v/>
      </c>
    </row>
    <row r="212" ht="20.1" customHeight="1" outlineLevel="1" spans="1:12">
      <c r="A212" s="53"/>
      <c r="B212" s="91"/>
      <c r="C212" s="91"/>
      <c r="D212" s="91"/>
      <c r="E212" s="92"/>
      <c r="F212" s="92"/>
      <c r="G212" s="55" t="s">
        <v>2934</v>
      </c>
      <c r="H212" s="56"/>
      <c r="I212" s="56"/>
      <c r="J212" s="56"/>
      <c r="K212" s="21" t="str">
        <f t="shared" si="42"/>
        <v/>
      </c>
      <c r="L212" s="21" t="str">
        <f t="shared" si="43"/>
        <v/>
      </c>
    </row>
    <row r="213" ht="20.1" customHeight="1" outlineLevel="1" spans="1:12">
      <c r="A213" s="53"/>
      <c r="B213" s="91"/>
      <c r="C213" s="91"/>
      <c r="D213" s="91"/>
      <c r="E213" s="92"/>
      <c r="F213" s="92"/>
      <c r="G213" s="55" t="s">
        <v>2935</v>
      </c>
      <c r="H213" s="56"/>
      <c r="I213" s="56"/>
      <c r="J213" s="56"/>
      <c r="K213" s="21" t="str">
        <f t="shared" si="42"/>
        <v/>
      </c>
      <c r="L213" s="21" t="str">
        <f t="shared" si="43"/>
        <v/>
      </c>
    </row>
    <row r="214" ht="20.1" customHeight="1" outlineLevel="1" spans="1:12">
      <c r="A214" s="53"/>
      <c r="B214" s="91"/>
      <c r="C214" s="91"/>
      <c r="D214" s="91"/>
      <c r="E214" s="92"/>
      <c r="F214" s="92"/>
      <c r="G214" s="55" t="s">
        <v>2936</v>
      </c>
      <c r="H214" s="56"/>
      <c r="I214" s="56"/>
      <c r="J214" s="56"/>
      <c r="K214" s="21" t="str">
        <f t="shared" si="42"/>
        <v/>
      </c>
      <c r="L214" s="21" t="str">
        <f t="shared" si="43"/>
        <v/>
      </c>
    </row>
    <row r="215" ht="20.1" customHeight="1" outlineLevel="1" spans="1:12">
      <c r="A215" s="53"/>
      <c r="B215" s="91"/>
      <c r="C215" s="91"/>
      <c r="D215" s="91"/>
      <c r="E215" s="92"/>
      <c r="F215" s="92"/>
      <c r="G215" s="55" t="s">
        <v>2937</v>
      </c>
      <c r="H215" s="56"/>
      <c r="I215" s="56"/>
      <c r="J215" s="56"/>
      <c r="K215" s="21" t="str">
        <f t="shared" si="42"/>
        <v/>
      </c>
      <c r="L215" s="21" t="str">
        <f t="shared" si="43"/>
        <v/>
      </c>
    </row>
    <row r="216" ht="20.1" customHeight="1" spans="1:12">
      <c r="A216" s="53"/>
      <c r="B216" s="91"/>
      <c r="C216" s="91"/>
      <c r="D216" s="91"/>
      <c r="E216" s="92"/>
      <c r="F216" s="92"/>
      <c r="G216" s="55" t="s">
        <v>2938</v>
      </c>
      <c r="H216" s="56"/>
      <c r="I216" s="56"/>
      <c r="J216" s="56"/>
      <c r="K216" s="21" t="str">
        <f t="shared" si="42"/>
        <v/>
      </c>
      <c r="L216" s="21" t="str">
        <f t="shared" si="43"/>
        <v/>
      </c>
    </row>
    <row r="217" ht="20.1" customHeight="1" outlineLevel="1" spans="1:12">
      <c r="A217" s="53"/>
      <c r="B217" s="91"/>
      <c r="C217" s="91"/>
      <c r="D217" s="91"/>
      <c r="E217" s="92"/>
      <c r="F217" s="92"/>
      <c r="G217" s="101" t="s">
        <v>2939</v>
      </c>
      <c r="H217" s="78">
        <f>SUM(H218:H219)</f>
        <v>0</v>
      </c>
      <c r="I217" s="78">
        <f t="shared" ref="I217:J217" si="48">SUM(I218:I219)</f>
        <v>0</v>
      </c>
      <c r="J217" s="78">
        <f t="shared" si="48"/>
        <v>0</v>
      </c>
      <c r="K217" s="95" t="str">
        <f t="shared" si="42"/>
        <v/>
      </c>
      <c r="L217" s="95" t="str">
        <f t="shared" si="43"/>
        <v/>
      </c>
    </row>
    <row r="218" ht="20.1" customHeight="1" outlineLevel="1" spans="1:12">
      <c r="A218" s="53"/>
      <c r="B218" s="91"/>
      <c r="C218" s="91"/>
      <c r="D218" s="91"/>
      <c r="E218" s="92"/>
      <c r="F218" s="92"/>
      <c r="G218" s="85" t="s">
        <v>2905</v>
      </c>
      <c r="H218" s="56"/>
      <c r="I218" s="56"/>
      <c r="J218" s="56"/>
      <c r="K218" s="21" t="str">
        <f t="shared" si="42"/>
        <v/>
      </c>
      <c r="L218" s="21" t="str">
        <f t="shared" si="43"/>
        <v/>
      </c>
    </row>
    <row r="219" ht="20.1" customHeight="1" outlineLevel="1" spans="1:12">
      <c r="A219" s="53"/>
      <c r="B219" s="91"/>
      <c r="C219" s="91"/>
      <c r="D219" s="91"/>
      <c r="E219" s="92"/>
      <c r="F219" s="92"/>
      <c r="G219" s="85" t="s">
        <v>2940</v>
      </c>
      <c r="H219" s="56"/>
      <c r="I219" s="56"/>
      <c r="J219" s="56"/>
      <c r="K219" s="21" t="str">
        <f t="shared" si="42"/>
        <v/>
      </c>
      <c r="L219" s="21" t="str">
        <f t="shared" si="43"/>
        <v/>
      </c>
    </row>
    <row r="220" ht="20.1" customHeight="1" outlineLevel="1" spans="1:12">
      <c r="A220" s="53"/>
      <c r="B220" s="91"/>
      <c r="C220" s="91"/>
      <c r="D220" s="91"/>
      <c r="E220" s="92"/>
      <c r="F220" s="92"/>
      <c r="G220" s="101" t="s">
        <v>2941</v>
      </c>
      <c r="H220" s="78">
        <f>SUM(H221:H222)</f>
        <v>0</v>
      </c>
      <c r="I220" s="78">
        <f t="shared" ref="I220:J220" si="49">SUM(I221:I222)</f>
        <v>0</v>
      </c>
      <c r="J220" s="78">
        <f t="shared" si="49"/>
        <v>0</v>
      </c>
      <c r="K220" s="95" t="str">
        <f t="shared" si="42"/>
        <v/>
      </c>
      <c r="L220" s="95" t="str">
        <f t="shared" si="43"/>
        <v/>
      </c>
    </row>
    <row r="221" ht="20.1" customHeight="1" outlineLevel="1" spans="1:12">
      <c r="A221" s="53"/>
      <c r="B221" s="91"/>
      <c r="C221" s="91"/>
      <c r="D221" s="91"/>
      <c r="E221" s="92"/>
      <c r="F221" s="92"/>
      <c r="G221" s="85" t="s">
        <v>2905</v>
      </c>
      <c r="H221" s="56"/>
      <c r="I221" s="56"/>
      <c r="J221" s="56"/>
      <c r="K221" s="21" t="str">
        <f t="shared" si="42"/>
        <v/>
      </c>
      <c r="L221" s="21" t="str">
        <f t="shared" si="43"/>
        <v/>
      </c>
    </row>
    <row r="222" ht="20.1" customHeight="1" outlineLevel="1" spans="1:12">
      <c r="A222" s="53"/>
      <c r="B222" s="91"/>
      <c r="C222" s="91"/>
      <c r="D222" s="91"/>
      <c r="E222" s="92"/>
      <c r="F222" s="92"/>
      <c r="G222" s="85" t="s">
        <v>2942</v>
      </c>
      <c r="H222" s="56"/>
      <c r="I222" s="56"/>
      <c r="J222" s="56"/>
      <c r="K222" s="21" t="str">
        <f t="shared" si="42"/>
        <v/>
      </c>
      <c r="L222" s="21" t="str">
        <f t="shared" si="43"/>
        <v/>
      </c>
    </row>
    <row r="223" ht="20.1" customHeight="1" outlineLevel="1" spans="1:12">
      <c r="A223" s="53"/>
      <c r="B223" s="91"/>
      <c r="C223" s="91"/>
      <c r="D223" s="91"/>
      <c r="E223" s="92"/>
      <c r="F223" s="92"/>
      <c r="G223" s="101" t="s">
        <v>2943</v>
      </c>
      <c r="H223" s="78"/>
      <c r="I223" s="78"/>
      <c r="J223" s="78"/>
      <c r="K223" s="95" t="str">
        <f t="shared" si="42"/>
        <v/>
      </c>
      <c r="L223" s="95" t="str">
        <f t="shared" si="43"/>
        <v/>
      </c>
    </row>
    <row r="224" ht="20.1" customHeight="1" outlineLevel="1" spans="1:12">
      <c r="A224" s="53"/>
      <c r="B224" s="91"/>
      <c r="C224" s="91"/>
      <c r="D224" s="91"/>
      <c r="E224" s="92"/>
      <c r="F224" s="92"/>
      <c r="G224" s="77" t="s">
        <v>2738</v>
      </c>
      <c r="H224" s="78"/>
      <c r="I224" s="78"/>
      <c r="J224" s="78"/>
      <c r="K224" s="95"/>
      <c r="L224" s="95"/>
    </row>
    <row r="225" ht="20.1" customHeight="1" outlineLevel="1" spans="1:12">
      <c r="A225" s="53"/>
      <c r="B225" s="91"/>
      <c r="C225" s="91"/>
      <c r="D225" s="91"/>
      <c r="E225" s="92"/>
      <c r="F225" s="92"/>
      <c r="G225" s="85" t="s">
        <v>2944</v>
      </c>
      <c r="H225" s="56"/>
      <c r="I225" s="56"/>
      <c r="J225" s="56"/>
      <c r="K225" s="21" t="str">
        <f t="shared" ref="K225:K229" si="50">IFERROR(J225/H225,"")</f>
        <v/>
      </c>
      <c r="L225" s="21" t="str">
        <f t="shared" ref="L225:L229" si="51">IFERROR(J225/I225,"")</f>
        <v/>
      </c>
    </row>
    <row r="226" ht="20.1" customHeight="1" outlineLevel="1" spans="1:12">
      <c r="A226" s="53"/>
      <c r="B226" s="91"/>
      <c r="C226" s="91"/>
      <c r="D226" s="91"/>
      <c r="E226" s="92"/>
      <c r="F226" s="92"/>
      <c r="G226" s="85" t="s">
        <v>2945</v>
      </c>
      <c r="H226" s="56"/>
      <c r="I226" s="56"/>
      <c r="J226" s="56"/>
      <c r="K226" s="21" t="str">
        <f t="shared" si="50"/>
        <v/>
      </c>
      <c r="L226" s="21" t="str">
        <f t="shared" si="51"/>
        <v/>
      </c>
    </row>
    <row r="227" ht="20.1" customHeight="1" outlineLevel="1" spans="1:12">
      <c r="A227" s="53"/>
      <c r="B227" s="91"/>
      <c r="C227" s="91"/>
      <c r="D227" s="91"/>
      <c r="E227" s="92"/>
      <c r="F227" s="92"/>
      <c r="G227" s="85" t="s">
        <v>2946</v>
      </c>
      <c r="H227" s="56"/>
      <c r="I227" s="56"/>
      <c r="J227" s="56"/>
      <c r="K227" s="21" t="str">
        <f t="shared" si="50"/>
        <v/>
      </c>
      <c r="L227" s="21" t="str">
        <f t="shared" si="51"/>
        <v/>
      </c>
    </row>
    <row r="228" ht="20.1" customHeight="1" outlineLevel="1" spans="1:12">
      <c r="A228" s="53"/>
      <c r="B228" s="91"/>
      <c r="C228" s="91"/>
      <c r="D228" s="91"/>
      <c r="E228" s="92"/>
      <c r="F228" s="92"/>
      <c r="G228" s="85" t="s">
        <v>2947</v>
      </c>
      <c r="H228" s="56"/>
      <c r="I228" s="56"/>
      <c r="J228" s="56"/>
      <c r="K228" s="21" t="str">
        <f t="shared" si="50"/>
        <v/>
      </c>
      <c r="L228" s="21" t="str">
        <f t="shared" si="51"/>
        <v/>
      </c>
    </row>
    <row r="229" ht="20.1" customHeight="1" outlineLevel="1" spans="1:12">
      <c r="A229" s="53"/>
      <c r="B229" s="91"/>
      <c r="C229" s="91"/>
      <c r="D229" s="91"/>
      <c r="E229" s="92"/>
      <c r="F229" s="92"/>
      <c r="G229" s="85" t="s">
        <v>2948</v>
      </c>
      <c r="H229" s="56"/>
      <c r="I229" s="56"/>
      <c r="J229" s="56"/>
      <c r="K229" s="21" t="str">
        <f t="shared" si="50"/>
        <v/>
      </c>
      <c r="L229" s="21" t="str">
        <f t="shared" si="51"/>
        <v/>
      </c>
    </row>
    <row r="230" ht="20.1" customHeight="1" outlineLevel="1" spans="1:12">
      <c r="A230" s="53"/>
      <c r="B230" s="91"/>
      <c r="C230" s="91"/>
      <c r="D230" s="91"/>
      <c r="E230" s="92"/>
      <c r="F230" s="92"/>
      <c r="G230" s="102" t="s">
        <v>2949</v>
      </c>
      <c r="H230" s="76">
        <f>SUM(H231,H235)</f>
        <v>0</v>
      </c>
      <c r="I230" s="76">
        <f>SUM(I231,I235)</f>
        <v>0</v>
      </c>
      <c r="J230" s="76">
        <f>SUM(J231,J235)</f>
        <v>0</v>
      </c>
      <c r="K230" s="94" t="str">
        <f t="shared" ref="K230:K235" si="52">IFERROR(J230/H230,"")</f>
        <v/>
      </c>
      <c r="L230" s="94" t="str">
        <f t="shared" ref="L230:L235" si="53">IFERROR(J230/I230,"")</f>
        <v/>
      </c>
    </row>
    <row r="231" ht="20.1" customHeight="1" outlineLevel="1" spans="1:12">
      <c r="A231" s="53"/>
      <c r="B231" s="91"/>
      <c r="C231" s="91"/>
      <c r="D231" s="91"/>
      <c r="E231" s="92"/>
      <c r="F231" s="92"/>
      <c r="G231" s="101" t="s">
        <v>2950</v>
      </c>
      <c r="H231" s="78">
        <f>SUM(H232:H234)</f>
        <v>0</v>
      </c>
      <c r="I231" s="78">
        <f>SUM(I232:I234)</f>
        <v>0</v>
      </c>
      <c r="J231" s="78">
        <f>SUM(J232:J234)</f>
        <v>0</v>
      </c>
      <c r="K231" s="95" t="str">
        <f t="shared" si="52"/>
        <v/>
      </c>
      <c r="L231" s="95" t="str">
        <f t="shared" si="53"/>
        <v/>
      </c>
    </row>
    <row r="232" ht="20.1" customHeight="1" spans="1:12">
      <c r="A232" s="53"/>
      <c r="B232" s="91"/>
      <c r="C232" s="91"/>
      <c r="D232" s="91"/>
      <c r="E232" s="92"/>
      <c r="F232" s="92"/>
      <c r="G232" s="55" t="s">
        <v>2951</v>
      </c>
      <c r="H232" s="56"/>
      <c r="I232" s="56"/>
      <c r="J232" s="56"/>
      <c r="K232" s="21"/>
      <c r="L232" s="21"/>
    </row>
    <row r="233" ht="20.1" customHeight="1" outlineLevel="1" spans="1:12">
      <c r="A233" s="53"/>
      <c r="B233" s="91"/>
      <c r="C233" s="91"/>
      <c r="D233" s="91"/>
      <c r="E233" s="92"/>
      <c r="F233" s="92"/>
      <c r="G233" s="55" t="s">
        <v>2952</v>
      </c>
      <c r="H233" s="56"/>
      <c r="I233" s="56"/>
      <c r="J233" s="56"/>
      <c r="K233" s="21"/>
      <c r="L233" s="21"/>
    </row>
    <row r="234" ht="20.1" customHeight="1" outlineLevel="1" spans="1:12">
      <c r="A234" s="53"/>
      <c r="B234" s="91"/>
      <c r="C234" s="91"/>
      <c r="D234" s="91"/>
      <c r="E234" s="92"/>
      <c r="F234" s="92"/>
      <c r="G234" s="55" t="s">
        <v>2953</v>
      </c>
      <c r="H234" s="56"/>
      <c r="I234" s="56"/>
      <c r="J234" s="56"/>
      <c r="K234" s="21"/>
      <c r="L234" s="21"/>
    </row>
    <row r="235" ht="20.1" customHeight="1" outlineLevel="1" spans="1:12">
      <c r="A235" s="53"/>
      <c r="B235" s="91"/>
      <c r="C235" s="91"/>
      <c r="D235" s="91"/>
      <c r="E235" s="92"/>
      <c r="F235" s="92"/>
      <c r="G235" s="77" t="s">
        <v>2738</v>
      </c>
      <c r="H235" s="78">
        <f>SUM(H236:H239)</f>
        <v>0</v>
      </c>
      <c r="I235" s="78">
        <f>SUM(I236:I239)</f>
        <v>0</v>
      </c>
      <c r="J235" s="78">
        <f>SUM(J236:J239)</f>
        <v>0</v>
      </c>
      <c r="K235" s="95" t="str">
        <f t="shared" si="52"/>
        <v/>
      </c>
      <c r="L235" s="95" t="str">
        <f t="shared" si="53"/>
        <v/>
      </c>
    </row>
    <row r="236" ht="20.1" customHeight="1" outlineLevel="1" spans="1:12">
      <c r="A236" s="53"/>
      <c r="B236" s="91"/>
      <c r="C236" s="91"/>
      <c r="D236" s="91"/>
      <c r="E236" s="92"/>
      <c r="F236" s="92"/>
      <c r="G236" s="55" t="s">
        <v>2954</v>
      </c>
      <c r="H236" s="56"/>
      <c r="I236" s="56"/>
      <c r="J236" s="56"/>
      <c r="K236" s="21"/>
      <c r="L236" s="21"/>
    </row>
    <row r="237" ht="20.1" customHeight="1" outlineLevel="1" spans="1:12">
      <c r="A237" s="53"/>
      <c r="B237" s="91"/>
      <c r="C237" s="91"/>
      <c r="D237" s="91"/>
      <c r="E237" s="92"/>
      <c r="F237" s="92"/>
      <c r="G237" s="55" t="s">
        <v>2955</v>
      </c>
      <c r="H237" s="56"/>
      <c r="I237" s="56"/>
      <c r="J237" s="56"/>
      <c r="K237" s="21"/>
      <c r="L237" s="21"/>
    </row>
    <row r="238" ht="20.1" customHeight="1" outlineLevel="1" spans="1:12">
      <c r="A238" s="53"/>
      <c r="B238" s="91"/>
      <c r="C238" s="91"/>
      <c r="D238" s="91"/>
      <c r="E238" s="92"/>
      <c r="F238" s="92"/>
      <c r="G238" s="55" t="s">
        <v>2956</v>
      </c>
      <c r="H238" s="56"/>
      <c r="I238" s="56"/>
      <c r="J238" s="56"/>
      <c r="K238" s="21"/>
      <c r="L238" s="21"/>
    </row>
    <row r="239" ht="20.1" customHeight="1" outlineLevel="1" spans="1:12">
      <c r="A239" s="53"/>
      <c r="B239" s="91"/>
      <c r="C239" s="91"/>
      <c r="D239" s="91"/>
      <c r="E239" s="92"/>
      <c r="F239" s="92"/>
      <c r="G239" s="55" t="s">
        <v>2957</v>
      </c>
      <c r="H239" s="56"/>
      <c r="I239" s="56"/>
      <c r="J239" s="56"/>
      <c r="K239" s="21"/>
      <c r="L239" s="21"/>
    </row>
    <row r="240" ht="20.1" customHeight="1" outlineLevel="1" spans="1:12">
      <c r="A240" s="53"/>
      <c r="B240" s="91"/>
      <c r="C240" s="91"/>
      <c r="D240" s="91"/>
      <c r="E240" s="92"/>
      <c r="F240" s="92"/>
      <c r="G240" s="102" t="s">
        <v>2958</v>
      </c>
      <c r="H240" s="76">
        <f t="shared" ref="H240:J240" si="54">SUM(H241)</f>
        <v>0</v>
      </c>
      <c r="I240" s="76">
        <f t="shared" si="54"/>
        <v>0</v>
      </c>
      <c r="J240" s="76">
        <f t="shared" si="54"/>
        <v>0</v>
      </c>
      <c r="K240" s="94" t="str">
        <f t="shared" ref="K240:K247" si="55">IFERROR(J240/H240,"")</f>
        <v/>
      </c>
      <c r="L240" s="94" t="str">
        <f t="shared" ref="L240:L247" si="56">IFERROR(J240/I240,"")</f>
        <v/>
      </c>
    </row>
    <row r="241" ht="20.1" customHeight="1" outlineLevel="1" spans="1:12">
      <c r="A241" s="53"/>
      <c r="B241" s="91"/>
      <c r="C241" s="91"/>
      <c r="D241" s="91"/>
      <c r="E241" s="92"/>
      <c r="F241" s="92"/>
      <c r="G241" s="101" t="s">
        <v>2641</v>
      </c>
      <c r="H241" s="78">
        <f>SUM(H242:H243)</f>
        <v>0</v>
      </c>
      <c r="I241" s="78">
        <f>SUM(I242:I243)</f>
        <v>0</v>
      </c>
      <c r="J241" s="78">
        <f>SUM(J242:J243)</f>
        <v>0</v>
      </c>
      <c r="K241" s="95" t="str">
        <f t="shared" si="55"/>
        <v/>
      </c>
      <c r="L241" s="95" t="str">
        <f t="shared" si="56"/>
        <v/>
      </c>
    </row>
    <row r="242" ht="20.1" customHeight="1" outlineLevel="1" spans="1:12">
      <c r="A242" s="53"/>
      <c r="B242" s="91"/>
      <c r="C242" s="91"/>
      <c r="D242" s="91"/>
      <c r="E242" s="92"/>
      <c r="F242" s="92"/>
      <c r="G242" s="55" t="s">
        <v>2959</v>
      </c>
      <c r="H242" s="56"/>
      <c r="I242" s="56"/>
      <c r="J242" s="56"/>
      <c r="K242" s="21" t="str">
        <f t="shared" si="55"/>
        <v/>
      </c>
      <c r="L242" s="21" t="str">
        <f t="shared" si="56"/>
        <v/>
      </c>
    </row>
    <row r="243" ht="20.1" customHeight="1" outlineLevel="1" spans="1:12">
      <c r="A243" s="53"/>
      <c r="B243" s="91"/>
      <c r="C243" s="91"/>
      <c r="D243" s="91"/>
      <c r="E243" s="92"/>
      <c r="F243" s="92"/>
      <c r="G243" s="55" t="s">
        <v>2960</v>
      </c>
      <c r="H243" s="56"/>
      <c r="I243" s="56"/>
      <c r="J243" s="56"/>
      <c r="K243" s="21" t="str">
        <f t="shared" si="55"/>
        <v/>
      </c>
      <c r="L243" s="21" t="str">
        <f t="shared" si="56"/>
        <v/>
      </c>
    </row>
    <row r="244" ht="20.1" customHeight="1" outlineLevel="1" spans="1:12">
      <c r="A244" s="53"/>
      <c r="B244" s="91"/>
      <c r="C244" s="91"/>
      <c r="D244" s="91"/>
      <c r="E244" s="92"/>
      <c r="F244" s="92"/>
      <c r="G244" s="102" t="s">
        <v>2961</v>
      </c>
      <c r="H244" s="76">
        <f t="shared" ref="H244:J244" si="57">SUM(H245)</f>
        <v>0</v>
      </c>
      <c r="I244" s="76">
        <f t="shared" si="57"/>
        <v>0</v>
      </c>
      <c r="J244" s="76">
        <f t="shared" si="57"/>
        <v>0</v>
      </c>
      <c r="K244" s="94" t="str">
        <f t="shared" si="55"/>
        <v/>
      </c>
      <c r="L244" s="94" t="str">
        <f t="shared" si="56"/>
        <v/>
      </c>
    </row>
    <row r="245" ht="20.1" customHeight="1" outlineLevel="1" spans="1:12">
      <c r="A245" s="53"/>
      <c r="B245" s="91"/>
      <c r="C245" s="91"/>
      <c r="D245" s="91"/>
      <c r="E245" s="92"/>
      <c r="F245" s="92"/>
      <c r="G245" s="101" t="s">
        <v>2962</v>
      </c>
      <c r="H245" s="78">
        <f t="shared" ref="H245:J245" si="58">SUM(H246:H247)</f>
        <v>0</v>
      </c>
      <c r="I245" s="78">
        <f t="shared" si="58"/>
        <v>0</v>
      </c>
      <c r="J245" s="78">
        <f t="shared" si="58"/>
        <v>0</v>
      </c>
      <c r="K245" s="95" t="str">
        <f t="shared" si="55"/>
        <v/>
      </c>
      <c r="L245" s="95" t="str">
        <f t="shared" si="56"/>
        <v/>
      </c>
    </row>
    <row r="246" ht="20.1" customHeight="1" outlineLevel="1" spans="1:12">
      <c r="A246" s="53"/>
      <c r="B246" s="91"/>
      <c r="C246" s="91"/>
      <c r="D246" s="91"/>
      <c r="E246" s="92"/>
      <c r="F246" s="92"/>
      <c r="G246" s="55" t="s">
        <v>2963</v>
      </c>
      <c r="H246" s="56"/>
      <c r="I246" s="56"/>
      <c r="J246" s="56"/>
      <c r="K246" s="21" t="str">
        <f t="shared" si="55"/>
        <v/>
      </c>
      <c r="L246" s="21" t="str">
        <f t="shared" si="56"/>
        <v/>
      </c>
    </row>
    <row r="247" ht="20.1" customHeight="1" outlineLevel="1" spans="1:12">
      <c r="A247" s="53"/>
      <c r="B247" s="91"/>
      <c r="C247" s="91"/>
      <c r="D247" s="91"/>
      <c r="E247" s="92"/>
      <c r="F247" s="92"/>
      <c r="G247" s="55" t="s">
        <v>2964</v>
      </c>
      <c r="H247" s="56"/>
      <c r="I247" s="56"/>
      <c r="J247" s="56"/>
      <c r="K247" s="21" t="str">
        <f t="shared" si="55"/>
        <v/>
      </c>
      <c r="L247" s="21" t="str">
        <f t="shared" si="56"/>
        <v/>
      </c>
    </row>
    <row r="248" ht="20.1" customHeight="1" outlineLevel="1" spans="1:12">
      <c r="A248" s="53"/>
      <c r="B248" s="91"/>
      <c r="C248" s="91"/>
      <c r="D248" s="91"/>
      <c r="E248" s="92"/>
      <c r="F248" s="92"/>
      <c r="G248" s="102" t="s">
        <v>2965</v>
      </c>
      <c r="H248" s="76">
        <f>SUM(H249)</f>
        <v>0</v>
      </c>
      <c r="I248" s="76">
        <f t="shared" ref="H248:J248" si="59">SUM(I249)</f>
        <v>0</v>
      </c>
      <c r="J248" s="76">
        <f t="shared" si="59"/>
        <v>0</v>
      </c>
      <c r="K248" s="94" t="str">
        <f t="shared" ref="K248:K260" si="60">IFERROR(J248/H248,"")</f>
        <v/>
      </c>
      <c r="L248" s="94" t="str">
        <f t="shared" ref="L248:L260" si="61">IFERROR(J248/I248,"")</f>
        <v/>
      </c>
    </row>
    <row r="249" ht="20.1" customHeight="1" outlineLevel="1" spans="1:12">
      <c r="A249" s="53"/>
      <c r="B249" s="91"/>
      <c r="C249" s="91"/>
      <c r="D249" s="91"/>
      <c r="E249" s="92"/>
      <c r="F249" s="92"/>
      <c r="G249" s="77" t="s">
        <v>2738</v>
      </c>
      <c r="H249" s="78">
        <f>SUM(H250:H251)</f>
        <v>0</v>
      </c>
      <c r="I249" s="78">
        <f t="shared" ref="H249:J249" si="62">SUM(I250:I251)</f>
        <v>0</v>
      </c>
      <c r="J249" s="78">
        <f t="shared" si="62"/>
        <v>0</v>
      </c>
      <c r="K249" s="95" t="str">
        <f t="shared" si="60"/>
        <v/>
      </c>
      <c r="L249" s="95" t="str">
        <f t="shared" si="61"/>
        <v/>
      </c>
    </row>
    <row r="250" ht="20.1" customHeight="1" outlineLevel="1" spans="1:12">
      <c r="A250" s="53"/>
      <c r="B250" s="91"/>
      <c r="C250" s="91"/>
      <c r="D250" s="91"/>
      <c r="E250" s="92"/>
      <c r="F250" s="92"/>
      <c r="G250" s="55" t="s">
        <v>2966</v>
      </c>
      <c r="H250" s="56"/>
      <c r="I250" s="56"/>
      <c r="J250" s="56"/>
      <c r="K250" s="21" t="str">
        <f t="shared" si="60"/>
        <v/>
      </c>
      <c r="L250" s="21" t="str">
        <f t="shared" si="61"/>
        <v/>
      </c>
    </row>
    <row r="251" ht="20.1" customHeight="1" outlineLevel="1" spans="1:12">
      <c r="A251" s="53"/>
      <c r="B251" s="91"/>
      <c r="C251" s="91"/>
      <c r="D251" s="91"/>
      <c r="E251" s="92"/>
      <c r="F251" s="92"/>
      <c r="G251" s="55" t="s">
        <v>2967</v>
      </c>
      <c r="H251" s="56"/>
      <c r="I251" s="56"/>
      <c r="J251" s="56"/>
      <c r="K251" s="21" t="str">
        <f t="shared" si="60"/>
        <v/>
      </c>
      <c r="L251" s="21" t="str">
        <f t="shared" si="61"/>
        <v/>
      </c>
    </row>
    <row r="252" ht="20.1" customHeight="1" outlineLevel="1" spans="1:12">
      <c r="A252" s="53"/>
      <c r="B252" s="91"/>
      <c r="C252" s="91"/>
      <c r="D252" s="91"/>
      <c r="E252" s="92"/>
      <c r="F252" s="92"/>
      <c r="G252" s="102" t="s">
        <v>2968</v>
      </c>
      <c r="H252" s="76">
        <f t="shared" ref="H252:J252" si="63">SUM(H253)</f>
        <v>0</v>
      </c>
      <c r="I252" s="76">
        <f t="shared" si="63"/>
        <v>0</v>
      </c>
      <c r="J252" s="76">
        <f t="shared" si="63"/>
        <v>0</v>
      </c>
      <c r="K252" s="94" t="str">
        <f t="shared" si="60"/>
        <v/>
      </c>
      <c r="L252" s="94" t="str">
        <f t="shared" si="61"/>
        <v/>
      </c>
    </row>
    <row r="253" ht="20.1" customHeight="1" spans="1:12">
      <c r="A253" s="53"/>
      <c r="B253" s="91"/>
      <c r="C253" s="91"/>
      <c r="D253" s="91"/>
      <c r="E253" s="92"/>
      <c r="F253" s="92"/>
      <c r="G253" s="77" t="s">
        <v>2738</v>
      </c>
      <c r="H253" s="78">
        <f t="shared" ref="H253:J253" si="64">SUM(H254:H255)</f>
        <v>0</v>
      </c>
      <c r="I253" s="78">
        <f t="shared" si="64"/>
        <v>0</v>
      </c>
      <c r="J253" s="78">
        <f t="shared" si="64"/>
        <v>0</v>
      </c>
      <c r="K253" s="95" t="str">
        <f t="shared" si="60"/>
        <v/>
      </c>
      <c r="L253" s="95" t="str">
        <f t="shared" si="61"/>
        <v/>
      </c>
    </row>
    <row r="254" ht="20.1" customHeight="1" outlineLevel="1" spans="1:12">
      <c r="A254" s="53"/>
      <c r="B254" s="91"/>
      <c r="C254" s="91"/>
      <c r="D254" s="91"/>
      <c r="E254" s="92"/>
      <c r="F254" s="92"/>
      <c r="G254" s="55" t="s">
        <v>2969</v>
      </c>
      <c r="H254" s="56"/>
      <c r="I254" s="56"/>
      <c r="J254" s="56"/>
      <c r="K254" s="21" t="str">
        <f t="shared" si="60"/>
        <v/>
      </c>
      <c r="L254" s="21" t="str">
        <f t="shared" si="61"/>
        <v/>
      </c>
    </row>
    <row r="255" ht="20.1" customHeight="1" outlineLevel="1" spans="1:12">
      <c r="A255" s="53"/>
      <c r="B255" s="91"/>
      <c r="C255" s="91"/>
      <c r="D255" s="91"/>
      <c r="E255" s="92"/>
      <c r="F255" s="92"/>
      <c r="G255" s="55" t="s">
        <v>2970</v>
      </c>
      <c r="H255" s="56"/>
      <c r="I255" s="56"/>
      <c r="J255" s="56"/>
      <c r="K255" s="21" t="str">
        <f t="shared" si="60"/>
        <v/>
      </c>
      <c r="L255" s="21" t="str">
        <f t="shared" si="61"/>
        <v/>
      </c>
    </row>
    <row r="256" ht="20.1" customHeight="1" outlineLevel="1" spans="1:12">
      <c r="A256" s="53"/>
      <c r="B256" s="91"/>
      <c r="C256" s="91"/>
      <c r="D256" s="91"/>
      <c r="E256" s="92"/>
      <c r="F256" s="92"/>
      <c r="G256" s="102" t="s">
        <v>2971</v>
      </c>
      <c r="H256" s="76">
        <f t="shared" ref="H256:J256" si="65">SUM(H257)</f>
        <v>0</v>
      </c>
      <c r="I256" s="76">
        <f t="shared" si="65"/>
        <v>0</v>
      </c>
      <c r="J256" s="76">
        <f t="shared" si="65"/>
        <v>0</v>
      </c>
      <c r="K256" s="94" t="str">
        <f t="shared" si="60"/>
        <v/>
      </c>
      <c r="L256" s="94" t="str">
        <f t="shared" si="61"/>
        <v/>
      </c>
    </row>
    <row r="257" ht="20.1" customHeight="1" outlineLevel="1" spans="1:12">
      <c r="A257" s="53"/>
      <c r="B257" s="91"/>
      <c r="C257" s="91"/>
      <c r="D257" s="91"/>
      <c r="E257" s="92"/>
      <c r="F257" s="92"/>
      <c r="G257" s="77" t="s">
        <v>2738</v>
      </c>
      <c r="H257" s="78">
        <f>SUM(H258:H260)</f>
        <v>0</v>
      </c>
      <c r="I257" s="78">
        <f>SUM(I258:I260)</f>
        <v>0</v>
      </c>
      <c r="J257" s="78">
        <f>SUM(J258:J260)</f>
        <v>0</v>
      </c>
      <c r="K257" s="95" t="str">
        <f t="shared" si="60"/>
        <v/>
      </c>
      <c r="L257" s="95" t="str">
        <f t="shared" si="61"/>
        <v/>
      </c>
    </row>
    <row r="258" ht="20.1" customHeight="1" outlineLevel="1" spans="1:12">
      <c r="A258" s="53"/>
      <c r="B258" s="91"/>
      <c r="C258" s="91"/>
      <c r="D258" s="91"/>
      <c r="E258" s="92"/>
      <c r="F258" s="92"/>
      <c r="G258" s="55" t="s">
        <v>2972</v>
      </c>
      <c r="H258" s="56"/>
      <c r="I258" s="56"/>
      <c r="J258" s="56"/>
      <c r="K258" s="21" t="str">
        <f t="shared" si="60"/>
        <v/>
      </c>
      <c r="L258" s="21" t="str">
        <f t="shared" si="61"/>
        <v/>
      </c>
    </row>
    <row r="259" ht="20.1" customHeight="1" outlineLevel="1" spans="1:12">
      <c r="A259" s="53"/>
      <c r="B259" s="91"/>
      <c r="C259" s="91"/>
      <c r="D259" s="91"/>
      <c r="E259" s="92"/>
      <c r="F259" s="92"/>
      <c r="G259" s="55" t="s">
        <v>2973</v>
      </c>
      <c r="H259" s="56"/>
      <c r="I259" s="56"/>
      <c r="J259" s="56"/>
      <c r="K259" s="21" t="str">
        <f t="shared" si="60"/>
        <v/>
      </c>
      <c r="L259" s="21" t="str">
        <f t="shared" si="61"/>
        <v/>
      </c>
    </row>
    <row r="260" ht="20.1" customHeight="1" outlineLevel="1" spans="1:12">
      <c r="A260" s="53"/>
      <c r="B260" s="91"/>
      <c r="C260" s="91"/>
      <c r="D260" s="91"/>
      <c r="E260" s="92"/>
      <c r="F260" s="92"/>
      <c r="G260" s="55" t="s">
        <v>2974</v>
      </c>
      <c r="H260" s="56"/>
      <c r="I260" s="56"/>
      <c r="J260" s="56"/>
      <c r="K260" s="21" t="str">
        <f t="shared" si="60"/>
        <v/>
      </c>
      <c r="L260" s="21" t="str">
        <f t="shared" si="61"/>
        <v/>
      </c>
    </row>
    <row r="261" ht="20.1" customHeight="1" outlineLevel="1" spans="1:12">
      <c r="A261" s="53"/>
      <c r="B261" s="91"/>
      <c r="C261" s="91"/>
      <c r="D261" s="91"/>
      <c r="E261" s="92"/>
      <c r="F261" s="92"/>
      <c r="G261" s="102" t="s">
        <v>2975</v>
      </c>
      <c r="H261" s="76">
        <f>SUM(H262,H266,H275,H277,H279,H291,H292)</f>
        <v>177730</v>
      </c>
      <c r="I261" s="76">
        <f>SUM(I262,I266,I275,I277,I279,I291,I292)</f>
        <v>177730</v>
      </c>
      <c r="J261" s="76">
        <f>SUM(J262,J266,J275,J277,J279,J291,J292)</f>
        <v>0</v>
      </c>
      <c r="K261" s="94">
        <f t="shared" ref="K261:K269" si="66">IFERROR(J261/H261,"")</f>
        <v>0</v>
      </c>
      <c r="L261" s="94">
        <f t="shared" ref="L261:L269" si="67">IFERROR(J261/I261,"")</f>
        <v>0</v>
      </c>
    </row>
    <row r="262" ht="20.1" customHeight="1" outlineLevel="1" spans="1:12">
      <c r="A262" s="53"/>
      <c r="B262" s="91"/>
      <c r="C262" s="91"/>
      <c r="D262" s="91"/>
      <c r="E262" s="92"/>
      <c r="F262" s="92"/>
      <c r="G262" s="101" t="s">
        <v>2976</v>
      </c>
      <c r="H262" s="78">
        <f>SUM(H263:H265)</f>
        <v>161300</v>
      </c>
      <c r="I262" s="78">
        <f t="shared" ref="I262:J262" si="68">SUM(I263:I265)</f>
        <v>161300</v>
      </c>
      <c r="J262" s="78">
        <f t="shared" si="68"/>
        <v>0</v>
      </c>
      <c r="K262" s="95">
        <f t="shared" si="66"/>
        <v>0</v>
      </c>
      <c r="L262" s="95">
        <f t="shared" si="67"/>
        <v>0</v>
      </c>
    </row>
    <row r="263" ht="20.1" customHeight="1" outlineLevel="1" spans="1:12">
      <c r="A263" s="53"/>
      <c r="B263" s="91"/>
      <c r="C263" s="91"/>
      <c r="D263" s="91"/>
      <c r="E263" s="92"/>
      <c r="F263" s="92"/>
      <c r="G263" s="55" t="s">
        <v>2977</v>
      </c>
      <c r="H263" s="56"/>
      <c r="I263" s="56"/>
      <c r="J263" s="56"/>
      <c r="K263" s="21" t="str">
        <f t="shared" si="66"/>
        <v/>
      </c>
      <c r="L263" s="21" t="str">
        <f t="shared" si="67"/>
        <v/>
      </c>
    </row>
    <row r="264" ht="20.1" customHeight="1" outlineLevel="1" spans="1:12">
      <c r="A264" s="53"/>
      <c r="B264" s="91"/>
      <c r="C264" s="91"/>
      <c r="D264" s="91"/>
      <c r="E264" s="92"/>
      <c r="F264" s="92"/>
      <c r="G264" s="55" t="s">
        <v>2978</v>
      </c>
      <c r="H264" s="56">
        <v>161300</v>
      </c>
      <c r="I264" s="56">
        <v>161300</v>
      </c>
      <c r="J264" s="56"/>
      <c r="K264" s="21">
        <f t="shared" si="66"/>
        <v>0</v>
      </c>
      <c r="L264" s="21">
        <f t="shared" si="67"/>
        <v>0</v>
      </c>
    </row>
    <row r="265" ht="20.1" customHeight="1" outlineLevel="1" spans="1:12">
      <c r="A265" s="53"/>
      <c r="B265" s="91"/>
      <c r="C265" s="91"/>
      <c r="D265" s="91"/>
      <c r="E265" s="92"/>
      <c r="F265" s="92"/>
      <c r="G265" s="55" t="s">
        <v>2979</v>
      </c>
      <c r="H265" s="56"/>
      <c r="I265" s="56"/>
      <c r="J265" s="56"/>
      <c r="K265" s="21" t="str">
        <f t="shared" si="66"/>
        <v/>
      </c>
      <c r="L265" s="21" t="str">
        <f t="shared" si="67"/>
        <v/>
      </c>
    </row>
    <row r="266" ht="20.1" customHeight="1" outlineLevel="1" spans="1:12">
      <c r="A266" s="53"/>
      <c r="B266" s="91"/>
      <c r="C266" s="91"/>
      <c r="D266" s="91"/>
      <c r="E266" s="92"/>
      <c r="F266" s="92"/>
      <c r="G266" s="101" t="s">
        <v>2980</v>
      </c>
      <c r="H266" s="78">
        <f>SUM(H267:H274)</f>
        <v>0</v>
      </c>
      <c r="I266" s="78">
        <f t="shared" ref="I266:J266" si="69">SUM(I267:I274)</f>
        <v>0</v>
      </c>
      <c r="J266" s="78">
        <f t="shared" si="69"/>
        <v>0</v>
      </c>
      <c r="K266" s="95" t="str">
        <f t="shared" si="66"/>
        <v/>
      </c>
      <c r="L266" s="95" t="str">
        <f t="shared" si="67"/>
        <v/>
      </c>
    </row>
    <row r="267" ht="20.1" customHeight="1" outlineLevel="1" spans="1:12">
      <c r="A267" s="53"/>
      <c r="B267" s="91"/>
      <c r="C267" s="91"/>
      <c r="D267" s="91"/>
      <c r="E267" s="92"/>
      <c r="F267" s="92"/>
      <c r="G267" s="55" t="s">
        <v>2981</v>
      </c>
      <c r="H267" s="56"/>
      <c r="I267" s="56"/>
      <c r="J267" s="56"/>
      <c r="K267" s="21" t="str">
        <f t="shared" si="66"/>
        <v/>
      </c>
      <c r="L267" s="21" t="str">
        <f t="shared" si="67"/>
        <v/>
      </c>
    </row>
    <row r="268" ht="20.1" customHeight="1" outlineLevel="1" spans="1:12">
      <c r="A268" s="53"/>
      <c r="B268" s="91"/>
      <c r="C268" s="91"/>
      <c r="D268" s="91"/>
      <c r="E268" s="92"/>
      <c r="F268" s="92"/>
      <c r="G268" s="55" t="s">
        <v>2982</v>
      </c>
      <c r="H268" s="56"/>
      <c r="I268" s="56"/>
      <c r="J268" s="56"/>
      <c r="K268" s="21" t="str">
        <f t="shared" si="66"/>
        <v/>
      </c>
      <c r="L268" s="21" t="str">
        <f t="shared" si="67"/>
        <v/>
      </c>
    </row>
    <row r="269" ht="20.1" customHeight="1" outlineLevel="1" spans="1:12">
      <c r="A269" s="53"/>
      <c r="B269" s="91"/>
      <c r="C269" s="91"/>
      <c r="D269" s="91"/>
      <c r="E269" s="92"/>
      <c r="F269" s="92"/>
      <c r="G269" s="55" t="s">
        <v>2983</v>
      </c>
      <c r="H269" s="56"/>
      <c r="I269" s="56"/>
      <c r="J269" s="56"/>
      <c r="K269" s="21" t="str">
        <f t="shared" si="66"/>
        <v/>
      </c>
      <c r="L269" s="21" t="str">
        <f t="shared" si="67"/>
        <v/>
      </c>
    </row>
    <row r="270" ht="20.1" customHeight="1" spans="1:12">
      <c r="A270" s="53"/>
      <c r="B270" s="91"/>
      <c r="C270" s="91"/>
      <c r="D270" s="91"/>
      <c r="E270" s="92"/>
      <c r="F270" s="92"/>
      <c r="G270" s="55" t="s">
        <v>2984</v>
      </c>
      <c r="H270" s="56"/>
      <c r="I270" s="56"/>
      <c r="J270" s="56"/>
      <c r="K270" s="21" t="str">
        <f t="shared" ref="K270:K279" si="70">IFERROR(J270/H270,"")</f>
        <v/>
      </c>
      <c r="L270" s="21" t="str">
        <f t="shared" ref="L270:L279" si="71">IFERROR(J270/I270,"")</f>
        <v/>
      </c>
    </row>
    <row r="271" ht="20.1" customHeight="1" spans="1:12">
      <c r="A271" s="53"/>
      <c r="B271" s="91"/>
      <c r="C271" s="91"/>
      <c r="D271" s="91"/>
      <c r="E271" s="92"/>
      <c r="F271" s="92"/>
      <c r="G271" s="55" t="s">
        <v>2985</v>
      </c>
      <c r="H271" s="56"/>
      <c r="I271" s="56"/>
      <c r="J271" s="56"/>
      <c r="K271" s="21" t="str">
        <f t="shared" si="70"/>
        <v/>
      </c>
      <c r="L271" s="21" t="str">
        <f t="shared" si="71"/>
        <v/>
      </c>
    </row>
    <row r="272" ht="20.1" customHeight="1" spans="1:12">
      <c r="A272" s="53"/>
      <c r="B272" s="91"/>
      <c r="C272" s="91"/>
      <c r="D272" s="91"/>
      <c r="E272" s="92"/>
      <c r="F272" s="92"/>
      <c r="G272" s="55" t="s">
        <v>2986</v>
      </c>
      <c r="H272" s="56"/>
      <c r="I272" s="56"/>
      <c r="J272" s="56"/>
      <c r="K272" s="21" t="str">
        <f t="shared" si="70"/>
        <v/>
      </c>
      <c r="L272" s="21" t="str">
        <f t="shared" si="71"/>
        <v/>
      </c>
    </row>
    <row r="273" ht="20.1" customHeight="1" spans="1:12">
      <c r="A273" s="53"/>
      <c r="B273" s="91"/>
      <c r="C273" s="91"/>
      <c r="D273" s="91"/>
      <c r="E273" s="92"/>
      <c r="F273" s="92"/>
      <c r="G273" s="55" t="s">
        <v>2987</v>
      </c>
      <c r="H273" s="56"/>
      <c r="I273" s="56"/>
      <c r="J273" s="56"/>
      <c r="K273" s="21" t="str">
        <f t="shared" si="70"/>
        <v/>
      </c>
      <c r="L273" s="21" t="str">
        <f t="shared" si="71"/>
        <v/>
      </c>
    </row>
    <row r="274" ht="20.1" customHeight="1" spans="1:12">
      <c r="A274" s="53"/>
      <c r="B274" s="91"/>
      <c r="C274" s="91"/>
      <c r="D274" s="91"/>
      <c r="E274" s="92"/>
      <c r="F274" s="92"/>
      <c r="G274" s="55" t="s">
        <v>2988</v>
      </c>
      <c r="H274" s="56"/>
      <c r="I274" s="56"/>
      <c r="J274" s="56"/>
      <c r="K274" s="21" t="str">
        <f t="shared" si="70"/>
        <v/>
      </c>
      <c r="L274" s="21" t="str">
        <f t="shared" si="71"/>
        <v/>
      </c>
    </row>
    <row r="275" ht="20.1" customHeight="1" spans="1:12">
      <c r="A275" s="53"/>
      <c r="B275" s="91"/>
      <c r="C275" s="91"/>
      <c r="D275" s="91"/>
      <c r="E275" s="92"/>
      <c r="F275" s="92"/>
      <c r="G275" s="101" t="s">
        <v>2989</v>
      </c>
      <c r="H275" s="78">
        <f>SUM(H276)</f>
        <v>0</v>
      </c>
      <c r="I275" s="78">
        <f>SUM(I276)</f>
        <v>0</v>
      </c>
      <c r="J275" s="78">
        <f>SUM(J276)</f>
        <v>0</v>
      </c>
      <c r="K275" s="95" t="str">
        <f t="shared" si="70"/>
        <v/>
      </c>
      <c r="L275" s="95" t="str">
        <f t="shared" si="71"/>
        <v/>
      </c>
    </row>
    <row r="276" ht="20.1" customHeight="1" spans="1:12">
      <c r="A276" s="53"/>
      <c r="B276" s="91"/>
      <c r="C276" s="91"/>
      <c r="D276" s="91"/>
      <c r="E276" s="92"/>
      <c r="F276" s="92"/>
      <c r="G276" s="55" t="s">
        <v>2990</v>
      </c>
      <c r="H276" s="103"/>
      <c r="I276" s="56"/>
      <c r="J276" s="56"/>
      <c r="K276" s="21" t="str">
        <f t="shared" si="70"/>
        <v/>
      </c>
      <c r="L276" s="21" t="str">
        <f t="shared" si="71"/>
        <v/>
      </c>
    </row>
    <row r="277" ht="20.1" customHeight="1" spans="1:12">
      <c r="A277" s="53"/>
      <c r="B277" s="91"/>
      <c r="C277" s="91"/>
      <c r="D277" s="91"/>
      <c r="E277" s="92"/>
      <c r="F277" s="92"/>
      <c r="G277" s="101" t="s">
        <v>2991</v>
      </c>
      <c r="H277" s="78">
        <f t="shared" ref="H277:J277" si="72">SUM(H278)</f>
        <v>0</v>
      </c>
      <c r="I277" s="78">
        <f t="shared" si="72"/>
        <v>0</v>
      </c>
      <c r="J277" s="78">
        <f t="shared" si="72"/>
        <v>0</v>
      </c>
      <c r="K277" s="95" t="str">
        <f t="shared" si="70"/>
        <v/>
      </c>
      <c r="L277" s="95" t="str">
        <f t="shared" si="71"/>
        <v/>
      </c>
    </row>
    <row r="278" ht="20.1" customHeight="1" spans="1:12">
      <c r="A278" s="53"/>
      <c r="B278" s="91"/>
      <c r="C278" s="91"/>
      <c r="D278" s="91"/>
      <c r="E278" s="92"/>
      <c r="F278" s="92"/>
      <c r="G278" s="55" t="s">
        <v>2992</v>
      </c>
      <c r="H278" s="103"/>
      <c r="I278" s="56"/>
      <c r="J278" s="56"/>
      <c r="K278" s="21" t="str">
        <f t="shared" si="70"/>
        <v/>
      </c>
      <c r="L278" s="21" t="str">
        <f t="shared" si="71"/>
        <v/>
      </c>
    </row>
    <row r="279" ht="20.1" customHeight="1" spans="1:12">
      <c r="A279" s="53"/>
      <c r="B279" s="91"/>
      <c r="C279" s="91"/>
      <c r="D279" s="91"/>
      <c r="E279" s="92"/>
      <c r="F279" s="92"/>
      <c r="G279" s="101" t="s">
        <v>2993</v>
      </c>
      <c r="H279" s="78">
        <f>SUM(H280:H290)</f>
        <v>16430</v>
      </c>
      <c r="I279" s="78">
        <f>SUM(I280:I290)</f>
        <v>16430</v>
      </c>
      <c r="J279" s="78">
        <f>SUM(J280:J290)</f>
        <v>0</v>
      </c>
      <c r="K279" s="95">
        <f t="shared" si="70"/>
        <v>0</v>
      </c>
      <c r="L279" s="95">
        <f t="shared" si="71"/>
        <v>0</v>
      </c>
    </row>
    <row r="280" ht="20.1" customHeight="1" spans="1:12">
      <c r="A280" s="53"/>
      <c r="B280" s="91"/>
      <c r="C280" s="91"/>
      <c r="D280" s="91"/>
      <c r="E280" s="92"/>
      <c r="F280" s="92"/>
      <c r="G280" s="55" t="s">
        <v>2994</v>
      </c>
      <c r="H280" s="103"/>
      <c r="I280" s="56"/>
      <c r="J280" s="56"/>
      <c r="K280" s="21"/>
      <c r="L280" s="21"/>
    </row>
    <row r="281" ht="20.1" customHeight="1" spans="1:12">
      <c r="A281" s="53"/>
      <c r="B281" s="91"/>
      <c r="C281" s="91"/>
      <c r="D281" s="91"/>
      <c r="E281" s="92"/>
      <c r="F281" s="92"/>
      <c r="G281" s="55" t="s">
        <v>2995</v>
      </c>
      <c r="H281" s="103">
        <v>16430</v>
      </c>
      <c r="I281" s="56">
        <v>16430</v>
      </c>
      <c r="J281" s="56"/>
      <c r="K281" s="21"/>
      <c r="L281" s="21"/>
    </row>
    <row r="282" ht="22.8" customHeight="1" spans="1:12">
      <c r="A282" s="53"/>
      <c r="B282" s="91"/>
      <c r="C282" s="91"/>
      <c r="D282" s="91"/>
      <c r="E282" s="92"/>
      <c r="F282" s="92"/>
      <c r="G282" s="55" t="s">
        <v>2996</v>
      </c>
      <c r="H282" s="103"/>
      <c r="I282" s="56"/>
      <c r="J282" s="56"/>
      <c r="K282" s="21" t="str">
        <f t="shared" ref="K282:K300" si="73">IFERROR(J282/H282,"")</f>
        <v/>
      </c>
      <c r="L282" s="21" t="str">
        <f t="shared" ref="L282:L300" si="74">IFERROR(J282/I282,"")</f>
        <v/>
      </c>
    </row>
    <row r="283" ht="20.1" customHeight="1" spans="1:12">
      <c r="A283" s="53"/>
      <c r="B283" s="91"/>
      <c r="C283" s="91"/>
      <c r="D283" s="91"/>
      <c r="E283" s="92"/>
      <c r="F283" s="92"/>
      <c r="G283" s="55" t="s">
        <v>2997</v>
      </c>
      <c r="H283" s="56"/>
      <c r="I283" s="56"/>
      <c r="J283" s="56"/>
      <c r="K283" s="21" t="str">
        <f t="shared" si="73"/>
        <v/>
      </c>
      <c r="L283" s="21" t="str">
        <f t="shared" si="74"/>
        <v/>
      </c>
    </row>
    <row r="284" ht="20.1" customHeight="1" spans="1:12">
      <c r="A284" s="53"/>
      <c r="B284" s="91"/>
      <c r="C284" s="91"/>
      <c r="D284" s="91"/>
      <c r="E284" s="92"/>
      <c r="F284" s="92"/>
      <c r="G284" s="55" t="s">
        <v>2998</v>
      </c>
      <c r="H284" s="56"/>
      <c r="I284" s="56"/>
      <c r="J284" s="56"/>
      <c r="K284" s="21" t="str">
        <f t="shared" si="73"/>
        <v/>
      </c>
      <c r="L284" s="21" t="str">
        <f t="shared" si="74"/>
        <v/>
      </c>
    </row>
    <row r="285" ht="20.1" customHeight="1" spans="1:12">
      <c r="A285" s="53"/>
      <c r="B285" s="91"/>
      <c r="C285" s="91"/>
      <c r="D285" s="91"/>
      <c r="E285" s="92"/>
      <c r="F285" s="92"/>
      <c r="G285" s="55" t="s">
        <v>2999</v>
      </c>
      <c r="H285" s="56"/>
      <c r="I285" s="56"/>
      <c r="J285" s="56"/>
      <c r="K285" s="21" t="str">
        <f t="shared" si="73"/>
        <v/>
      </c>
      <c r="L285" s="21" t="str">
        <f t="shared" si="74"/>
        <v/>
      </c>
    </row>
    <row r="286" ht="20.1" customHeight="1" spans="1:12">
      <c r="A286" s="53"/>
      <c r="B286" s="91"/>
      <c r="C286" s="91"/>
      <c r="D286" s="91"/>
      <c r="E286" s="92"/>
      <c r="F286" s="92"/>
      <c r="G286" s="55" t="s">
        <v>3000</v>
      </c>
      <c r="H286" s="56"/>
      <c r="I286" s="56"/>
      <c r="J286" s="56"/>
      <c r="K286" s="21" t="str">
        <f t="shared" si="73"/>
        <v/>
      </c>
      <c r="L286" s="21" t="str">
        <f t="shared" si="74"/>
        <v/>
      </c>
    </row>
    <row r="287" ht="20.1" customHeight="1" spans="1:12">
      <c r="A287" s="53"/>
      <c r="B287" s="91"/>
      <c r="C287" s="91"/>
      <c r="D287" s="91"/>
      <c r="E287" s="92"/>
      <c r="F287" s="92"/>
      <c r="G287" s="55" t="s">
        <v>3001</v>
      </c>
      <c r="H287" s="56"/>
      <c r="I287" s="56"/>
      <c r="J287" s="56"/>
      <c r="K287" s="21" t="str">
        <f t="shared" si="73"/>
        <v/>
      </c>
      <c r="L287" s="21" t="str">
        <f t="shared" si="74"/>
        <v/>
      </c>
    </row>
    <row r="288" ht="20.1" customHeight="1" spans="1:12">
      <c r="A288" s="53"/>
      <c r="B288" s="91"/>
      <c r="C288" s="91"/>
      <c r="D288" s="91"/>
      <c r="E288" s="92"/>
      <c r="F288" s="92"/>
      <c r="G288" s="55" t="s">
        <v>3002</v>
      </c>
      <c r="H288" s="56"/>
      <c r="I288" s="56"/>
      <c r="J288" s="56"/>
      <c r="K288" s="21" t="str">
        <f t="shared" si="73"/>
        <v/>
      </c>
      <c r="L288" s="21" t="str">
        <f t="shared" si="74"/>
        <v/>
      </c>
    </row>
    <row r="289" ht="20.1" customHeight="1" spans="1:12">
      <c r="A289" s="53"/>
      <c r="B289" s="91"/>
      <c r="C289" s="91"/>
      <c r="D289" s="91"/>
      <c r="E289" s="92"/>
      <c r="F289" s="92"/>
      <c r="G289" s="55" t="s">
        <v>3003</v>
      </c>
      <c r="H289" s="56"/>
      <c r="I289" s="56"/>
      <c r="J289" s="56"/>
      <c r="K289" s="21" t="str">
        <f t="shared" si="73"/>
        <v/>
      </c>
      <c r="L289" s="21" t="str">
        <f t="shared" si="74"/>
        <v/>
      </c>
    </row>
    <row r="290" ht="20.1" customHeight="1" spans="1:12">
      <c r="A290" s="53"/>
      <c r="B290" s="91"/>
      <c r="C290" s="91"/>
      <c r="D290" s="91"/>
      <c r="E290" s="92"/>
      <c r="F290" s="92"/>
      <c r="G290" s="55" t="s">
        <v>3004</v>
      </c>
      <c r="H290" s="56"/>
      <c r="I290" s="56"/>
      <c r="J290" s="56"/>
      <c r="K290" s="21" t="str">
        <f t="shared" si="73"/>
        <v/>
      </c>
      <c r="L290" s="21" t="str">
        <f t="shared" si="74"/>
        <v/>
      </c>
    </row>
    <row r="291" ht="20.1" customHeight="1" spans="1:12">
      <c r="A291" s="53"/>
      <c r="B291" s="91"/>
      <c r="C291" s="91"/>
      <c r="D291" s="91"/>
      <c r="E291" s="92"/>
      <c r="F291" s="92"/>
      <c r="G291" s="77" t="s">
        <v>2738</v>
      </c>
      <c r="H291" s="78"/>
      <c r="I291" s="78"/>
      <c r="J291" s="78"/>
      <c r="K291" s="95" t="str">
        <f t="shared" si="73"/>
        <v/>
      </c>
      <c r="L291" s="95" t="str">
        <f t="shared" si="74"/>
        <v/>
      </c>
    </row>
    <row r="292" ht="20.1" customHeight="1" spans="1:12">
      <c r="A292" s="53"/>
      <c r="B292" s="91"/>
      <c r="C292" s="91"/>
      <c r="D292" s="91"/>
      <c r="E292" s="92"/>
      <c r="F292" s="92"/>
      <c r="G292" s="77" t="s">
        <v>2650</v>
      </c>
      <c r="H292" s="78"/>
      <c r="I292" s="78"/>
      <c r="J292" s="78"/>
      <c r="K292" s="95" t="str">
        <f t="shared" si="73"/>
        <v/>
      </c>
      <c r="L292" s="95" t="str">
        <f t="shared" si="74"/>
        <v/>
      </c>
    </row>
    <row r="293" ht="20.1" customHeight="1" spans="1:12">
      <c r="A293" s="53"/>
      <c r="B293" s="91"/>
      <c r="C293" s="91"/>
      <c r="D293" s="91"/>
      <c r="E293" s="92"/>
      <c r="F293" s="92"/>
      <c r="G293" s="102" t="s">
        <v>3005</v>
      </c>
      <c r="H293" s="76">
        <f>SUM(H294:H308)</f>
        <v>14878</v>
      </c>
      <c r="I293" s="76">
        <f t="shared" ref="I293:J293" si="75">SUM(I294:I308)</f>
        <v>16164</v>
      </c>
      <c r="J293" s="76">
        <f t="shared" si="75"/>
        <v>19253</v>
      </c>
      <c r="K293" s="94">
        <f t="shared" si="73"/>
        <v>1.29405834117489</v>
      </c>
      <c r="L293" s="94">
        <f t="shared" si="74"/>
        <v>1.19110368720614</v>
      </c>
    </row>
    <row r="294" ht="20.1" customHeight="1" spans="1:12">
      <c r="A294" s="53"/>
      <c r="B294" s="91"/>
      <c r="C294" s="91"/>
      <c r="D294" s="91"/>
      <c r="E294" s="92"/>
      <c r="F294" s="92"/>
      <c r="G294" s="79" t="s">
        <v>3006</v>
      </c>
      <c r="H294" s="56"/>
      <c r="I294" s="56"/>
      <c r="J294" s="56"/>
      <c r="K294" s="21" t="str">
        <f t="shared" si="73"/>
        <v/>
      </c>
      <c r="L294" s="21" t="str">
        <f t="shared" si="74"/>
        <v/>
      </c>
    </row>
    <row r="295" ht="20.1" customHeight="1" spans="1:12">
      <c r="A295" s="53"/>
      <c r="B295" s="91"/>
      <c r="C295" s="91"/>
      <c r="D295" s="91"/>
      <c r="E295" s="92"/>
      <c r="F295" s="92"/>
      <c r="G295" s="79" t="s">
        <v>3007</v>
      </c>
      <c r="H295" s="56"/>
      <c r="I295" s="56"/>
      <c r="J295" s="56"/>
      <c r="K295" s="21" t="str">
        <f t="shared" si="73"/>
        <v/>
      </c>
      <c r="L295" s="21" t="str">
        <f t="shared" si="74"/>
        <v/>
      </c>
    </row>
    <row r="296" ht="20.1" customHeight="1" spans="1:12">
      <c r="A296" s="53"/>
      <c r="B296" s="91"/>
      <c r="C296" s="91"/>
      <c r="D296" s="91"/>
      <c r="E296" s="92"/>
      <c r="F296" s="92"/>
      <c r="G296" s="79" t="s">
        <v>3008</v>
      </c>
      <c r="H296" s="56"/>
      <c r="I296" s="56"/>
      <c r="J296" s="56"/>
      <c r="K296" s="21" t="str">
        <f t="shared" si="73"/>
        <v/>
      </c>
      <c r="L296" s="21" t="str">
        <f t="shared" si="74"/>
        <v/>
      </c>
    </row>
    <row r="297" ht="20.1" customHeight="1" spans="1:12">
      <c r="A297" s="53"/>
      <c r="B297" s="91"/>
      <c r="C297" s="91"/>
      <c r="D297" s="91"/>
      <c r="E297" s="92"/>
      <c r="F297" s="92"/>
      <c r="G297" s="79" t="s">
        <v>3009</v>
      </c>
      <c r="H297" s="56"/>
      <c r="I297" s="56"/>
      <c r="J297" s="56"/>
      <c r="K297" s="21" t="str">
        <f t="shared" si="73"/>
        <v/>
      </c>
      <c r="L297" s="21" t="str">
        <f t="shared" si="74"/>
        <v/>
      </c>
    </row>
    <row r="298" ht="20.1" customHeight="1" spans="1:12">
      <c r="A298" s="53"/>
      <c r="B298" s="91"/>
      <c r="C298" s="91"/>
      <c r="D298" s="91"/>
      <c r="E298" s="92"/>
      <c r="F298" s="92"/>
      <c r="G298" s="79" t="s">
        <v>3010</v>
      </c>
      <c r="H298" s="56"/>
      <c r="I298" s="56"/>
      <c r="J298" s="56"/>
      <c r="K298" s="21" t="str">
        <f t="shared" si="73"/>
        <v/>
      </c>
      <c r="L298" s="21" t="str">
        <f t="shared" si="74"/>
        <v/>
      </c>
    </row>
    <row r="299" ht="20.1" customHeight="1" spans="1:12">
      <c r="A299" s="53"/>
      <c r="B299" s="91"/>
      <c r="C299" s="91"/>
      <c r="D299" s="91"/>
      <c r="E299" s="92"/>
      <c r="F299" s="92"/>
      <c r="G299" s="79" t="s">
        <v>3011</v>
      </c>
      <c r="H299" s="56"/>
      <c r="I299" s="56"/>
      <c r="J299" s="56"/>
      <c r="K299" s="21" t="str">
        <f t="shared" si="73"/>
        <v/>
      </c>
      <c r="L299" s="21" t="str">
        <f t="shared" si="74"/>
        <v/>
      </c>
    </row>
    <row r="300" ht="20.1" customHeight="1" spans="1:12">
      <c r="A300" s="53"/>
      <c r="B300" s="91"/>
      <c r="C300" s="91"/>
      <c r="D300" s="91"/>
      <c r="E300" s="92"/>
      <c r="F300" s="92"/>
      <c r="G300" s="79" t="s">
        <v>3012</v>
      </c>
      <c r="H300" s="56"/>
      <c r="I300" s="56"/>
      <c r="J300" s="56"/>
      <c r="K300" s="21" t="str">
        <f t="shared" si="73"/>
        <v/>
      </c>
      <c r="L300" s="21" t="str">
        <f t="shared" si="74"/>
        <v/>
      </c>
    </row>
    <row r="301" ht="20.1" customHeight="1" spans="1:12">
      <c r="A301" s="53"/>
      <c r="B301" s="91"/>
      <c r="C301" s="91"/>
      <c r="D301" s="91"/>
      <c r="E301" s="92"/>
      <c r="F301" s="92"/>
      <c r="G301" s="79" t="s">
        <v>3013</v>
      </c>
      <c r="H301" s="56"/>
      <c r="I301" s="56"/>
      <c r="J301" s="56"/>
      <c r="K301" s="21" t="str">
        <f t="shared" ref="K301:K345" si="76">IFERROR(J301/H301,"")</f>
        <v/>
      </c>
      <c r="L301" s="21" t="str">
        <f t="shared" ref="L301:L345" si="77">IFERROR(J301/I301,"")</f>
        <v/>
      </c>
    </row>
    <row r="302" ht="20.1" customHeight="1" spans="1:12">
      <c r="A302" s="53"/>
      <c r="B302" s="91"/>
      <c r="C302" s="91"/>
      <c r="D302" s="91"/>
      <c r="E302" s="92"/>
      <c r="F302" s="92"/>
      <c r="G302" s="79" t="s">
        <v>3014</v>
      </c>
      <c r="H302" s="56"/>
      <c r="I302" s="56"/>
      <c r="J302" s="56"/>
      <c r="K302" s="21" t="str">
        <f t="shared" si="76"/>
        <v/>
      </c>
      <c r="L302" s="21" t="str">
        <f t="shared" si="77"/>
        <v/>
      </c>
    </row>
    <row r="303" ht="20.1" customHeight="1" spans="1:12">
      <c r="A303" s="53"/>
      <c r="B303" s="91"/>
      <c r="C303" s="91"/>
      <c r="D303" s="91"/>
      <c r="E303" s="92"/>
      <c r="F303" s="92"/>
      <c r="G303" s="79" t="s">
        <v>3015</v>
      </c>
      <c r="H303" s="56"/>
      <c r="I303" s="56"/>
      <c r="J303" s="56"/>
      <c r="K303" s="21" t="str">
        <f t="shared" si="76"/>
        <v/>
      </c>
      <c r="L303" s="21" t="str">
        <f t="shared" si="77"/>
        <v/>
      </c>
    </row>
    <row r="304" ht="20.1" customHeight="1" spans="1:12">
      <c r="A304" s="53"/>
      <c r="B304" s="91"/>
      <c r="C304" s="91"/>
      <c r="D304" s="91"/>
      <c r="E304" s="92"/>
      <c r="F304" s="92"/>
      <c r="G304" s="79" t="s">
        <v>3016</v>
      </c>
      <c r="H304" s="104"/>
      <c r="I304" s="56"/>
      <c r="J304" s="56"/>
      <c r="K304" s="21" t="str">
        <f t="shared" si="76"/>
        <v/>
      </c>
      <c r="L304" s="21" t="str">
        <f t="shared" si="77"/>
        <v/>
      </c>
    </row>
    <row r="305" ht="20.1" customHeight="1" spans="1:12">
      <c r="A305" s="53"/>
      <c r="B305" s="91"/>
      <c r="C305" s="91"/>
      <c r="D305" s="91"/>
      <c r="E305" s="92"/>
      <c r="F305" s="92"/>
      <c r="G305" s="79" t="s">
        <v>3017</v>
      </c>
      <c r="H305" s="56"/>
      <c r="I305" s="56"/>
      <c r="J305" s="56"/>
      <c r="K305" s="21" t="str">
        <f t="shared" si="76"/>
        <v/>
      </c>
      <c r="L305" s="21" t="str">
        <f t="shared" si="77"/>
        <v/>
      </c>
    </row>
    <row r="306" ht="20.1" customHeight="1" spans="1:12">
      <c r="A306" s="53"/>
      <c r="B306" s="91"/>
      <c r="C306" s="91"/>
      <c r="D306" s="91"/>
      <c r="E306" s="92"/>
      <c r="F306" s="92"/>
      <c r="G306" s="79" t="s">
        <v>3018</v>
      </c>
      <c r="H306" s="56"/>
      <c r="I306" s="56"/>
      <c r="J306" s="56"/>
      <c r="K306" s="21" t="str">
        <f t="shared" si="76"/>
        <v/>
      </c>
      <c r="L306" s="21" t="str">
        <f t="shared" si="77"/>
        <v/>
      </c>
    </row>
    <row r="307" ht="20.1" customHeight="1" spans="1:12">
      <c r="A307" s="53"/>
      <c r="B307" s="91"/>
      <c r="C307" s="91"/>
      <c r="D307" s="91"/>
      <c r="E307" s="92"/>
      <c r="F307" s="92"/>
      <c r="G307" s="79" t="s">
        <v>3019</v>
      </c>
      <c r="H307" s="56">
        <v>14878</v>
      </c>
      <c r="I307" s="56">
        <f>14878+1286</f>
        <v>16164</v>
      </c>
      <c r="J307" s="56">
        <v>19253</v>
      </c>
      <c r="K307" s="21">
        <f t="shared" si="76"/>
        <v>1.29405834117489</v>
      </c>
      <c r="L307" s="21">
        <f t="shared" si="77"/>
        <v>1.19110368720614</v>
      </c>
    </row>
    <row r="308" ht="20.1" customHeight="1" spans="1:12">
      <c r="A308" s="53"/>
      <c r="B308" s="91"/>
      <c r="C308" s="91"/>
      <c r="D308" s="91"/>
      <c r="E308" s="92"/>
      <c r="F308" s="92"/>
      <c r="G308" s="79" t="s">
        <v>3020</v>
      </c>
      <c r="H308" s="56"/>
      <c r="I308" s="56"/>
      <c r="J308" s="56"/>
      <c r="K308" s="21" t="str">
        <f t="shared" si="76"/>
        <v/>
      </c>
      <c r="L308" s="21" t="str">
        <f t="shared" si="77"/>
        <v/>
      </c>
    </row>
    <row r="309" ht="20.1" customHeight="1" spans="1:12">
      <c r="A309" s="53"/>
      <c r="B309" s="91"/>
      <c r="C309" s="91"/>
      <c r="D309" s="91"/>
      <c r="E309" s="92"/>
      <c r="F309" s="92"/>
      <c r="G309" s="102" t="s">
        <v>3021</v>
      </c>
      <c r="H309" s="76">
        <f>SUM(H310:H324)</f>
        <v>162</v>
      </c>
      <c r="I309" s="76">
        <f t="shared" ref="I309:J309" si="78">SUM(I310:I324)</f>
        <v>162</v>
      </c>
      <c r="J309" s="76">
        <f t="shared" si="78"/>
        <v>0</v>
      </c>
      <c r="K309" s="94">
        <f t="shared" si="76"/>
        <v>0</v>
      </c>
      <c r="L309" s="94">
        <f t="shared" si="77"/>
        <v>0</v>
      </c>
    </row>
    <row r="310" ht="20.1" customHeight="1" spans="1:12">
      <c r="A310" s="53"/>
      <c r="B310" s="91"/>
      <c r="C310" s="91"/>
      <c r="D310" s="91"/>
      <c r="E310" s="92"/>
      <c r="F310" s="92"/>
      <c r="G310" s="79" t="s">
        <v>3022</v>
      </c>
      <c r="H310" s="56"/>
      <c r="I310" s="56"/>
      <c r="J310" s="56"/>
      <c r="K310" s="21" t="str">
        <f t="shared" si="76"/>
        <v/>
      </c>
      <c r="L310" s="21" t="str">
        <f t="shared" si="77"/>
        <v/>
      </c>
    </row>
    <row r="311" ht="20.1" customHeight="1" spans="1:12">
      <c r="A311" s="53"/>
      <c r="B311" s="91"/>
      <c r="C311" s="91"/>
      <c r="D311" s="91"/>
      <c r="E311" s="92"/>
      <c r="F311" s="92"/>
      <c r="G311" s="79" t="s">
        <v>3023</v>
      </c>
      <c r="H311" s="56"/>
      <c r="I311" s="56"/>
      <c r="J311" s="56"/>
      <c r="K311" s="21" t="str">
        <f t="shared" si="76"/>
        <v/>
      </c>
      <c r="L311" s="21" t="str">
        <f t="shared" si="77"/>
        <v/>
      </c>
    </row>
    <row r="312" ht="20.1" customHeight="1" spans="1:12">
      <c r="A312" s="53"/>
      <c r="B312" s="91"/>
      <c r="C312" s="91"/>
      <c r="D312" s="91"/>
      <c r="E312" s="92"/>
      <c r="F312" s="92"/>
      <c r="G312" s="79" t="s">
        <v>3024</v>
      </c>
      <c r="H312" s="56"/>
      <c r="I312" s="56"/>
      <c r="J312" s="56"/>
      <c r="K312" s="21" t="str">
        <f t="shared" si="76"/>
        <v/>
      </c>
      <c r="L312" s="21" t="str">
        <f t="shared" si="77"/>
        <v/>
      </c>
    </row>
    <row r="313" ht="20.1" customHeight="1" spans="1:12">
      <c r="A313" s="53"/>
      <c r="B313" s="91"/>
      <c r="C313" s="91"/>
      <c r="D313" s="91"/>
      <c r="E313" s="92"/>
      <c r="F313" s="92"/>
      <c r="G313" s="79" t="s">
        <v>3025</v>
      </c>
      <c r="H313" s="56"/>
      <c r="I313" s="56"/>
      <c r="J313" s="56"/>
      <c r="K313" s="21" t="str">
        <f t="shared" si="76"/>
        <v/>
      </c>
      <c r="L313" s="21" t="str">
        <f t="shared" si="77"/>
        <v/>
      </c>
    </row>
    <row r="314" ht="20.1" customHeight="1" spans="1:12">
      <c r="A314" s="53"/>
      <c r="B314" s="91"/>
      <c r="C314" s="91"/>
      <c r="D314" s="91"/>
      <c r="E314" s="92"/>
      <c r="F314" s="92"/>
      <c r="G314" s="79" t="s">
        <v>3026</v>
      </c>
      <c r="H314" s="56"/>
      <c r="I314" s="56"/>
      <c r="J314" s="56"/>
      <c r="K314" s="21" t="str">
        <f t="shared" si="76"/>
        <v/>
      </c>
      <c r="L314" s="21" t="str">
        <f t="shared" si="77"/>
        <v/>
      </c>
    </row>
    <row r="315" ht="20.1" customHeight="1" spans="1:12">
      <c r="A315" s="53"/>
      <c r="B315" s="91"/>
      <c r="C315" s="91"/>
      <c r="D315" s="91"/>
      <c r="E315" s="92"/>
      <c r="F315" s="92"/>
      <c r="G315" s="79" t="s">
        <v>3027</v>
      </c>
      <c r="H315" s="56"/>
      <c r="I315" s="56"/>
      <c r="J315" s="56"/>
      <c r="K315" s="21" t="str">
        <f t="shared" si="76"/>
        <v/>
      </c>
      <c r="L315" s="21" t="str">
        <f t="shared" si="77"/>
        <v/>
      </c>
    </row>
    <row r="316" ht="20.1" customHeight="1" spans="1:12">
      <c r="A316" s="53"/>
      <c r="B316" s="91"/>
      <c r="C316" s="91"/>
      <c r="D316" s="91"/>
      <c r="E316" s="92"/>
      <c r="F316" s="92"/>
      <c r="G316" s="79" t="s">
        <v>3028</v>
      </c>
      <c r="H316" s="56"/>
      <c r="I316" s="56"/>
      <c r="J316" s="56"/>
      <c r="K316" s="21" t="str">
        <f t="shared" si="76"/>
        <v/>
      </c>
      <c r="L316" s="21" t="str">
        <f t="shared" si="77"/>
        <v/>
      </c>
    </row>
    <row r="317" ht="20.1" customHeight="1" spans="1:12">
      <c r="A317" s="53"/>
      <c r="B317" s="91"/>
      <c r="C317" s="91"/>
      <c r="D317" s="91"/>
      <c r="E317" s="92"/>
      <c r="F317" s="92"/>
      <c r="G317" s="79" t="s">
        <v>3029</v>
      </c>
      <c r="H317" s="56"/>
      <c r="I317" s="56"/>
      <c r="J317" s="56"/>
      <c r="K317" s="21" t="str">
        <f t="shared" si="76"/>
        <v/>
      </c>
      <c r="L317" s="21" t="str">
        <f t="shared" si="77"/>
        <v/>
      </c>
    </row>
    <row r="318" ht="20.1" customHeight="1" spans="1:12">
      <c r="A318" s="53"/>
      <c r="B318" s="91"/>
      <c r="C318" s="91"/>
      <c r="D318" s="91"/>
      <c r="E318" s="92"/>
      <c r="F318" s="92"/>
      <c r="G318" s="79" t="s">
        <v>3030</v>
      </c>
      <c r="H318" s="56"/>
      <c r="I318" s="56"/>
      <c r="J318" s="56"/>
      <c r="K318" s="21" t="str">
        <f t="shared" si="76"/>
        <v/>
      </c>
      <c r="L318" s="21" t="str">
        <f t="shared" si="77"/>
        <v/>
      </c>
    </row>
    <row r="319" ht="20.1" customHeight="1" spans="1:12">
      <c r="A319" s="53"/>
      <c r="B319" s="91"/>
      <c r="C319" s="91"/>
      <c r="D319" s="91"/>
      <c r="E319" s="92"/>
      <c r="F319" s="92"/>
      <c r="G319" s="79" t="s">
        <v>3031</v>
      </c>
      <c r="H319" s="56"/>
      <c r="I319" s="56"/>
      <c r="J319" s="56"/>
      <c r="K319" s="21" t="str">
        <f t="shared" si="76"/>
        <v/>
      </c>
      <c r="L319" s="21" t="str">
        <f t="shared" si="77"/>
        <v/>
      </c>
    </row>
    <row r="320" ht="20.1" customHeight="1" spans="1:12">
      <c r="A320" s="53"/>
      <c r="B320" s="91"/>
      <c r="C320" s="91"/>
      <c r="D320" s="91"/>
      <c r="E320" s="92"/>
      <c r="F320" s="92"/>
      <c r="G320" s="79" t="s">
        <v>3032</v>
      </c>
      <c r="H320" s="104"/>
      <c r="I320" s="56"/>
      <c r="J320" s="56"/>
      <c r="K320" s="21" t="str">
        <f t="shared" si="76"/>
        <v/>
      </c>
      <c r="L320" s="21" t="str">
        <f t="shared" si="77"/>
        <v/>
      </c>
    </row>
    <row r="321" ht="20.1" customHeight="1" spans="1:12">
      <c r="A321" s="53"/>
      <c r="B321" s="91"/>
      <c r="C321" s="91"/>
      <c r="D321" s="91"/>
      <c r="E321" s="92"/>
      <c r="F321" s="92"/>
      <c r="G321" s="79" t="s">
        <v>3033</v>
      </c>
      <c r="H321" s="56"/>
      <c r="I321" s="56"/>
      <c r="J321" s="56"/>
      <c r="K321" s="21" t="str">
        <f t="shared" si="76"/>
        <v/>
      </c>
      <c r="L321" s="21" t="str">
        <f t="shared" si="77"/>
        <v/>
      </c>
    </row>
    <row r="322" ht="20.1" customHeight="1" spans="1:12">
      <c r="A322" s="53"/>
      <c r="B322" s="91"/>
      <c r="C322" s="91"/>
      <c r="D322" s="91"/>
      <c r="E322" s="92"/>
      <c r="F322" s="92"/>
      <c r="G322" s="79" t="s">
        <v>3034</v>
      </c>
      <c r="H322" s="56"/>
      <c r="I322" s="56"/>
      <c r="J322" s="56"/>
      <c r="K322" s="21" t="str">
        <f t="shared" si="76"/>
        <v/>
      </c>
      <c r="L322" s="21" t="str">
        <f t="shared" si="77"/>
        <v/>
      </c>
    </row>
    <row r="323" ht="20.1" customHeight="1" spans="1:12">
      <c r="A323" s="53"/>
      <c r="B323" s="91"/>
      <c r="C323" s="91"/>
      <c r="D323" s="91"/>
      <c r="E323" s="92"/>
      <c r="F323" s="92"/>
      <c r="G323" s="79" t="s">
        <v>3035</v>
      </c>
      <c r="H323" s="56">
        <v>162</v>
      </c>
      <c r="I323" s="56">
        <v>162</v>
      </c>
      <c r="J323" s="56"/>
      <c r="K323" s="21">
        <f t="shared" si="76"/>
        <v>0</v>
      </c>
      <c r="L323" s="21">
        <f t="shared" si="77"/>
        <v>0</v>
      </c>
    </row>
    <row r="324" ht="20.1" customHeight="1" spans="1:12">
      <c r="A324" s="53"/>
      <c r="B324" s="91"/>
      <c r="C324" s="91"/>
      <c r="D324" s="91"/>
      <c r="E324" s="92"/>
      <c r="F324" s="92"/>
      <c r="G324" s="79" t="s">
        <v>3036</v>
      </c>
      <c r="H324" s="56"/>
      <c r="I324" s="56"/>
      <c r="J324" s="56"/>
      <c r="K324" s="21" t="str">
        <f t="shared" si="76"/>
        <v/>
      </c>
      <c r="L324" s="21" t="str">
        <f t="shared" si="77"/>
        <v/>
      </c>
    </row>
    <row r="325" ht="20.1" customHeight="1" spans="1:12">
      <c r="A325" s="53"/>
      <c r="B325" s="91"/>
      <c r="C325" s="91"/>
      <c r="D325" s="91"/>
      <c r="E325" s="92"/>
      <c r="F325" s="92"/>
      <c r="G325" s="102" t="s">
        <v>3037</v>
      </c>
      <c r="H325" s="76">
        <f>SUM(H326,H339)</f>
        <v>0</v>
      </c>
      <c r="I325" s="76">
        <f t="shared" ref="I325:J325" si="79">SUM(I326,I339)</f>
        <v>0</v>
      </c>
      <c r="J325" s="76">
        <f t="shared" si="79"/>
        <v>0</v>
      </c>
      <c r="K325" s="94" t="str">
        <f t="shared" si="76"/>
        <v/>
      </c>
      <c r="L325" s="94" t="str">
        <f t="shared" si="77"/>
        <v/>
      </c>
    </row>
    <row r="326" ht="20.1" customHeight="1" spans="1:12">
      <c r="A326" s="53"/>
      <c r="B326" s="91"/>
      <c r="C326" s="91"/>
      <c r="D326" s="91"/>
      <c r="E326" s="92"/>
      <c r="F326" s="92"/>
      <c r="G326" s="77" t="s">
        <v>3038</v>
      </c>
      <c r="H326" s="78">
        <f>SUM(H327:H338)</f>
        <v>0</v>
      </c>
      <c r="I326" s="78">
        <f t="shared" ref="I326:J326" si="80">SUM(I327:I338)</f>
        <v>0</v>
      </c>
      <c r="J326" s="78">
        <f t="shared" si="80"/>
        <v>0</v>
      </c>
      <c r="K326" s="95" t="str">
        <f t="shared" si="76"/>
        <v/>
      </c>
      <c r="L326" s="95" t="str">
        <f t="shared" si="77"/>
        <v/>
      </c>
    </row>
    <row r="327" ht="20.1" customHeight="1" spans="1:12">
      <c r="A327" s="53"/>
      <c r="B327" s="91"/>
      <c r="C327" s="91"/>
      <c r="D327" s="91"/>
      <c r="E327" s="92"/>
      <c r="F327" s="92"/>
      <c r="G327" s="79" t="s">
        <v>3039</v>
      </c>
      <c r="H327" s="56"/>
      <c r="I327" s="56"/>
      <c r="J327" s="56"/>
      <c r="K327" s="21" t="str">
        <f t="shared" si="76"/>
        <v/>
      </c>
      <c r="L327" s="21" t="str">
        <f t="shared" si="77"/>
        <v/>
      </c>
    </row>
    <row r="328" ht="20.1" customHeight="1" spans="1:12">
      <c r="A328" s="53"/>
      <c r="B328" s="91"/>
      <c r="C328" s="91"/>
      <c r="D328" s="91"/>
      <c r="E328" s="92"/>
      <c r="F328" s="92"/>
      <c r="G328" s="79" t="s">
        <v>3040</v>
      </c>
      <c r="H328" s="56"/>
      <c r="I328" s="56"/>
      <c r="J328" s="56"/>
      <c r="K328" s="21" t="str">
        <f t="shared" si="76"/>
        <v/>
      </c>
      <c r="L328" s="21" t="str">
        <f t="shared" si="77"/>
        <v/>
      </c>
    </row>
    <row r="329" ht="20.1" customHeight="1" spans="1:12">
      <c r="A329" s="53"/>
      <c r="B329" s="91"/>
      <c r="C329" s="91"/>
      <c r="D329" s="91"/>
      <c r="E329" s="92"/>
      <c r="F329" s="92"/>
      <c r="G329" s="79" t="s">
        <v>3041</v>
      </c>
      <c r="H329" s="56"/>
      <c r="I329" s="56"/>
      <c r="J329" s="56"/>
      <c r="K329" s="21" t="str">
        <f t="shared" si="76"/>
        <v/>
      </c>
      <c r="L329" s="21" t="str">
        <f t="shared" si="77"/>
        <v/>
      </c>
    </row>
    <row r="330" ht="20.1" customHeight="1" spans="1:12">
      <c r="A330" s="53"/>
      <c r="B330" s="91"/>
      <c r="C330" s="91"/>
      <c r="D330" s="91"/>
      <c r="E330" s="92"/>
      <c r="F330" s="92"/>
      <c r="G330" s="79" t="s">
        <v>3042</v>
      </c>
      <c r="H330" s="56"/>
      <c r="I330" s="56"/>
      <c r="J330" s="56"/>
      <c r="K330" s="21" t="str">
        <f t="shared" si="76"/>
        <v/>
      </c>
      <c r="L330" s="21" t="str">
        <f t="shared" si="77"/>
        <v/>
      </c>
    </row>
    <row r="331" ht="20.1" customHeight="1" spans="1:12">
      <c r="A331" s="53"/>
      <c r="B331" s="91"/>
      <c r="C331" s="91"/>
      <c r="D331" s="91"/>
      <c r="E331" s="92"/>
      <c r="F331" s="92"/>
      <c r="G331" s="79" t="s">
        <v>3043</v>
      </c>
      <c r="H331" s="56"/>
      <c r="I331" s="56"/>
      <c r="J331" s="56"/>
      <c r="K331" s="21" t="str">
        <f t="shared" si="76"/>
        <v/>
      </c>
      <c r="L331" s="21" t="str">
        <f t="shared" si="77"/>
        <v/>
      </c>
    </row>
    <row r="332" ht="20.1" customHeight="1" spans="1:12">
      <c r="A332" s="53"/>
      <c r="B332" s="91"/>
      <c r="C332" s="91"/>
      <c r="D332" s="91"/>
      <c r="E332" s="92"/>
      <c r="F332" s="92"/>
      <c r="G332" s="79" t="s">
        <v>3044</v>
      </c>
      <c r="H332" s="56"/>
      <c r="I332" s="56"/>
      <c r="J332" s="56"/>
      <c r="K332" s="21" t="str">
        <f t="shared" si="76"/>
        <v/>
      </c>
      <c r="L332" s="21" t="str">
        <f t="shared" si="77"/>
        <v/>
      </c>
    </row>
    <row r="333" ht="20.1" customHeight="1" spans="1:12">
      <c r="A333" s="53"/>
      <c r="B333" s="91"/>
      <c r="C333" s="91"/>
      <c r="D333" s="91"/>
      <c r="E333" s="92"/>
      <c r="F333" s="92"/>
      <c r="G333" s="79" t="s">
        <v>3045</v>
      </c>
      <c r="H333" s="56"/>
      <c r="I333" s="56"/>
      <c r="J333" s="56"/>
      <c r="K333" s="21" t="str">
        <f t="shared" si="76"/>
        <v/>
      </c>
      <c r="L333" s="21" t="str">
        <f t="shared" si="77"/>
        <v/>
      </c>
    </row>
    <row r="334" ht="20.1" customHeight="1" spans="1:12">
      <c r="A334" s="53"/>
      <c r="B334" s="91"/>
      <c r="C334" s="91"/>
      <c r="D334" s="91"/>
      <c r="E334" s="92"/>
      <c r="F334" s="92"/>
      <c r="G334" s="79" t="s">
        <v>3046</v>
      </c>
      <c r="H334" s="56"/>
      <c r="I334" s="56"/>
      <c r="J334" s="56"/>
      <c r="K334" s="21" t="str">
        <f t="shared" si="76"/>
        <v/>
      </c>
      <c r="L334" s="21" t="str">
        <f t="shared" si="77"/>
        <v/>
      </c>
    </row>
    <row r="335" ht="20.1" customHeight="1" spans="1:12">
      <c r="A335" s="53"/>
      <c r="B335" s="91"/>
      <c r="C335" s="91"/>
      <c r="D335" s="91"/>
      <c r="E335" s="92"/>
      <c r="F335" s="92"/>
      <c r="G335" s="79" t="s">
        <v>3047</v>
      </c>
      <c r="H335" s="56"/>
      <c r="I335" s="56"/>
      <c r="J335" s="56"/>
      <c r="K335" s="21" t="str">
        <f t="shared" si="76"/>
        <v/>
      </c>
      <c r="L335" s="21" t="str">
        <f t="shared" si="77"/>
        <v/>
      </c>
    </row>
    <row r="336" ht="20.1" customHeight="1" spans="1:12">
      <c r="A336" s="53"/>
      <c r="B336" s="91"/>
      <c r="C336" s="91"/>
      <c r="D336" s="91"/>
      <c r="E336" s="92"/>
      <c r="F336" s="92"/>
      <c r="G336" s="79" t="s">
        <v>3048</v>
      </c>
      <c r="H336" s="56"/>
      <c r="I336" s="56"/>
      <c r="J336" s="56"/>
      <c r="K336" s="21" t="str">
        <f t="shared" si="76"/>
        <v/>
      </c>
      <c r="L336" s="21" t="str">
        <f t="shared" si="77"/>
        <v/>
      </c>
    </row>
    <row r="337" ht="20.1" customHeight="1" spans="1:12">
      <c r="A337" s="53"/>
      <c r="B337" s="91"/>
      <c r="C337" s="91"/>
      <c r="D337" s="91"/>
      <c r="E337" s="92"/>
      <c r="F337" s="92"/>
      <c r="G337" s="79" t="s">
        <v>3049</v>
      </c>
      <c r="H337" s="56"/>
      <c r="I337" s="56"/>
      <c r="J337" s="56"/>
      <c r="K337" s="21" t="str">
        <f t="shared" si="76"/>
        <v/>
      </c>
      <c r="L337" s="21" t="str">
        <f t="shared" si="77"/>
        <v/>
      </c>
    </row>
    <row r="338" ht="20.1" customHeight="1" spans="1:12">
      <c r="A338" s="53"/>
      <c r="B338" s="91"/>
      <c r="C338" s="91"/>
      <c r="D338" s="91"/>
      <c r="E338" s="92"/>
      <c r="F338" s="92"/>
      <c r="G338" s="79" t="s">
        <v>3050</v>
      </c>
      <c r="H338" s="56"/>
      <c r="I338" s="56"/>
      <c r="J338" s="56"/>
      <c r="K338" s="21" t="str">
        <f t="shared" si="76"/>
        <v/>
      </c>
      <c r="L338" s="21" t="str">
        <f t="shared" si="77"/>
        <v/>
      </c>
    </row>
    <row r="339" ht="20.1" customHeight="1" spans="1:12">
      <c r="A339" s="53"/>
      <c r="B339" s="91"/>
      <c r="C339" s="91"/>
      <c r="D339" s="91"/>
      <c r="E339" s="92"/>
      <c r="F339" s="92"/>
      <c r="G339" s="77" t="s">
        <v>3051</v>
      </c>
      <c r="H339" s="78">
        <f>SUM(H340:H345)</f>
        <v>0</v>
      </c>
      <c r="I339" s="78">
        <f t="shared" ref="I339:J339" si="81">SUM(I340:I345)</f>
        <v>0</v>
      </c>
      <c r="J339" s="78">
        <f t="shared" si="81"/>
        <v>0</v>
      </c>
      <c r="K339" s="95" t="str">
        <f t="shared" si="76"/>
        <v/>
      </c>
      <c r="L339" s="95" t="str">
        <f t="shared" si="77"/>
        <v/>
      </c>
    </row>
    <row r="340" ht="20.1" customHeight="1" spans="1:12">
      <c r="A340" s="53"/>
      <c r="B340" s="91"/>
      <c r="C340" s="91"/>
      <c r="D340" s="91"/>
      <c r="E340" s="92"/>
      <c r="F340" s="92"/>
      <c r="G340" s="79" t="s">
        <v>3052</v>
      </c>
      <c r="H340" s="56"/>
      <c r="I340" s="56"/>
      <c r="J340" s="56"/>
      <c r="K340" s="21" t="str">
        <f t="shared" si="76"/>
        <v/>
      </c>
      <c r="L340" s="21" t="str">
        <f t="shared" si="77"/>
        <v/>
      </c>
    </row>
    <row r="341" ht="20.1" customHeight="1" spans="1:12">
      <c r="A341" s="53"/>
      <c r="B341" s="91"/>
      <c r="C341" s="91"/>
      <c r="D341" s="91"/>
      <c r="E341" s="92"/>
      <c r="F341" s="92"/>
      <c r="G341" s="79" t="s">
        <v>3053</v>
      </c>
      <c r="H341" s="56"/>
      <c r="I341" s="56"/>
      <c r="J341" s="56"/>
      <c r="K341" s="21" t="str">
        <f t="shared" si="76"/>
        <v/>
      </c>
      <c r="L341" s="21" t="str">
        <f t="shared" si="77"/>
        <v/>
      </c>
    </row>
    <row r="342" ht="20.1" customHeight="1" spans="1:12">
      <c r="A342" s="53"/>
      <c r="B342" s="91"/>
      <c r="C342" s="91"/>
      <c r="D342" s="91"/>
      <c r="E342" s="92"/>
      <c r="F342" s="92"/>
      <c r="G342" s="79" t="s">
        <v>3054</v>
      </c>
      <c r="H342" s="56"/>
      <c r="I342" s="56"/>
      <c r="J342" s="56"/>
      <c r="K342" s="21" t="str">
        <f t="shared" si="76"/>
        <v/>
      </c>
      <c r="L342" s="21" t="str">
        <f t="shared" si="77"/>
        <v/>
      </c>
    </row>
    <row r="343" ht="20.1" customHeight="1" spans="1:12">
      <c r="A343" s="53"/>
      <c r="B343" s="91"/>
      <c r="C343" s="91"/>
      <c r="D343" s="91"/>
      <c r="E343" s="92"/>
      <c r="F343" s="92"/>
      <c r="G343" s="79" t="s">
        <v>3055</v>
      </c>
      <c r="H343" s="56"/>
      <c r="I343" s="56"/>
      <c r="J343" s="56"/>
      <c r="K343" s="21" t="str">
        <f t="shared" si="76"/>
        <v/>
      </c>
      <c r="L343" s="21" t="str">
        <f t="shared" si="77"/>
        <v/>
      </c>
    </row>
    <row r="344" ht="20.1" customHeight="1" spans="1:12">
      <c r="A344" s="53"/>
      <c r="B344" s="91"/>
      <c r="C344" s="91"/>
      <c r="D344" s="91"/>
      <c r="E344" s="92"/>
      <c r="F344" s="92"/>
      <c r="G344" s="79" t="s">
        <v>3056</v>
      </c>
      <c r="H344" s="56"/>
      <c r="I344" s="56"/>
      <c r="J344" s="56"/>
      <c r="K344" s="21" t="str">
        <f t="shared" si="76"/>
        <v/>
      </c>
      <c r="L344" s="21" t="str">
        <f t="shared" si="77"/>
        <v/>
      </c>
    </row>
    <row r="345" ht="20.1" customHeight="1" spans="1:12">
      <c r="A345" s="53"/>
      <c r="B345" s="91"/>
      <c r="C345" s="91"/>
      <c r="D345" s="91"/>
      <c r="E345" s="92"/>
      <c r="F345" s="92"/>
      <c r="G345" s="79" t="s">
        <v>3057</v>
      </c>
      <c r="H345" s="56"/>
      <c r="I345" s="56"/>
      <c r="J345" s="56"/>
      <c r="K345" s="21" t="str">
        <f t="shared" si="76"/>
        <v/>
      </c>
      <c r="L345" s="21" t="str">
        <f t="shared" si="77"/>
        <v/>
      </c>
    </row>
    <row r="346" ht="20.1" customHeight="1" spans="1:12">
      <c r="A346" s="53"/>
      <c r="B346" s="91"/>
      <c r="C346" s="91"/>
      <c r="D346" s="91"/>
      <c r="E346" s="92"/>
      <c r="F346" s="92"/>
      <c r="G346" s="79"/>
      <c r="H346" s="56"/>
      <c r="I346" s="56"/>
      <c r="J346" s="56"/>
      <c r="K346" s="21"/>
      <c r="L346" s="21"/>
    </row>
    <row r="347" ht="20.1" customHeight="1" spans="1:12">
      <c r="A347" s="105" t="s">
        <v>56</v>
      </c>
      <c r="B347" s="106">
        <f>SUM(B7:B12,B18:B19,B22:B27,B33:B34)</f>
        <v>38700</v>
      </c>
      <c r="C347" s="106">
        <f t="shared" ref="C347:D347" si="82">SUM(C7:C12,C18:C19,C22:C27,C33:C34)</f>
        <v>39980</v>
      </c>
      <c r="D347" s="106">
        <f t="shared" si="82"/>
        <v>42360</v>
      </c>
      <c r="E347" s="107">
        <f t="shared" ref="E347:E355" si="83">IFERROR(D347/B347,"")</f>
        <v>1.09457364341085</v>
      </c>
      <c r="F347" s="107">
        <f t="shared" ref="F347:F355" si="84">IFERROR(D347/C347,"")</f>
        <v>1.05952976488244</v>
      </c>
      <c r="G347" s="105" t="s">
        <v>2375</v>
      </c>
      <c r="H347" s="108">
        <f>SUM(H7,H14,H29,H52,H57,H64,H80,H141,H180,H230,H240,H244,H248,H252,H256,H261,H293,H309,H325)</f>
        <v>284530</v>
      </c>
      <c r="I347" s="108">
        <f>SUM(I7,I14,I29,I52,I57,I64,I80,I141,I180,I230,I240,I244,I248,I252,I256,I261,I293,I309,I325)</f>
        <v>249865</v>
      </c>
      <c r="J347" s="108">
        <f>SUM(J7,J14,J29,J52,J57,J64,J80,J141,J180,J230,J240,J244,J248,J252,J256,J261,J293,J309,J325)</f>
        <v>89450</v>
      </c>
      <c r="K347" s="120">
        <f t="shared" ref="K347:K360" si="85">IFERROR(J347/H347,"")</f>
        <v>0.314378097212948</v>
      </c>
      <c r="L347" s="120">
        <f t="shared" ref="L347:L360" si="86">IFERROR(J347/I347,"")</f>
        <v>0.357993316390851</v>
      </c>
    </row>
    <row r="348" ht="20.1" customHeight="1" spans="1:12">
      <c r="A348" s="109" t="s">
        <v>2382</v>
      </c>
      <c r="B348" s="108">
        <f>SUM(B349:B352,B354:B355)</f>
        <v>251238</v>
      </c>
      <c r="C348" s="108">
        <f t="shared" ref="C348:D348" si="87">SUM(C349:C352,C354:C355)</f>
        <v>251411</v>
      </c>
      <c r="D348" s="108">
        <f t="shared" si="87"/>
        <v>47090</v>
      </c>
      <c r="E348" s="107">
        <f t="shared" si="83"/>
        <v>0.187431837540499</v>
      </c>
      <c r="F348" s="107">
        <f t="shared" si="84"/>
        <v>0.187302862643242</v>
      </c>
      <c r="G348" s="109" t="s">
        <v>2383</v>
      </c>
      <c r="H348" s="108">
        <f>SUM(H349:H353)</f>
        <v>0</v>
      </c>
      <c r="I348" s="108">
        <f>SUM(I349:I353)</f>
        <v>36118</v>
      </c>
      <c r="J348" s="108">
        <f>SUM(J349:J353)</f>
        <v>0</v>
      </c>
      <c r="K348" s="120" t="str">
        <f t="shared" si="85"/>
        <v/>
      </c>
      <c r="L348" s="120">
        <f t="shared" si="86"/>
        <v>0</v>
      </c>
    </row>
    <row r="349" ht="20.1" customHeight="1" spans="1:12">
      <c r="A349" s="83" t="s">
        <v>3058</v>
      </c>
      <c r="B349" s="76">
        <v>36000</v>
      </c>
      <c r="C349" s="76">
        <v>36173</v>
      </c>
      <c r="D349" s="76">
        <v>10972</v>
      </c>
      <c r="E349" s="75">
        <f t="shared" si="83"/>
        <v>0.304777777777778</v>
      </c>
      <c r="F349" s="75">
        <f t="shared" si="84"/>
        <v>0.303320155917397</v>
      </c>
      <c r="G349" s="83" t="s">
        <v>3059</v>
      </c>
      <c r="H349" s="76"/>
      <c r="I349" s="76"/>
      <c r="J349" s="76"/>
      <c r="K349" s="94" t="str">
        <f t="shared" si="85"/>
        <v/>
      </c>
      <c r="L349" s="94" t="str">
        <f t="shared" si="86"/>
        <v/>
      </c>
    </row>
    <row r="350" ht="20.1" customHeight="1" spans="1:12">
      <c r="A350" s="83" t="s">
        <v>3060</v>
      </c>
      <c r="B350" s="76"/>
      <c r="C350" s="76"/>
      <c r="D350" s="76"/>
      <c r="E350" s="75" t="str">
        <f t="shared" si="83"/>
        <v/>
      </c>
      <c r="F350" s="75" t="str">
        <f t="shared" si="84"/>
        <v/>
      </c>
      <c r="G350" s="83" t="s">
        <v>3061</v>
      </c>
      <c r="H350" s="76"/>
      <c r="I350" s="76"/>
      <c r="J350" s="76"/>
      <c r="K350" s="94" t="str">
        <f t="shared" si="85"/>
        <v/>
      </c>
      <c r="L350" s="94" t="str">
        <f t="shared" si="86"/>
        <v/>
      </c>
    </row>
    <row r="351" ht="20.1" customHeight="1" spans="1:12">
      <c r="A351" s="83" t="s">
        <v>2460</v>
      </c>
      <c r="B351" s="76">
        <v>49138</v>
      </c>
      <c r="C351" s="76">
        <v>49138</v>
      </c>
      <c r="D351" s="76">
        <v>36118</v>
      </c>
      <c r="E351" s="75">
        <f t="shared" si="83"/>
        <v>0.73503195083235</v>
      </c>
      <c r="F351" s="75">
        <f t="shared" si="84"/>
        <v>0.73503195083235</v>
      </c>
      <c r="G351" s="83" t="s">
        <v>2461</v>
      </c>
      <c r="H351" s="110">
        <f>表三!B85</f>
        <v>0</v>
      </c>
      <c r="I351" s="110">
        <f>表三!C85</f>
        <v>0</v>
      </c>
      <c r="J351" s="110">
        <f>表三!D85</f>
        <v>0</v>
      </c>
      <c r="K351" s="94" t="str">
        <f t="shared" si="85"/>
        <v/>
      </c>
      <c r="L351" s="94" t="str">
        <f t="shared" si="86"/>
        <v/>
      </c>
    </row>
    <row r="352" ht="20.1" customHeight="1" spans="1:12">
      <c r="A352" s="83" t="s">
        <v>2462</v>
      </c>
      <c r="B352" s="76"/>
      <c r="C352" s="76"/>
      <c r="D352" s="76"/>
      <c r="E352" s="75" t="str">
        <f t="shared" si="83"/>
        <v/>
      </c>
      <c r="F352" s="75" t="str">
        <f t="shared" si="84"/>
        <v/>
      </c>
      <c r="G352" s="83" t="s">
        <v>3062</v>
      </c>
      <c r="H352" s="76"/>
      <c r="I352" s="76">
        <v>36118</v>
      </c>
      <c r="J352" s="76"/>
      <c r="K352" s="94" t="str">
        <f t="shared" si="85"/>
        <v/>
      </c>
      <c r="L352" s="94">
        <f t="shared" si="86"/>
        <v>0</v>
      </c>
    </row>
    <row r="353" ht="20.1" customHeight="1" spans="1:12">
      <c r="A353" s="80" t="s">
        <v>3063</v>
      </c>
      <c r="B353" s="70">
        <v>0</v>
      </c>
      <c r="C353" s="70"/>
      <c r="D353" s="70"/>
      <c r="E353" s="81" t="str">
        <f t="shared" si="83"/>
        <v/>
      </c>
      <c r="F353" s="81" t="str">
        <f t="shared" si="84"/>
        <v/>
      </c>
      <c r="G353" s="111" t="s">
        <v>3064</v>
      </c>
      <c r="H353" s="76"/>
      <c r="I353" s="76"/>
      <c r="J353" s="76"/>
      <c r="K353" s="94" t="str">
        <f t="shared" si="85"/>
        <v/>
      </c>
      <c r="L353" s="94" t="str">
        <f t="shared" si="86"/>
        <v/>
      </c>
    </row>
    <row r="354" ht="20.1" customHeight="1" spans="1:12">
      <c r="A354" s="111" t="s">
        <v>3065</v>
      </c>
      <c r="B354" s="112">
        <v>0</v>
      </c>
      <c r="C354" s="76"/>
      <c r="D354" s="76"/>
      <c r="E354" s="75" t="str">
        <f t="shared" si="83"/>
        <v/>
      </c>
      <c r="F354" s="75" t="str">
        <f t="shared" si="84"/>
        <v/>
      </c>
      <c r="G354" s="113"/>
      <c r="H354" s="70"/>
      <c r="I354" s="70"/>
      <c r="J354" s="70"/>
      <c r="K354" s="21"/>
      <c r="L354" s="21"/>
    </row>
    <row r="355" ht="20.1" customHeight="1" spans="1:12">
      <c r="A355" s="111" t="s">
        <v>3066</v>
      </c>
      <c r="B355" s="112">
        <v>166100</v>
      </c>
      <c r="C355" s="76">
        <v>166100</v>
      </c>
      <c r="D355" s="76"/>
      <c r="E355" s="75">
        <f t="shared" si="83"/>
        <v>0</v>
      </c>
      <c r="F355" s="75">
        <f t="shared" si="84"/>
        <v>0</v>
      </c>
      <c r="G355" s="113"/>
      <c r="H355" s="70"/>
      <c r="I355" s="70"/>
      <c r="J355" s="70"/>
      <c r="K355" s="21"/>
      <c r="L355" s="21"/>
    </row>
    <row r="356" ht="20.1" customHeight="1" spans="1:12">
      <c r="A356" s="114"/>
      <c r="B356" s="115"/>
      <c r="C356" s="115"/>
      <c r="D356" s="115"/>
      <c r="E356" s="81"/>
      <c r="F356" s="81"/>
      <c r="G356" s="116" t="s">
        <v>2475</v>
      </c>
      <c r="H356" s="108">
        <f>SUM(H357)</f>
        <v>5408</v>
      </c>
      <c r="I356" s="108">
        <f t="shared" ref="I356:J356" si="88">SUM(I357)</f>
        <v>5408</v>
      </c>
      <c r="J356" s="108">
        <f t="shared" si="88"/>
        <v>0</v>
      </c>
      <c r="K356" s="120">
        <f t="shared" ref="K356" si="89">IFERROR(J356/H356,"")</f>
        <v>0</v>
      </c>
      <c r="L356" s="120">
        <f t="shared" ref="L356" si="90">IFERROR(J356/I356,"")</f>
        <v>0</v>
      </c>
    </row>
    <row r="357" ht="20.1" customHeight="1" spans="1:12">
      <c r="A357" s="114"/>
      <c r="B357" s="115"/>
      <c r="C357" s="115"/>
      <c r="D357" s="115"/>
      <c r="E357" s="81"/>
      <c r="F357" s="81"/>
      <c r="G357" s="111" t="s">
        <v>3067</v>
      </c>
      <c r="H357" s="76">
        <v>5408</v>
      </c>
      <c r="I357" s="76">
        <v>5408</v>
      </c>
      <c r="J357" s="76"/>
      <c r="K357" s="94">
        <f t="shared" ref="K357" si="91">IFERROR(J357/H357,"")</f>
        <v>0</v>
      </c>
      <c r="L357" s="94">
        <f t="shared" ref="L357" si="92">IFERROR(J357/I357,"")</f>
        <v>0</v>
      </c>
    </row>
    <row r="358" ht="20.1" customHeight="1" spans="1:12">
      <c r="A358" s="114"/>
      <c r="B358" s="115"/>
      <c r="C358" s="115"/>
      <c r="D358" s="115"/>
      <c r="E358" s="81"/>
      <c r="F358" s="81"/>
      <c r="G358" s="113"/>
      <c r="H358" s="70"/>
      <c r="I358" s="70"/>
      <c r="J358" s="70"/>
      <c r="K358" s="21"/>
      <c r="L358" s="21"/>
    </row>
    <row r="359" ht="20.1" customHeight="1" spans="1:12">
      <c r="A359" s="114"/>
      <c r="B359" s="115"/>
      <c r="C359" s="115"/>
      <c r="D359" s="115"/>
      <c r="E359" s="81"/>
      <c r="F359" s="81"/>
      <c r="G359" s="113"/>
      <c r="H359" s="70"/>
      <c r="I359" s="70"/>
      <c r="J359" s="70"/>
      <c r="K359" s="21" t="str">
        <f t="shared" si="85"/>
        <v/>
      </c>
      <c r="L359" s="21" t="str">
        <f t="shared" si="86"/>
        <v/>
      </c>
    </row>
    <row r="360" ht="20.1" customHeight="1" spans="1:12">
      <c r="A360" s="59" t="s">
        <v>2478</v>
      </c>
      <c r="B360" s="117">
        <f>SUM(B347,B348)</f>
        <v>289938</v>
      </c>
      <c r="C360" s="117">
        <f>SUM(C347,C348)</f>
        <v>291391</v>
      </c>
      <c r="D360" s="117">
        <f>SUM(D347,D348)</f>
        <v>89450</v>
      </c>
      <c r="E360" s="118">
        <f t="shared" ref="E360" si="93">IFERROR(D360/B360,"")</f>
        <v>0.30851423407763</v>
      </c>
      <c r="F360" s="118">
        <f t="shared" ref="F360" si="94">IFERROR(D360/C360,"")</f>
        <v>0.306975850317958</v>
      </c>
      <c r="G360" s="59" t="s">
        <v>2479</v>
      </c>
      <c r="H360" s="119">
        <f>SUM(H347,H348,H356)</f>
        <v>289938</v>
      </c>
      <c r="I360" s="119">
        <f t="shared" ref="I360:J360" si="95">SUM(I347,I348,I356)</f>
        <v>291391</v>
      </c>
      <c r="J360" s="119">
        <f t="shared" si="95"/>
        <v>89450</v>
      </c>
      <c r="K360" s="118">
        <f t="shared" si="85"/>
        <v>0.30851423407763</v>
      </c>
      <c r="L360" s="118">
        <f t="shared" si="86"/>
        <v>0.306975850317958</v>
      </c>
    </row>
  </sheetData>
  <autoFilter xmlns:etc="http://www.wps.cn/officeDocument/2017/etCustomData" ref="A6:O345" etc:filterBottomFollowUsedRange="0">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F21" sqref="F21"/>
    </sheetView>
  </sheetViews>
  <sheetFormatPr defaultColWidth="9" defaultRowHeight="13.5" outlineLevelCol="7"/>
  <cols>
    <col min="1" max="1" width="45.7" style="61" customWidth="1"/>
    <col min="2" max="6" width="13.5" style="62" customWidth="1"/>
    <col min="7" max="7" width="21.9" style="63" customWidth="1"/>
    <col min="8" max="16384" width="9" style="61"/>
  </cols>
  <sheetData>
    <row r="1" ht="14.25" spans="1:1">
      <c r="A1" s="64" t="s">
        <v>3068</v>
      </c>
    </row>
    <row r="2" s="60" customFormat="1" ht="22.5" spans="1:7">
      <c r="A2" s="32" t="s">
        <v>3069</v>
      </c>
      <c r="B2" s="40"/>
      <c r="C2" s="40"/>
      <c r="D2" s="40"/>
      <c r="E2" s="40"/>
      <c r="F2" s="40"/>
      <c r="G2" s="65"/>
    </row>
    <row r="3" spans="1:6">
      <c r="A3" s="63" t="s">
        <v>55</v>
      </c>
      <c r="B3" s="66"/>
      <c r="C3" s="66"/>
      <c r="D3" s="66"/>
      <c r="E3" s="66"/>
      <c r="F3" s="67" t="s">
        <v>19</v>
      </c>
    </row>
    <row r="4" ht="33" customHeight="1" spans="1:6">
      <c r="A4" s="68" t="s">
        <v>20</v>
      </c>
      <c r="B4" s="68" t="s">
        <v>21</v>
      </c>
      <c r="C4" s="68" t="s">
        <v>22</v>
      </c>
      <c r="D4" s="68" t="s">
        <v>23</v>
      </c>
      <c r="E4" s="68"/>
      <c r="F4" s="68"/>
    </row>
    <row r="5" ht="45.75" customHeight="1" spans="1:6">
      <c r="A5" s="68"/>
      <c r="B5" s="68"/>
      <c r="C5" s="68"/>
      <c r="D5" s="68" t="s">
        <v>26</v>
      </c>
      <c r="E5" s="69" t="s">
        <v>27</v>
      </c>
      <c r="F5" s="69" t="s">
        <v>28</v>
      </c>
    </row>
    <row r="6" ht="20.1" customHeight="1" spans="1:6">
      <c r="A6" s="53" t="s">
        <v>2735</v>
      </c>
      <c r="B6" s="70"/>
      <c r="C6" s="70"/>
      <c r="D6" s="70"/>
      <c r="E6" s="21" t="str">
        <f>IFERROR(D6/B6,"")</f>
        <v/>
      </c>
      <c r="F6" s="21" t="str">
        <f>IFERROR(D6/C6,"")</f>
        <v/>
      </c>
    </row>
    <row r="7" ht="20.1" customHeight="1" spans="1:6">
      <c r="A7" s="53" t="s">
        <v>2737</v>
      </c>
      <c r="B7" s="70"/>
      <c r="C7" s="70"/>
      <c r="D7" s="70"/>
      <c r="E7" s="21" t="str">
        <f t="shared" ref="E7:E23" si="0">IFERROR(D7/B7,"")</f>
        <v/>
      </c>
      <c r="F7" s="21" t="str">
        <f t="shared" ref="F7:F23" si="1">IFERROR(D7/C7,"")</f>
        <v/>
      </c>
    </row>
    <row r="8" ht="20.1" customHeight="1" spans="1:6">
      <c r="A8" s="53" t="s">
        <v>2739</v>
      </c>
      <c r="B8" s="70"/>
      <c r="C8" s="70"/>
      <c r="D8" s="70"/>
      <c r="E8" s="21" t="str">
        <f t="shared" si="0"/>
        <v/>
      </c>
      <c r="F8" s="21" t="str">
        <f t="shared" si="1"/>
        <v/>
      </c>
    </row>
    <row r="9" ht="20.1" customHeight="1" spans="1:6">
      <c r="A9" s="53" t="s">
        <v>2741</v>
      </c>
      <c r="B9" s="70"/>
      <c r="C9" s="70"/>
      <c r="D9" s="70"/>
      <c r="E9" s="21" t="str">
        <f t="shared" si="0"/>
        <v/>
      </c>
      <c r="F9" s="21" t="str">
        <f t="shared" si="1"/>
        <v/>
      </c>
    </row>
    <row r="10" ht="20.1" customHeight="1" spans="1:6">
      <c r="A10" s="53" t="s">
        <v>2743</v>
      </c>
      <c r="B10" s="70"/>
      <c r="C10" s="70"/>
      <c r="D10" s="70"/>
      <c r="E10" s="21" t="str">
        <f t="shared" si="0"/>
        <v/>
      </c>
      <c r="F10" s="21" t="str">
        <f t="shared" si="1"/>
        <v/>
      </c>
    </row>
    <row r="11" ht="20.1" customHeight="1" spans="1:6">
      <c r="A11" s="53" t="s">
        <v>2745</v>
      </c>
      <c r="B11" s="70"/>
      <c r="C11" s="70"/>
      <c r="D11" s="70"/>
      <c r="E11" s="21" t="str">
        <f t="shared" si="0"/>
        <v/>
      </c>
      <c r="F11" s="21" t="str">
        <f t="shared" si="1"/>
        <v/>
      </c>
    </row>
    <row r="12" ht="20.1" customHeight="1" spans="1:6">
      <c r="A12" s="53" t="s">
        <v>2757</v>
      </c>
      <c r="B12" s="70"/>
      <c r="C12" s="70"/>
      <c r="D12" s="70"/>
      <c r="E12" s="21" t="str">
        <f t="shared" si="0"/>
        <v/>
      </c>
      <c r="F12" s="21" t="str">
        <f t="shared" si="1"/>
        <v/>
      </c>
    </row>
    <row r="13" ht="20.1" customHeight="1" spans="1:6">
      <c r="A13" s="53" t="s">
        <v>2759</v>
      </c>
      <c r="B13" s="70"/>
      <c r="C13" s="70"/>
      <c r="D13" s="70"/>
      <c r="E13" s="21" t="str">
        <f t="shared" si="0"/>
        <v/>
      </c>
      <c r="F13" s="21" t="str">
        <f t="shared" si="1"/>
        <v/>
      </c>
    </row>
    <row r="14" ht="20.1" customHeight="1" spans="1:6">
      <c r="A14" s="53" t="s">
        <v>2765</v>
      </c>
      <c r="B14" s="70"/>
      <c r="C14" s="70"/>
      <c r="D14" s="70"/>
      <c r="E14" s="21" t="str">
        <f t="shared" si="0"/>
        <v/>
      </c>
      <c r="F14" s="21" t="str">
        <f t="shared" si="1"/>
        <v/>
      </c>
    </row>
    <row r="15" ht="20.1" customHeight="1" spans="1:6">
      <c r="A15" s="53" t="s">
        <v>2766</v>
      </c>
      <c r="B15" s="70"/>
      <c r="C15" s="70"/>
      <c r="D15" s="70"/>
      <c r="E15" s="21" t="str">
        <f t="shared" si="0"/>
        <v/>
      </c>
      <c r="F15" s="21" t="str">
        <f t="shared" si="1"/>
        <v/>
      </c>
    </row>
    <row r="16" ht="20.1" customHeight="1" spans="1:8">
      <c r="A16" s="53" t="s">
        <v>2768</v>
      </c>
      <c r="B16" s="70"/>
      <c r="C16" s="70"/>
      <c r="D16" s="70"/>
      <c r="E16" s="21" t="str">
        <f t="shared" si="0"/>
        <v/>
      </c>
      <c r="F16" s="21" t="str">
        <f t="shared" si="1"/>
        <v/>
      </c>
      <c r="H16" s="63"/>
    </row>
    <row r="17" ht="20.1" customHeight="1" spans="1:6">
      <c r="A17" s="53" t="s">
        <v>2770</v>
      </c>
      <c r="B17" s="70"/>
      <c r="C17" s="70"/>
      <c r="D17" s="70"/>
      <c r="E17" s="21" t="str">
        <f t="shared" si="0"/>
        <v/>
      </c>
      <c r="F17" s="21" t="str">
        <f t="shared" si="1"/>
        <v/>
      </c>
    </row>
    <row r="18" ht="20.1" customHeight="1" spans="1:6">
      <c r="A18" s="53" t="s">
        <v>2772</v>
      </c>
      <c r="B18" s="70"/>
      <c r="C18" s="70"/>
      <c r="D18" s="70"/>
      <c r="E18" s="21" t="str">
        <f t="shared" si="0"/>
        <v/>
      </c>
      <c r="F18" s="21" t="str">
        <f t="shared" si="1"/>
        <v/>
      </c>
    </row>
    <row r="19" ht="20.1" customHeight="1" spans="1:6">
      <c r="A19" s="53" t="s">
        <v>2774</v>
      </c>
      <c r="B19" s="70"/>
      <c r="C19" s="70"/>
      <c r="D19" s="70"/>
      <c r="E19" s="21" t="str">
        <f t="shared" si="0"/>
        <v/>
      </c>
      <c r="F19" s="21" t="str">
        <f t="shared" si="1"/>
        <v/>
      </c>
    </row>
    <row r="20" ht="20.1" customHeight="1" spans="1:6">
      <c r="A20" s="53" t="s">
        <v>2786</v>
      </c>
      <c r="B20" s="70"/>
      <c r="C20" s="70"/>
      <c r="D20" s="70"/>
      <c r="E20" s="21" t="str">
        <f t="shared" si="0"/>
        <v/>
      </c>
      <c r="F20" s="21" t="str">
        <f t="shared" si="1"/>
        <v/>
      </c>
    </row>
    <row r="21" ht="20.1" customHeight="1" spans="1:6">
      <c r="A21" s="57" t="s">
        <v>2788</v>
      </c>
      <c r="B21" s="70"/>
      <c r="C21" s="70"/>
      <c r="D21" s="70"/>
      <c r="E21" s="21" t="str">
        <f t="shared" si="0"/>
        <v/>
      </c>
      <c r="F21" s="21" t="str">
        <f t="shared" si="1"/>
        <v/>
      </c>
    </row>
    <row r="22" ht="20.1" customHeight="1" spans="1:6">
      <c r="A22" s="57"/>
      <c r="B22" s="54"/>
      <c r="C22" s="54"/>
      <c r="D22" s="54"/>
      <c r="E22" s="21" t="str">
        <f t="shared" si="0"/>
        <v/>
      </c>
      <c r="F22" s="21" t="str">
        <f t="shared" si="1"/>
        <v/>
      </c>
    </row>
    <row r="23" ht="20.1" customHeight="1" spans="1:6">
      <c r="A23" s="71" t="s">
        <v>56</v>
      </c>
      <c r="B23" s="70">
        <f>SUM(B6:B22)</f>
        <v>0</v>
      </c>
      <c r="C23" s="70">
        <f>SUM(C6:C22)</f>
        <v>0</v>
      </c>
      <c r="D23" s="70">
        <f>SUM(D6:D22)</f>
        <v>0</v>
      </c>
      <c r="E23" s="21" t="str">
        <f t="shared" si="0"/>
        <v/>
      </c>
      <c r="F23" s="21" t="str">
        <f t="shared" si="1"/>
        <v/>
      </c>
    </row>
    <row r="24" ht="20.1" customHeight="1" spans="1:1">
      <c r="A24" s="61" t="s">
        <v>3070</v>
      </c>
    </row>
    <row r="25" ht="20.1" customHeight="1"/>
    <row r="26" ht="20.1" customHeight="1"/>
    <row r="27" ht="20.1"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87"/>
  <sheetViews>
    <sheetView showGridLines="0" showZeros="0" workbookViewId="0">
      <pane xSplit="1" ySplit="5" topLeftCell="B62" activePane="bottomRight" state="frozen"/>
      <selection/>
      <selection pane="topRight"/>
      <selection pane="bottomLeft"/>
      <selection pane="bottomRight" activeCell="C87" sqref="C87"/>
    </sheetView>
  </sheetViews>
  <sheetFormatPr defaultColWidth="9" defaultRowHeight="13.5" outlineLevelCol="7"/>
  <cols>
    <col min="1" max="1" width="63.4" style="37" customWidth="1"/>
    <col min="2" max="8" width="13.6" style="38" customWidth="1"/>
    <col min="9" max="16384" width="9" style="37"/>
  </cols>
  <sheetData>
    <row r="1" ht="14.25" spans="1:1">
      <c r="A1" s="39" t="s">
        <v>3071</v>
      </c>
    </row>
    <row r="2" s="35" customFormat="1" ht="22.5" spans="1:8">
      <c r="A2" s="32" t="s">
        <v>3072</v>
      </c>
      <c r="B2" s="40"/>
      <c r="C2" s="40"/>
      <c r="D2" s="40"/>
      <c r="E2" s="40"/>
      <c r="F2" s="40"/>
      <c r="G2" s="40"/>
      <c r="H2" s="40"/>
    </row>
    <row r="3" ht="18" customHeight="1" spans="8:8">
      <c r="H3" s="41" t="s">
        <v>19</v>
      </c>
    </row>
    <row r="4" s="36" customFormat="1" ht="31.5" customHeight="1" spans="1:8">
      <c r="A4" s="42" t="s">
        <v>20</v>
      </c>
      <c r="B4" s="43" t="s">
        <v>2482</v>
      </c>
      <c r="C4" s="43" t="s">
        <v>3073</v>
      </c>
      <c r="D4" s="43" t="s">
        <v>3074</v>
      </c>
      <c r="E4" s="43" t="s">
        <v>3075</v>
      </c>
      <c r="F4" s="44" t="s">
        <v>2486</v>
      </c>
      <c r="G4" s="43" t="s">
        <v>2487</v>
      </c>
      <c r="H4" s="43" t="s">
        <v>2488</v>
      </c>
    </row>
    <row r="5" s="36" customFormat="1" ht="27.75" customHeight="1" spans="1:8">
      <c r="A5" s="45"/>
      <c r="B5" s="46"/>
      <c r="C5" s="46"/>
      <c r="D5" s="47"/>
      <c r="E5" s="48"/>
      <c r="F5" s="49"/>
      <c r="G5" s="46"/>
      <c r="H5" s="46"/>
    </row>
    <row r="6" ht="18.45" customHeight="1" spans="1:8">
      <c r="A6" s="50" t="s">
        <v>2736</v>
      </c>
      <c r="B6" s="51">
        <f>SUM(C6:H6)</f>
        <v>0</v>
      </c>
      <c r="C6" s="52">
        <f t="shared" ref="C6:H6" si="0">SUM(C7)</f>
        <v>0</v>
      </c>
      <c r="D6" s="52">
        <f t="shared" si="0"/>
        <v>0</v>
      </c>
      <c r="E6" s="52">
        <f t="shared" si="0"/>
        <v>0</v>
      </c>
      <c r="F6" s="52">
        <f t="shared" si="0"/>
        <v>0</v>
      </c>
      <c r="G6" s="52">
        <f t="shared" si="0"/>
        <v>0</v>
      </c>
      <c r="H6" s="52">
        <f t="shared" si="0"/>
        <v>0</v>
      </c>
    </row>
    <row r="7" ht="18.45" customHeight="1" outlineLevel="1" spans="1:8">
      <c r="A7" s="53" t="s">
        <v>2738</v>
      </c>
      <c r="B7" s="51">
        <f t="shared" ref="B7:B38" si="1">SUM(C7:H7)</f>
        <v>0</v>
      </c>
      <c r="C7" s="54"/>
      <c r="D7" s="54"/>
      <c r="E7" s="54"/>
      <c r="F7" s="54"/>
      <c r="G7" s="54"/>
      <c r="H7" s="54"/>
    </row>
    <row r="8" ht="18.45" customHeight="1" outlineLevel="1" spans="1:8">
      <c r="A8" s="50" t="s">
        <v>2750</v>
      </c>
      <c r="B8" s="51">
        <f t="shared" si="1"/>
        <v>0</v>
      </c>
      <c r="C8" s="52">
        <f t="shared" ref="C8:H8" si="2">SUM(C9:C10)</f>
        <v>0</v>
      </c>
      <c r="D8" s="52">
        <f t="shared" si="2"/>
        <v>0</v>
      </c>
      <c r="E8" s="52">
        <f t="shared" si="2"/>
        <v>0</v>
      </c>
      <c r="F8" s="52">
        <f t="shared" si="2"/>
        <v>0</v>
      </c>
      <c r="G8" s="52">
        <f t="shared" si="2"/>
        <v>0</v>
      </c>
      <c r="H8" s="52">
        <f t="shared" si="2"/>
        <v>0</v>
      </c>
    </row>
    <row r="9" ht="18.45" customHeight="1" outlineLevel="1" spans="1:8">
      <c r="A9" s="53" t="s">
        <v>2752</v>
      </c>
      <c r="B9" s="51">
        <f t="shared" si="1"/>
        <v>0</v>
      </c>
      <c r="C9" s="54"/>
      <c r="D9" s="54"/>
      <c r="E9" s="54"/>
      <c r="F9" s="54"/>
      <c r="G9" s="54"/>
      <c r="H9" s="54"/>
    </row>
    <row r="10" ht="18.45" customHeight="1" spans="1:8">
      <c r="A10" s="53" t="s">
        <v>2738</v>
      </c>
      <c r="B10" s="51">
        <f t="shared" si="1"/>
        <v>0</v>
      </c>
      <c r="C10" s="54"/>
      <c r="D10" s="54"/>
      <c r="E10" s="54"/>
      <c r="F10" s="54"/>
      <c r="G10" s="54"/>
      <c r="H10" s="54"/>
    </row>
    <row r="11" ht="18.45" customHeight="1" outlineLevel="1" spans="1:8">
      <c r="A11" s="50" t="s">
        <v>2779</v>
      </c>
      <c r="B11" s="51">
        <f t="shared" si="1"/>
        <v>0</v>
      </c>
      <c r="C11" s="52">
        <f t="shared" ref="C11:H11" si="3">SUM(C12:C15)</f>
        <v>0</v>
      </c>
      <c r="D11" s="52">
        <f t="shared" si="3"/>
        <v>0</v>
      </c>
      <c r="E11" s="52">
        <f t="shared" si="3"/>
        <v>0</v>
      </c>
      <c r="F11" s="52">
        <f t="shared" si="3"/>
        <v>0</v>
      </c>
      <c r="G11" s="52">
        <f t="shared" si="3"/>
        <v>0</v>
      </c>
      <c r="H11" s="52">
        <f t="shared" si="3"/>
        <v>0</v>
      </c>
    </row>
    <row r="12" ht="18.45" customHeight="1" outlineLevel="1" spans="1:8">
      <c r="A12" s="53" t="s">
        <v>2781</v>
      </c>
      <c r="B12" s="51">
        <f t="shared" si="1"/>
        <v>0</v>
      </c>
      <c r="C12" s="54"/>
      <c r="D12" s="54"/>
      <c r="E12" s="54"/>
      <c r="F12" s="54"/>
      <c r="G12" s="54"/>
      <c r="H12" s="54"/>
    </row>
    <row r="13" ht="18.45" customHeight="1" outlineLevel="1" spans="1:8">
      <c r="A13" s="53" t="s">
        <v>2791</v>
      </c>
      <c r="B13" s="51">
        <f t="shared" si="1"/>
        <v>0</v>
      </c>
      <c r="C13" s="54"/>
      <c r="D13" s="54"/>
      <c r="E13" s="54"/>
      <c r="F13" s="54"/>
      <c r="G13" s="54"/>
      <c r="H13" s="54"/>
    </row>
    <row r="14" ht="18.45" customHeight="1" spans="1:8">
      <c r="A14" s="53" t="s">
        <v>2797</v>
      </c>
      <c r="B14" s="51">
        <f t="shared" si="1"/>
        <v>0</v>
      </c>
      <c r="C14" s="54"/>
      <c r="D14" s="54"/>
      <c r="E14" s="54"/>
      <c r="F14" s="54"/>
      <c r="G14" s="54"/>
      <c r="H14" s="54"/>
    </row>
    <row r="15" ht="18.45" customHeight="1" outlineLevel="1" spans="1:8">
      <c r="A15" s="53" t="s">
        <v>2738</v>
      </c>
      <c r="B15" s="51">
        <f t="shared" si="1"/>
        <v>0</v>
      </c>
      <c r="C15" s="54"/>
      <c r="D15" s="54"/>
      <c r="E15" s="54"/>
      <c r="F15" s="54"/>
      <c r="G15" s="54"/>
      <c r="H15" s="54"/>
    </row>
    <row r="16" ht="18.45" customHeight="1" outlineLevel="1" spans="1:8">
      <c r="A16" s="50" t="s">
        <v>2806</v>
      </c>
      <c r="B16" s="51">
        <f t="shared" si="1"/>
        <v>0</v>
      </c>
      <c r="C16" s="52">
        <f t="shared" ref="C16:H16" si="4">SUM(C17)</f>
        <v>0</v>
      </c>
      <c r="D16" s="52">
        <f t="shared" si="4"/>
        <v>0</v>
      </c>
      <c r="E16" s="52">
        <f t="shared" si="4"/>
        <v>0</v>
      </c>
      <c r="F16" s="52">
        <f t="shared" si="4"/>
        <v>0</v>
      </c>
      <c r="G16" s="52">
        <f t="shared" si="4"/>
        <v>0</v>
      </c>
      <c r="H16" s="52">
        <f t="shared" si="4"/>
        <v>0</v>
      </c>
    </row>
    <row r="17" ht="18.45" customHeight="1" spans="1:8">
      <c r="A17" s="55" t="s">
        <v>2738</v>
      </c>
      <c r="B17" s="51">
        <f t="shared" si="1"/>
        <v>0</v>
      </c>
      <c r="C17" s="54"/>
      <c r="D17" s="54"/>
      <c r="E17" s="54"/>
      <c r="F17" s="54"/>
      <c r="G17" s="54"/>
      <c r="H17" s="54"/>
    </row>
    <row r="18" ht="18.45" customHeight="1" outlineLevel="1" spans="1:8">
      <c r="A18" s="50" t="s">
        <v>2810</v>
      </c>
      <c r="B18" s="51">
        <f t="shared" si="1"/>
        <v>0</v>
      </c>
      <c r="C18" s="52">
        <f t="shared" ref="C18:H18" si="5">SUM(C19)</f>
        <v>0</v>
      </c>
      <c r="D18" s="52">
        <f t="shared" si="5"/>
        <v>0</v>
      </c>
      <c r="E18" s="52">
        <f t="shared" si="5"/>
        <v>0</v>
      </c>
      <c r="F18" s="52">
        <f t="shared" si="5"/>
        <v>0</v>
      </c>
      <c r="G18" s="52">
        <f t="shared" si="5"/>
        <v>0</v>
      </c>
      <c r="H18" s="52">
        <f t="shared" si="5"/>
        <v>0</v>
      </c>
    </row>
    <row r="19" ht="18.45" customHeight="1" outlineLevel="1" spans="1:8">
      <c r="A19" s="55" t="s">
        <v>2738</v>
      </c>
      <c r="B19" s="51">
        <f t="shared" si="1"/>
        <v>0</v>
      </c>
      <c r="C19" s="54"/>
      <c r="D19" s="54"/>
      <c r="E19" s="54"/>
      <c r="F19" s="54"/>
      <c r="G19" s="54"/>
      <c r="H19" s="54"/>
    </row>
    <row r="20" ht="18.45" customHeight="1" outlineLevel="1" spans="1:8">
      <c r="A20" s="50" t="s">
        <v>2816</v>
      </c>
      <c r="B20" s="51">
        <f t="shared" si="1"/>
        <v>0</v>
      </c>
      <c r="C20" s="52">
        <f t="shared" ref="C20:H20" si="6">SUM(C21:C23)</f>
        <v>0</v>
      </c>
      <c r="D20" s="52">
        <f t="shared" si="6"/>
        <v>0</v>
      </c>
      <c r="E20" s="52">
        <f t="shared" si="6"/>
        <v>0</v>
      </c>
      <c r="F20" s="52">
        <f t="shared" si="6"/>
        <v>0</v>
      </c>
      <c r="G20" s="52">
        <f t="shared" si="6"/>
        <v>0</v>
      </c>
      <c r="H20" s="52">
        <f t="shared" si="6"/>
        <v>0</v>
      </c>
    </row>
    <row r="21" ht="18.45" customHeight="1" outlineLevel="1" spans="1:8">
      <c r="A21" s="55" t="s">
        <v>2817</v>
      </c>
      <c r="B21" s="51">
        <f t="shared" si="1"/>
        <v>0</v>
      </c>
      <c r="C21" s="54"/>
      <c r="D21" s="54"/>
      <c r="E21" s="54"/>
      <c r="F21" s="54"/>
      <c r="G21" s="54"/>
      <c r="H21" s="54"/>
    </row>
    <row r="22" ht="18.45" customHeight="1" outlineLevel="1" spans="1:8">
      <c r="A22" s="55" t="s">
        <v>2822</v>
      </c>
      <c r="B22" s="51">
        <f t="shared" si="1"/>
        <v>0</v>
      </c>
      <c r="C22" s="54"/>
      <c r="D22" s="54"/>
      <c r="E22" s="54"/>
      <c r="F22" s="54"/>
      <c r="G22" s="54"/>
      <c r="H22" s="54"/>
    </row>
    <row r="23" ht="18.45" customHeight="1" outlineLevel="1" spans="1:8">
      <c r="A23" s="55" t="s">
        <v>2827</v>
      </c>
      <c r="B23" s="51">
        <f t="shared" si="1"/>
        <v>0</v>
      </c>
      <c r="C23" s="54"/>
      <c r="D23" s="54"/>
      <c r="E23" s="54"/>
      <c r="F23" s="54"/>
      <c r="G23" s="54"/>
      <c r="H23" s="54"/>
    </row>
    <row r="24" ht="18.45" customHeight="1" outlineLevel="1" spans="1:8">
      <c r="A24" s="50" t="s">
        <v>2832</v>
      </c>
      <c r="B24" s="51">
        <f t="shared" si="1"/>
        <v>70197</v>
      </c>
      <c r="C24" s="52">
        <f t="shared" ref="C24:H24" si="7">SUM(C25:C35)</f>
        <v>23107</v>
      </c>
      <c r="D24" s="52">
        <f t="shared" si="7"/>
        <v>10972</v>
      </c>
      <c r="E24" s="52">
        <f t="shared" si="7"/>
        <v>36118</v>
      </c>
      <c r="F24" s="52">
        <f t="shared" si="7"/>
        <v>0</v>
      </c>
      <c r="G24" s="52">
        <f t="shared" si="7"/>
        <v>0</v>
      </c>
      <c r="H24" s="52">
        <f t="shared" si="7"/>
        <v>0</v>
      </c>
    </row>
    <row r="25" ht="18.45" customHeight="1" outlineLevel="1" spans="1:8">
      <c r="A25" s="55" t="s">
        <v>2833</v>
      </c>
      <c r="B25" s="51">
        <f t="shared" si="1"/>
        <v>70197</v>
      </c>
      <c r="C25" s="56">
        <v>23107</v>
      </c>
      <c r="D25" s="54">
        <v>10972</v>
      </c>
      <c r="E25" s="54">
        <v>36118</v>
      </c>
      <c r="F25" s="54"/>
      <c r="G25" s="54"/>
      <c r="H25" s="54"/>
    </row>
    <row r="26" ht="18.45" customHeight="1" outlineLevel="1" spans="1:8">
      <c r="A26" s="55" t="s">
        <v>2849</v>
      </c>
      <c r="B26" s="51">
        <f t="shared" si="1"/>
        <v>0</v>
      </c>
      <c r="C26" s="54"/>
      <c r="D26" s="54"/>
      <c r="E26" s="54"/>
      <c r="F26" s="54"/>
      <c r="G26" s="54"/>
      <c r="H26" s="54"/>
    </row>
    <row r="27" ht="18.45" customHeight="1" outlineLevel="1" spans="1:8">
      <c r="A27" s="55" t="s">
        <v>2851</v>
      </c>
      <c r="B27" s="51">
        <f t="shared" si="1"/>
        <v>0</v>
      </c>
      <c r="C27" s="54"/>
      <c r="D27" s="54"/>
      <c r="E27" s="54"/>
      <c r="F27" s="54"/>
      <c r="G27" s="54"/>
      <c r="H27" s="54"/>
    </row>
    <row r="28" ht="18.45" customHeight="1" spans="1:8">
      <c r="A28" s="55" t="s">
        <v>2852</v>
      </c>
      <c r="B28" s="51">
        <f t="shared" si="1"/>
        <v>0</v>
      </c>
      <c r="C28" s="54"/>
      <c r="D28" s="54"/>
      <c r="E28" s="54"/>
      <c r="F28" s="54"/>
      <c r="G28" s="54"/>
      <c r="H28" s="54"/>
    </row>
    <row r="29" ht="18.45" customHeight="1" outlineLevel="1" spans="1:8">
      <c r="A29" s="55" t="s">
        <v>2858</v>
      </c>
      <c r="B29" s="51">
        <f t="shared" si="1"/>
        <v>0</v>
      </c>
      <c r="C29" s="54"/>
      <c r="D29" s="54"/>
      <c r="E29" s="54"/>
      <c r="F29" s="54"/>
      <c r="G29" s="54"/>
      <c r="H29" s="54"/>
    </row>
    <row r="30" ht="18.45" customHeight="1" outlineLevel="1" spans="1:8">
      <c r="A30" s="55" t="s">
        <v>2862</v>
      </c>
      <c r="B30" s="51">
        <f t="shared" si="1"/>
        <v>0</v>
      </c>
      <c r="C30" s="54"/>
      <c r="D30" s="54"/>
      <c r="E30" s="54"/>
      <c r="F30" s="54"/>
      <c r="G30" s="54"/>
      <c r="H30" s="54"/>
    </row>
    <row r="31" ht="18.45" customHeight="1" outlineLevel="1" spans="1:8">
      <c r="A31" s="55" t="s">
        <v>2864</v>
      </c>
      <c r="B31" s="51">
        <f t="shared" si="1"/>
        <v>0</v>
      </c>
      <c r="C31" s="54"/>
      <c r="D31" s="54"/>
      <c r="E31" s="54"/>
      <c r="F31" s="54"/>
      <c r="G31" s="54"/>
      <c r="H31" s="54"/>
    </row>
    <row r="32" ht="18.45" customHeight="1" outlineLevel="1" spans="1:8">
      <c r="A32" s="55" t="s">
        <v>2866</v>
      </c>
      <c r="B32" s="51">
        <f t="shared" si="1"/>
        <v>0</v>
      </c>
      <c r="C32" s="54"/>
      <c r="D32" s="54"/>
      <c r="E32" s="54"/>
      <c r="F32" s="54"/>
      <c r="G32" s="54"/>
      <c r="H32" s="54"/>
    </row>
    <row r="33" ht="18.45" customHeight="1" outlineLevel="1" spans="1:8">
      <c r="A33" s="55" t="s">
        <v>2868</v>
      </c>
      <c r="B33" s="51">
        <f t="shared" si="1"/>
        <v>0</v>
      </c>
      <c r="C33" s="54"/>
      <c r="D33" s="54"/>
      <c r="E33" s="54"/>
      <c r="F33" s="54"/>
      <c r="G33" s="54"/>
      <c r="H33" s="54"/>
    </row>
    <row r="34" ht="18.45" customHeight="1" spans="1:8">
      <c r="A34" s="55" t="s">
        <v>2870</v>
      </c>
      <c r="B34" s="51">
        <f t="shared" si="1"/>
        <v>0</v>
      </c>
      <c r="C34" s="54"/>
      <c r="D34" s="54"/>
      <c r="E34" s="54"/>
      <c r="F34" s="54"/>
      <c r="G34" s="54"/>
      <c r="H34" s="54"/>
    </row>
    <row r="35" ht="18.45" customHeight="1" outlineLevel="1" spans="1:8">
      <c r="A35" s="55" t="s">
        <v>2738</v>
      </c>
      <c r="B35" s="51">
        <f t="shared" si="1"/>
        <v>0</v>
      </c>
      <c r="C35" s="54"/>
      <c r="D35" s="54"/>
      <c r="E35" s="54"/>
      <c r="F35" s="54"/>
      <c r="G35" s="54"/>
      <c r="H35" s="54"/>
    </row>
    <row r="36" ht="18.45" customHeight="1" outlineLevel="1" spans="1:8">
      <c r="A36" s="50" t="s">
        <v>2874</v>
      </c>
      <c r="B36" s="51">
        <f t="shared" si="1"/>
        <v>0</v>
      </c>
      <c r="C36" s="52">
        <f t="shared" ref="C36:H36" si="8">SUM(C37:C48)</f>
        <v>0</v>
      </c>
      <c r="D36" s="52">
        <f t="shared" si="8"/>
        <v>0</v>
      </c>
      <c r="E36" s="52">
        <f t="shared" si="8"/>
        <v>0</v>
      </c>
      <c r="F36" s="52">
        <f t="shared" si="8"/>
        <v>0</v>
      </c>
      <c r="G36" s="52">
        <f t="shared" si="8"/>
        <v>0</v>
      </c>
      <c r="H36" s="52">
        <f t="shared" si="8"/>
        <v>0</v>
      </c>
    </row>
    <row r="37" ht="18.45" customHeight="1" outlineLevel="1" spans="1:8">
      <c r="A37" s="55" t="s">
        <v>2875</v>
      </c>
      <c r="B37" s="51">
        <f t="shared" si="1"/>
        <v>0</v>
      </c>
      <c r="C37" s="54"/>
      <c r="D37" s="54"/>
      <c r="E37" s="54"/>
      <c r="F37" s="54"/>
      <c r="G37" s="54"/>
      <c r="H37" s="54"/>
    </row>
    <row r="38" ht="18.45" customHeight="1" outlineLevel="1" spans="1:8">
      <c r="A38" s="55" t="s">
        <v>2880</v>
      </c>
      <c r="B38" s="51">
        <f t="shared" si="1"/>
        <v>0</v>
      </c>
      <c r="C38" s="54"/>
      <c r="D38" s="54"/>
      <c r="E38" s="54"/>
      <c r="F38" s="54"/>
      <c r="G38" s="54"/>
      <c r="H38" s="54"/>
    </row>
    <row r="39" ht="18.45" customHeight="1" outlineLevel="1" spans="1:8">
      <c r="A39" s="55" t="s">
        <v>2883</v>
      </c>
      <c r="B39" s="51">
        <f t="shared" ref="B39:B84" si="9">SUM(C39:H39)</f>
        <v>0</v>
      </c>
      <c r="C39" s="54"/>
      <c r="D39" s="54"/>
      <c r="E39" s="54"/>
      <c r="F39" s="54"/>
      <c r="G39" s="54"/>
      <c r="H39" s="54"/>
    </row>
    <row r="40" ht="18.45" customHeight="1" outlineLevel="1" spans="1:8">
      <c r="A40" s="55" t="s">
        <v>2888</v>
      </c>
      <c r="B40" s="51">
        <f t="shared" si="9"/>
        <v>0</v>
      </c>
      <c r="C40" s="54"/>
      <c r="D40" s="54"/>
      <c r="E40" s="54"/>
      <c r="F40" s="54"/>
      <c r="G40" s="54"/>
      <c r="H40" s="54"/>
    </row>
    <row r="41" ht="18.45" customHeight="1" outlineLevel="1" spans="1:8">
      <c r="A41" s="55" t="s">
        <v>2890</v>
      </c>
      <c r="B41" s="51">
        <f t="shared" si="9"/>
        <v>0</v>
      </c>
      <c r="C41" s="54"/>
      <c r="D41" s="54"/>
      <c r="E41" s="54"/>
      <c r="F41" s="54"/>
      <c r="G41" s="54"/>
      <c r="H41" s="54"/>
    </row>
    <row r="42" ht="18.45" customHeight="1" outlineLevel="1" spans="1:8">
      <c r="A42" s="55" t="s">
        <v>2893</v>
      </c>
      <c r="B42" s="51">
        <f t="shared" si="9"/>
        <v>0</v>
      </c>
      <c r="C42" s="54"/>
      <c r="D42" s="54"/>
      <c r="E42" s="54"/>
      <c r="F42" s="54"/>
      <c r="G42" s="54"/>
      <c r="H42" s="54"/>
    </row>
    <row r="43" ht="18.45" customHeight="1" spans="1:8">
      <c r="A43" s="55" t="s">
        <v>2896</v>
      </c>
      <c r="B43" s="51">
        <f t="shared" si="9"/>
        <v>0</v>
      </c>
      <c r="C43" s="54"/>
      <c r="D43" s="54"/>
      <c r="E43" s="54"/>
      <c r="F43" s="54"/>
      <c r="G43" s="54"/>
      <c r="H43" s="54"/>
    </row>
    <row r="44" ht="18.45" customHeight="1" outlineLevel="1" spans="1:8">
      <c r="A44" s="55" t="s">
        <v>2898</v>
      </c>
      <c r="B44" s="51">
        <f t="shared" si="9"/>
        <v>0</v>
      </c>
      <c r="C44" s="54"/>
      <c r="D44" s="54"/>
      <c r="E44" s="54"/>
      <c r="F44" s="54"/>
      <c r="G44" s="54"/>
      <c r="H44" s="54"/>
    </row>
    <row r="45" ht="18.45" customHeight="1" spans="1:8">
      <c r="A45" s="55" t="s">
        <v>2738</v>
      </c>
      <c r="B45" s="51">
        <f t="shared" si="9"/>
        <v>0</v>
      </c>
      <c r="C45" s="54"/>
      <c r="D45" s="54"/>
      <c r="E45" s="54"/>
      <c r="F45" s="54"/>
      <c r="G45" s="54"/>
      <c r="H45" s="54"/>
    </row>
    <row r="46" ht="18.45" customHeight="1" outlineLevel="1" spans="1:8">
      <c r="A46" s="55" t="s">
        <v>2976</v>
      </c>
      <c r="B46" s="51">
        <f t="shared" si="9"/>
        <v>0</v>
      </c>
      <c r="C46" s="54"/>
      <c r="D46" s="54"/>
      <c r="E46" s="54"/>
      <c r="F46" s="54"/>
      <c r="G46" s="54"/>
      <c r="H46" s="54"/>
    </row>
    <row r="47" ht="18.45" customHeight="1" outlineLevel="1" spans="1:8">
      <c r="A47" s="55" t="s">
        <v>2980</v>
      </c>
      <c r="B47" s="51">
        <f t="shared" si="9"/>
        <v>0</v>
      </c>
      <c r="C47" s="54"/>
      <c r="D47" s="54"/>
      <c r="E47" s="54"/>
      <c r="F47" s="54"/>
      <c r="G47" s="54"/>
      <c r="H47" s="54"/>
    </row>
    <row r="48" ht="18.45" customHeight="1" outlineLevel="1" spans="1:8">
      <c r="A48" s="55" t="s">
        <v>2993</v>
      </c>
      <c r="B48" s="51">
        <f t="shared" si="9"/>
        <v>0</v>
      </c>
      <c r="C48" s="54"/>
      <c r="D48" s="54"/>
      <c r="E48" s="54"/>
      <c r="F48" s="54"/>
      <c r="G48" s="54"/>
      <c r="H48" s="54"/>
    </row>
    <row r="49" ht="18.45" customHeight="1" outlineLevel="1" spans="1:8">
      <c r="A49" s="50" t="s">
        <v>2903</v>
      </c>
      <c r="B49" s="51">
        <f t="shared" si="9"/>
        <v>0</v>
      </c>
      <c r="C49" s="52">
        <f t="shared" ref="C49:H49" si="10">SUM(C50:C58)</f>
        <v>0</v>
      </c>
      <c r="D49" s="52">
        <f t="shared" si="10"/>
        <v>0</v>
      </c>
      <c r="E49" s="52">
        <f t="shared" si="10"/>
        <v>0</v>
      </c>
      <c r="F49" s="52">
        <f t="shared" si="10"/>
        <v>0</v>
      </c>
      <c r="G49" s="52">
        <f t="shared" si="10"/>
        <v>0</v>
      </c>
      <c r="H49" s="52">
        <f t="shared" si="10"/>
        <v>0</v>
      </c>
    </row>
    <row r="50" ht="18.45" customHeight="1" outlineLevel="1" spans="1:8">
      <c r="A50" s="55" t="s">
        <v>2904</v>
      </c>
      <c r="B50" s="51">
        <f t="shared" si="9"/>
        <v>0</v>
      </c>
      <c r="C50" s="54"/>
      <c r="D50" s="54"/>
      <c r="E50" s="54"/>
      <c r="F50" s="54"/>
      <c r="G50" s="54"/>
      <c r="H50" s="54"/>
    </row>
    <row r="51" ht="18.45" customHeight="1" outlineLevel="1" spans="1:8">
      <c r="A51" s="55" t="s">
        <v>2909</v>
      </c>
      <c r="B51" s="51">
        <f t="shared" si="9"/>
        <v>0</v>
      </c>
      <c r="C51" s="54"/>
      <c r="D51" s="54"/>
      <c r="E51" s="54"/>
      <c r="F51" s="54"/>
      <c r="G51" s="54"/>
      <c r="H51" s="54"/>
    </row>
    <row r="52" ht="18.45" customHeight="1" outlineLevel="1" spans="1:8">
      <c r="A52" s="55" t="s">
        <v>2913</v>
      </c>
      <c r="B52" s="51">
        <f t="shared" si="9"/>
        <v>0</v>
      </c>
      <c r="C52" s="54"/>
      <c r="D52" s="54"/>
      <c r="E52" s="54"/>
      <c r="F52" s="54"/>
      <c r="G52" s="54"/>
      <c r="H52" s="54"/>
    </row>
    <row r="53" ht="18.45" customHeight="1" outlineLevel="1" spans="1:8">
      <c r="A53" s="55" t="s">
        <v>2922</v>
      </c>
      <c r="B53" s="51">
        <f t="shared" si="9"/>
        <v>0</v>
      </c>
      <c r="C53" s="54"/>
      <c r="D53" s="54"/>
      <c r="E53" s="54"/>
      <c r="F53" s="54"/>
      <c r="G53" s="54"/>
      <c r="H53" s="54"/>
    </row>
    <row r="54" ht="18.45" customHeight="1" outlineLevel="1" spans="1:8">
      <c r="A54" s="55" t="s">
        <v>2929</v>
      </c>
      <c r="B54" s="51">
        <f t="shared" si="9"/>
        <v>0</v>
      </c>
      <c r="C54" s="54"/>
      <c r="D54" s="54"/>
      <c r="E54" s="54"/>
      <c r="F54" s="54"/>
      <c r="G54" s="54"/>
      <c r="H54" s="54"/>
    </row>
    <row r="55" ht="18.45" customHeight="1" outlineLevel="1" spans="1:8">
      <c r="A55" s="55" t="s">
        <v>2939</v>
      </c>
      <c r="B55" s="51">
        <f t="shared" si="9"/>
        <v>0</v>
      </c>
      <c r="C55" s="54"/>
      <c r="D55" s="54"/>
      <c r="E55" s="54"/>
      <c r="F55" s="54"/>
      <c r="G55" s="54"/>
      <c r="H55" s="54"/>
    </row>
    <row r="56" ht="18.45" customHeight="1" outlineLevel="1" spans="1:8">
      <c r="A56" s="55" t="s">
        <v>2941</v>
      </c>
      <c r="B56" s="51">
        <f t="shared" si="9"/>
        <v>0</v>
      </c>
      <c r="C56" s="54"/>
      <c r="D56" s="54"/>
      <c r="E56" s="54"/>
      <c r="F56" s="54"/>
      <c r="G56" s="54"/>
      <c r="H56" s="54"/>
    </row>
    <row r="57" ht="18.45" customHeight="1" outlineLevel="1" spans="1:8">
      <c r="A57" s="55" t="s">
        <v>2943</v>
      </c>
      <c r="B57" s="51">
        <f t="shared" si="9"/>
        <v>0</v>
      </c>
      <c r="C57" s="54"/>
      <c r="D57" s="54"/>
      <c r="E57" s="54"/>
      <c r="F57" s="54"/>
      <c r="G57" s="54"/>
      <c r="H57" s="54"/>
    </row>
    <row r="58" ht="18.45" customHeight="1" outlineLevel="1" spans="1:8">
      <c r="A58" s="55" t="s">
        <v>2738</v>
      </c>
      <c r="B58" s="51">
        <f t="shared" si="9"/>
        <v>0</v>
      </c>
      <c r="C58" s="54"/>
      <c r="D58" s="54"/>
      <c r="E58" s="54"/>
      <c r="F58" s="54"/>
      <c r="G58" s="54"/>
      <c r="H58" s="54"/>
    </row>
    <row r="59" ht="18.45" customHeight="1" outlineLevel="1" spans="1:8">
      <c r="A59" s="50" t="s">
        <v>2949</v>
      </c>
      <c r="B59" s="51">
        <f t="shared" si="9"/>
        <v>0</v>
      </c>
      <c r="C59" s="52">
        <f t="shared" ref="C59:H59" si="11">SUM(C60:C61)</f>
        <v>0</v>
      </c>
      <c r="D59" s="52">
        <f t="shared" si="11"/>
        <v>0</v>
      </c>
      <c r="E59" s="52">
        <f t="shared" si="11"/>
        <v>0</v>
      </c>
      <c r="F59" s="52">
        <f t="shared" si="11"/>
        <v>0</v>
      </c>
      <c r="G59" s="52">
        <f t="shared" si="11"/>
        <v>0</v>
      </c>
      <c r="H59" s="52">
        <f t="shared" si="11"/>
        <v>0</v>
      </c>
    </row>
    <row r="60" ht="18.45" customHeight="1" outlineLevel="1" spans="1:8">
      <c r="A60" s="55" t="s">
        <v>2950</v>
      </c>
      <c r="B60" s="51">
        <f t="shared" si="9"/>
        <v>0</v>
      </c>
      <c r="C60" s="54"/>
      <c r="D60" s="54"/>
      <c r="E60" s="54"/>
      <c r="F60" s="54"/>
      <c r="G60" s="54"/>
      <c r="H60" s="54"/>
    </row>
    <row r="61" ht="18.45" customHeight="1" outlineLevel="1" spans="1:8">
      <c r="A61" s="55" t="s">
        <v>2738</v>
      </c>
      <c r="B61" s="51">
        <f t="shared" si="9"/>
        <v>0</v>
      </c>
      <c r="C61" s="54"/>
      <c r="D61" s="54"/>
      <c r="E61" s="54"/>
      <c r="F61" s="54"/>
      <c r="G61" s="54"/>
      <c r="H61" s="54"/>
    </row>
    <row r="62" ht="18.45" customHeight="1" outlineLevel="1" spans="1:8">
      <c r="A62" s="50" t="s">
        <v>2958</v>
      </c>
      <c r="B62" s="51">
        <f t="shared" si="9"/>
        <v>0</v>
      </c>
      <c r="C62" s="52">
        <f t="shared" ref="C62:H62" si="12">SUM(C63)</f>
        <v>0</v>
      </c>
      <c r="D62" s="52">
        <f t="shared" si="12"/>
        <v>0</v>
      </c>
      <c r="E62" s="52">
        <f t="shared" si="12"/>
        <v>0</v>
      </c>
      <c r="F62" s="52">
        <f t="shared" si="12"/>
        <v>0</v>
      </c>
      <c r="G62" s="52">
        <f t="shared" si="12"/>
        <v>0</v>
      </c>
      <c r="H62" s="52">
        <f t="shared" si="12"/>
        <v>0</v>
      </c>
    </row>
    <row r="63" ht="18.45" customHeight="1" outlineLevel="1" spans="1:8">
      <c r="A63" s="55" t="s">
        <v>2641</v>
      </c>
      <c r="B63" s="51">
        <f t="shared" si="9"/>
        <v>0</v>
      </c>
      <c r="C63" s="54"/>
      <c r="D63" s="54"/>
      <c r="E63" s="54"/>
      <c r="F63" s="54"/>
      <c r="G63" s="54"/>
      <c r="H63" s="54"/>
    </row>
    <row r="64" ht="18.45" customHeight="1" outlineLevel="1" spans="1:8">
      <c r="A64" s="50" t="s">
        <v>2961</v>
      </c>
      <c r="B64" s="51">
        <f t="shared" si="9"/>
        <v>0</v>
      </c>
      <c r="C64" s="52">
        <f t="shared" ref="C64:H64" si="13">SUM(C65)</f>
        <v>0</v>
      </c>
      <c r="D64" s="52">
        <f t="shared" si="13"/>
        <v>0</v>
      </c>
      <c r="E64" s="52">
        <f t="shared" si="13"/>
        <v>0</v>
      </c>
      <c r="F64" s="52">
        <f t="shared" si="13"/>
        <v>0</v>
      </c>
      <c r="G64" s="52">
        <f t="shared" si="13"/>
        <v>0</v>
      </c>
      <c r="H64" s="52">
        <f t="shared" si="13"/>
        <v>0</v>
      </c>
    </row>
    <row r="65" ht="18.45" customHeight="1" outlineLevel="1" spans="1:8">
      <c r="A65" s="55" t="s">
        <v>2962</v>
      </c>
      <c r="B65" s="51">
        <f t="shared" si="9"/>
        <v>0</v>
      </c>
      <c r="C65" s="54"/>
      <c r="D65" s="54"/>
      <c r="E65" s="54"/>
      <c r="F65" s="54"/>
      <c r="G65" s="54"/>
      <c r="H65" s="54"/>
    </row>
    <row r="66" ht="18.45" customHeight="1" outlineLevel="1" spans="1:8">
      <c r="A66" s="50" t="s">
        <v>2965</v>
      </c>
      <c r="B66" s="51">
        <f t="shared" si="9"/>
        <v>0</v>
      </c>
      <c r="C66" s="52">
        <f t="shared" ref="C66:H66" si="14">SUM(C67)</f>
        <v>0</v>
      </c>
      <c r="D66" s="52">
        <f t="shared" si="14"/>
        <v>0</v>
      </c>
      <c r="E66" s="52">
        <f t="shared" si="14"/>
        <v>0</v>
      </c>
      <c r="F66" s="52">
        <f t="shared" si="14"/>
        <v>0</v>
      </c>
      <c r="G66" s="52">
        <f t="shared" si="14"/>
        <v>0</v>
      </c>
      <c r="H66" s="52">
        <f t="shared" si="14"/>
        <v>0</v>
      </c>
    </row>
    <row r="67" ht="18.45" customHeight="1" outlineLevel="1" spans="1:8">
      <c r="A67" s="55" t="s">
        <v>2738</v>
      </c>
      <c r="B67" s="51">
        <f t="shared" si="9"/>
        <v>0</v>
      </c>
      <c r="C67" s="54"/>
      <c r="D67" s="54"/>
      <c r="E67" s="54"/>
      <c r="F67" s="54"/>
      <c r="G67" s="54"/>
      <c r="H67" s="54"/>
    </row>
    <row r="68" ht="18.45" customHeight="1" outlineLevel="1" spans="1:8">
      <c r="A68" s="50" t="s">
        <v>2968</v>
      </c>
      <c r="B68" s="51">
        <f t="shared" si="9"/>
        <v>0</v>
      </c>
      <c r="C68" s="52">
        <f t="shared" ref="C68:H68" si="15">SUM(C69)</f>
        <v>0</v>
      </c>
      <c r="D68" s="52">
        <f t="shared" si="15"/>
        <v>0</v>
      </c>
      <c r="E68" s="52">
        <f t="shared" si="15"/>
        <v>0</v>
      </c>
      <c r="F68" s="52">
        <f t="shared" si="15"/>
        <v>0</v>
      </c>
      <c r="G68" s="52">
        <f t="shared" si="15"/>
        <v>0</v>
      </c>
      <c r="H68" s="52">
        <f t="shared" si="15"/>
        <v>0</v>
      </c>
    </row>
    <row r="69" ht="18.45" customHeight="1" outlineLevel="1" spans="1:8">
      <c r="A69" s="55" t="s">
        <v>2738</v>
      </c>
      <c r="B69" s="51">
        <f t="shared" si="9"/>
        <v>0</v>
      </c>
      <c r="C69" s="54"/>
      <c r="D69" s="54"/>
      <c r="E69" s="54"/>
      <c r="F69" s="54"/>
      <c r="G69" s="54"/>
      <c r="H69" s="54"/>
    </row>
    <row r="70" ht="18.45" customHeight="1" outlineLevel="1" spans="1:8">
      <c r="A70" s="50" t="s">
        <v>2971</v>
      </c>
      <c r="B70" s="51">
        <f t="shared" si="9"/>
        <v>0</v>
      </c>
      <c r="C70" s="52">
        <f t="shared" ref="C70:H70" si="16">SUM(C71)</f>
        <v>0</v>
      </c>
      <c r="D70" s="52">
        <f t="shared" si="16"/>
        <v>0</v>
      </c>
      <c r="E70" s="52">
        <f t="shared" si="16"/>
        <v>0</v>
      </c>
      <c r="F70" s="52">
        <f t="shared" si="16"/>
        <v>0</v>
      </c>
      <c r="G70" s="52">
        <f t="shared" si="16"/>
        <v>0</v>
      </c>
      <c r="H70" s="52">
        <f t="shared" si="16"/>
        <v>0</v>
      </c>
    </row>
    <row r="71" ht="18.45" customHeight="1" outlineLevel="1" spans="1:8">
      <c r="A71" s="55" t="s">
        <v>2738</v>
      </c>
      <c r="B71" s="51">
        <f t="shared" si="9"/>
        <v>0</v>
      </c>
      <c r="C71" s="54"/>
      <c r="D71" s="54"/>
      <c r="E71" s="54"/>
      <c r="F71" s="54"/>
      <c r="G71" s="54"/>
      <c r="H71" s="54"/>
    </row>
    <row r="72" ht="18.45" customHeight="1" outlineLevel="1" spans="1:8">
      <c r="A72" s="50" t="s">
        <v>2975</v>
      </c>
      <c r="B72" s="51">
        <f t="shared" si="9"/>
        <v>0</v>
      </c>
      <c r="C72" s="52">
        <f t="shared" ref="C72:H72" si="17">SUM(C73:C79)</f>
        <v>0</v>
      </c>
      <c r="D72" s="52">
        <f t="shared" si="17"/>
        <v>0</v>
      </c>
      <c r="E72" s="52">
        <f t="shared" si="17"/>
        <v>0</v>
      </c>
      <c r="F72" s="52">
        <f t="shared" si="17"/>
        <v>0</v>
      </c>
      <c r="G72" s="52">
        <f t="shared" si="17"/>
        <v>0</v>
      </c>
      <c r="H72" s="52">
        <f t="shared" si="17"/>
        <v>0</v>
      </c>
    </row>
    <row r="73" ht="18.45" customHeight="1" outlineLevel="1" spans="1:8">
      <c r="A73" s="55" t="s">
        <v>2976</v>
      </c>
      <c r="B73" s="51">
        <f t="shared" si="9"/>
        <v>0</v>
      </c>
      <c r="C73" s="54"/>
      <c r="D73" s="54"/>
      <c r="E73" s="54"/>
      <c r="F73" s="54"/>
      <c r="G73" s="54"/>
      <c r="H73" s="54"/>
    </row>
    <row r="74" ht="18.45" customHeight="1" outlineLevel="1" spans="1:8">
      <c r="A74" s="55" t="s">
        <v>2980</v>
      </c>
      <c r="B74" s="51">
        <f t="shared" si="9"/>
        <v>0</v>
      </c>
      <c r="C74" s="54"/>
      <c r="D74" s="54"/>
      <c r="E74" s="54"/>
      <c r="F74" s="54"/>
      <c r="G74" s="54"/>
      <c r="H74" s="54"/>
    </row>
    <row r="75" ht="18.45" customHeight="1" outlineLevel="1" spans="1:8">
      <c r="A75" s="55" t="s">
        <v>2989</v>
      </c>
      <c r="B75" s="51">
        <f t="shared" si="9"/>
        <v>0</v>
      </c>
      <c r="C75" s="54"/>
      <c r="D75" s="54"/>
      <c r="E75" s="54"/>
      <c r="F75" s="54"/>
      <c r="G75" s="54"/>
      <c r="H75" s="54"/>
    </row>
    <row r="76" ht="18.45" customHeight="1" outlineLevel="1" spans="1:8">
      <c r="A76" s="55" t="s">
        <v>2991</v>
      </c>
      <c r="B76" s="51">
        <f t="shared" si="9"/>
        <v>0</v>
      </c>
      <c r="C76" s="54"/>
      <c r="D76" s="54"/>
      <c r="E76" s="54"/>
      <c r="F76" s="54"/>
      <c r="G76" s="54"/>
      <c r="H76" s="54"/>
    </row>
    <row r="77" ht="18.45" customHeight="1" outlineLevel="1" spans="1:8">
      <c r="A77" s="55" t="s">
        <v>2993</v>
      </c>
      <c r="B77" s="51">
        <f t="shared" si="9"/>
        <v>0</v>
      </c>
      <c r="C77" s="54"/>
      <c r="D77" s="54"/>
      <c r="E77" s="54"/>
      <c r="F77" s="54"/>
      <c r="G77" s="54"/>
      <c r="H77" s="54"/>
    </row>
    <row r="78" ht="18.45" customHeight="1" outlineLevel="1" spans="1:8">
      <c r="A78" s="55" t="s">
        <v>2738</v>
      </c>
      <c r="B78" s="51">
        <f t="shared" si="9"/>
        <v>0</v>
      </c>
      <c r="C78" s="54"/>
      <c r="D78" s="54"/>
      <c r="E78" s="54"/>
      <c r="F78" s="54"/>
      <c r="G78" s="54"/>
      <c r="H78" s="54"/>
    </row>
    <row r="79" ht="18.45" customHeight="1" outlineLevel="1" spans="1:8">
      <c r="A79" s="55" t="s">
        <v>2650</v>
      </c>
      <c r="B79" s="51">
        <f t="shared" si="9"/>
        <v>0</v>
      </c>
      <c r="C79" s="54"/>
      <c r="D79" s="54"/>
      <c r="E79" s="54"/>
      <c r="F79" s="54"/>
      <c r="G79" s="54"/>
      <c r="H79" s="54"/>
    </row>
    <row r="80" ht="18.45" customHeight="1" outlineLevel="1" spans="1:8">
      <c r="A80" s="50" t="s">
        <v>3005</v>
      </c>
      <c r="B80" s="51">
        <f t="shared" si="9"/>
        <v>19253</v>
      </c>
      <c r="C80" s="52">
        <v>19253</v>
      </c>
      <c r="D80" s="52"/>
      <c r="E80" s="52"/>
      <c r="F80" s="52"/>
      <c r="G80" s="52"/>
      <c r="H80" s="52"/>
    </row>
    <row r="81" ht="18.45" customHeight="1" outlineLevel="1" spans="1:8">
      <c r="A81" s="50" t="s">
        <v>3021</v>
      </c>
      <c r="B81" s="51">
        <f t="shared" si="9"/>
        <v>0</v>
      </c>
      <c r="C81" s="52"/>
      <c r="D81" s="52"/>
      <c r="E81" s="52"/>
      <c r="F81" s="52"/>
      <c r="G81" s="52"/>
      <c r="H81" s="52"/>
    </row>
    <row r="82" ht="18.45" customHeight="1" outlineLevel="1" spans="1:8">
      <c r="A82" s="50" t="s">
        <v>3037</v>
      </c>
      <c r="B82" s="51">
        <f t="shared" si="9"/>
        <v>0</v>
      </c>
      <c r="C82" s="52">
        <f t="shared" ref="C82:H82" si="18">SUM(C83:C84)</f>
        <v>0</v>
      </c>
      <c r="D82" s="52">
        <f t="shared" si="18"/>
        <v>0</v>
      </c>
      <c r="E82" s="52">
        <f t="shared" si="18"/>
        <v>0</v>
      </c>
      <c r="F82" s="52">
        <f t="shared" si="18"/>
        <v>0</v>
      </c>
      <c r="G82" s="52">
        <f t="shared" si="18"/>
        <v>0</v>
      </c>
      <c r="H82" s="52">
        <f t="shared" si="18"/>
        <v>0</v>
      </c>
    </row>
    <row r="83" ht="18.45" customHeight="1" outlineLevel="1" spans="1:8">
      <c r="A83" s="55" t="s">
        <v>3038</v>
      </c>
      <c r="B83" s="51">
        <f t="shared" si="9"/>
        <v>0</v>
      </c>
      <c r="C83" s="54"/>
      <c r="D83" s="54"/>
      <c r="E83" s="54"/>
      <c r="F83" s="54"/>
      <c r="G83" s="54"/>
      <c r="H83" s="54"/>
    </row>
    <row r="84" ht="18.45" customHeight="1" outlineLevel="1" spans="1:8">
      <c r="A84" s="55" t="s">
        <v>3051</v>
      </c>
      <c r="B84" s="51">
        <f t="shared" si="9"/>
        <v>0</v>
      </c>
      <c r="C84" s="54"/>
      <c r="D84" s="54"/>
      <c r="E84" s="54"/>
      <c r="F84" s="54"/>
      <c r="G84" s="54"/>
      <c r="H84" s="54"/>
    </row>
    <row r="85" ht="20.1" customHeight="1" spans="1:8">
      <c r="A85" s="57"/>
      <c r="B85" s="58"/>
      <c r="C85" s="54"/>
      <c r="D85" s="54"/>
      <c r="E85" s="54"/>
      <c r="F85" s="54"/>
      <c r="G85" s="54"/>
      <c r="H85" s="54"/>
    </row>
    <row r="86" ht="20.1" customHeight="1" spans="1:8">
      <c r="A86" s="59" t="s">
        <v>2479</v>
      </c>
      <c r="B86" s="51">
        <f>SUM(C86:H86)</f>
        <v>89450</v>
      </c>
      <c r="C86" s="51">
        <f t="shared" ref="C86:H86" si="19">SUM(C6,C8,C11,C16,C18,C20,C24,C36,C49,C59,C62,C64,C66,C68,C70,C72,C80,C81,C82)</f>
        <v>42360</v>
      </c>
      <c r="D86" s="51">
        <f t="shared" si="19"/>
        <v>10972</v>
      </c>
      <c r="E86" s="51">
        <f t="shared" si="19"/>
        <v>36118</v>
      </c>
      <c r="F86" s="51">
        <f t="shared" si="19"/>
        <v>0</v>
      </c>
      <c r="G86" s="51">
        <f t="shared" si="19"/>
        <v>0</v>
      </c>
      <c r="H86" s="51">
        <f t="shared" si="19"/>
        <v>0</v>
      </c>
    </row>
    <row r="87"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20"/>
  <sheetViews>
    <sheetView showZeros="0" workbookViewId="0">
      <selection activeCell="F29" sqref="F29"/>
    </sheetView>
  </sheetViews>
  <sheetFormatPr defaultColWidth="7.7" defaultRowHeight="13.5" outlineLevelCol="7"/>
  <cols>
    <col min="1" max="1" width="32.5" style="2" customWidth="1"/>
    <col min="2" max="4" width="9.25" style="2" customWidth="1"/>
    <col min="5" max="5" width="37.5" style="2" customWidth="1"/>
    <col min="6" max="8" width="10.25" style="2" customWidth="1"/>
    <col min="9" max="16384" width="7.7" style="2"/>
  </cols>
  <sheetData>
    <row r="1" ht="14.25" spans="1:1">
      <c r="A1" s="3" t="s">
        <v>3076</v>
      </c>
    </row>
    <row r="2" s="1" customFormat="1" ht="30" customHeight="1" spans="1:8">
      <c r="A2" s="32" t="s">
        <v>3077</v>
      </c>
      <c r="B2" s="32"/>
      <c r="C2" s="32"/>
      <c r="D2" s="32"/>
      <c r="E2" s="32"/>
      <c r="F2" s="32"/>
      <c r="G2" s="32"/>
      <c r="H2" s="32"/>
    </row>
    <row r="3" ht="21" customHeight="1" spans="1:8">
      <c r="A3" s="5" t="s">
        <v>19</v>
      </c>
      <c r="B3" s="5"/>
      <c r="C3" s="5"/>
      <c r="D3" s="5"/>
      <c r="E3" s="5"/>
      <c r="F3" s="5"/>
      <c r="G3" s="5"/>
      <c r="H3" s="5"/>
    </row>
    <row r="4" ht="20.7" customHeight="1" spans="1:8">
      <c r="A4" s="8" t="s">
        <v>3078</v>
      </c>
      <c r="B4" s="7"/>
      <c r="C4" s="7"/>
      <c r="D4" s="7"/>
      <c r="E4" s="8" t="s">
        <v>3079</v>
      </c>
      <c r="F4" s="7"/>
      <c r="G4" s="7"/>
      <c r="H4" s="7"/>
    </row>
    <row r="5" ht="27" customHeight="1" spans="1:8">
      <c r="A5" s="8" t="s">
        <v>3080</v>
      </c>
      <c r="B5" s="8" t="s">
        <v>3081</v>
      </c>
      <c r="C5" s="8" t="s">
        <v>3082</v>
      </c>
      <c r="D5" s="8" t="s">
        <v>23</v>
      </c>
      <c r="E5" s="8" t="s">
        <v>3080</v>
      </c>
      <c r="F5" s="8" t="s">
        <v>3081</v>
      </c>
      <c r="G5" s="8" t="s">
        <v>3082</v>
      </c>
      <c r="H5" s="8" t="s">
        <v>23</v>
      </c>
    </row>
    <row r="6" ht="20.7" customHeight="1" spans="1:8">
      <c r="A6" s="8" t="s">
        <v>3083</v>
      </c>
      <c r="B6" s="7"/>
      <c r="C6" s="8" t="s">
        <v>3084</v>
      </c>
      <c r="D6" s="8" t="s">
        <v>3085</v>
      </c>
      <c r="E6" s="8" t="s">
        <v>3083</v>
      </c>
      <c r="F6" s="7"/>
      <c r="G6" s="8" t="s">
        <v>3084</v>
      </c>
      <c r="H6" s="8" t="s">
        <v>3085</v>
      </c>
    </row>
    <row r="7" ht="20.7" customHeight="1" spans="1:8">
      <c r="A7" s="9" t="s">
        <v>3086</v>
      </c>
      <c r="B7" s="8" t="s">
        <v>3084</v>
      </c>
      <c r="C7" s="11"/>
      <c r="D7" s="11">
        <v>240</v>
      </c>
      <c r="E7" s="9" t="s">
        <v>3087</v>
      </c>
      <c r="F7" s="8">
        <v>12</v>
      </c>
      <c r="G7" s="11"/>
      <c r="H7" s="11"/>
    </row>
    <row r="8" ht="20.7" customHeight="1" spans="1:8">
      <c r="A8" s="9" t="s">
        <v>3088</v>
      </c>
      <c r="B8" s="8" t="s">
        <v>3089</v>
      </c>
      <c r="C8" s="11"/>
      <c r="D8" s="11"/>
      <c r="E8" s="9" t="s">
        <v>3090</v>
      </c>
      <c r="F8" s="8">
        <v>13</v>
      </c>
      <c r="G8" s="11"/>
      <c r="H8" s="11">
        <v>240</v>
      </c>
    </row>
    <row r="9" ht="20.7" customHeight="1" spans="1:8">
      <c r="A9" s="9" t="s">
        <v>3091</v>
      </c>
      <c r="B9" s="8" t="s">
        <v>3092</v>
      </c>
      <c r="C9" s="11"/>
      <c r="D9" s="11"/>
      <c r="E9" s="9" t="s">
        <v>3093</v>
      </c>
      <c r="F9" s="8">
        <v>14</v>
      </c>
      <c r="G9" s="11"/>
      <c r="H9" s="11"/>
    </row>
    <row r="10" ht="20.7" customHeight="1" spans="1:8">
      <c r="A10" s="9" t="s">
        <v>3094</v>
      </c>
      <c r="B10" s="8" t="s">
        <v>3085</v>
      </c>
      <c r="C10" s="11"/>
      <c r="D10" s="11"/>
      <c r="E10" s="9" t="s">
        <v>3095</v>
      </c>
      <c r="F10" s="8">
        <v>15</v>
      </c>
      <c r="G10" s="11"/>
      <c r="H10" s="11"/>
    </row>
    <row r="11" ht="20.7" customHeight="1" spans="1:8">
      <c r="A11" s="9" t="s">
        <v>3096</v>
      </c>
      <c r="B11" s="8" t="s">
        <v>3097</v>
      </c>
      <c r="C11" s="11"/>
      <c r="D11" s="11"/>
      <c r="E11" s="9"/>
      <c r="F11" s="8"/>
      <c r="G11" s="20"/>
      <c r="H11" s="20"/>
    </row>
    <row r="12" ht="20.7" customHeight="1" spans="1:8">
      <c r="A12" s="9"/>
      <c r="B12" s="8"/>
      <c r="C12" s="20"/>
      <c r="D12" s="20"/>
      <c r="E12" s="9"/>
      <c r="F12" s="8"/>
      <c r="G12" s="20"/>
      <c r="H12" s="20"/>
    </row>
    <row r="13" ht="20.7" customHeight="1" spans="1:8">
      <c r="A13" s="8" t="s">
        <v>3098</v>
      </c>
      <c r="B13" s="8" t="s">
        <v>3099</v>
      </c>
      <c r="C13" s="11">
        <f t="shared" ref="C13:H13" si="0">SUM(C7:C11)</f>
        <v>0</v>
      </c>
      <c r="D13" s="11">
        <f t="shared" si="0"/>
        <v>240</v>
      </c>
      <c r="E13" s="8" t="s">
        <v>3100</v>
      </c>
      <c r="F13" s="8">
        <v>16</v>
      </c>
      <c r="G13" s="11">
        <f t="shared" si="0"/>
        <v>0</v>
      </c>
      <c r="H13" s="11">
        <f t="shared" si="0"/>
        <v>240</v>
      </c>
    </row>
    <row r="14" ht="20.7" customHeight="1" spans="1:8">
      <c r="A14" s="33" t="s">
        <v>3101</v>
      </c>
      <c r="B14" s="8" t="s">
        <v>3102</v>
      </c>
      <c r="C14" s="11">
        <f t="shared" ref="C14:H14" si="1">SUM(C15:C17)</f>
        <v>0</v>
      </c>
      <c r="D14" s="11">
        <f t="shared" si="1"/>
        <v>0</v>
      </c>
      <c r="E14" s="17" t="s">
        <v>3103</v>
      </c>
      <c r="F14" s="8">
        <v>17</v>
      </c>
      <c r="G14" s="11">
        <f t="shared" si="1"/>
        <v>0</v>
      </c>
      <c r="H14" s="11">
        <f t="shared" si="1"/>
        <v>0</v>
      </c>
    </row>
    <row r="15" ht="20.7" customHeight="1" spans="1:8">
      <c r="A15" s="9" t="s">
        <v>3104</v>
      </c>
      <c r="B15" s="8" t="s">
        <v>3105</v>
      </c>
      <c r="C15" s="11"/>
      <c r="D15" s="11"/>
      <c r="E15" s="9" t="s">
        <v>3106</v>
      </c>
      <c r="F15" s="8">
        <v>18</v>
      </c>
      <c r="G15" s="11"/>
      <c r="H15" s="11"/>
    </row>
    <row r="16" ht="20.7" customHeight="1" spans="1:8">
      <c r="A16" s="9" t="s">
        <v>3107</v>
      </c>
      <c r="B16" s="8" t="s">
        <v>3108</v>
      </c>
      <c r="C16" s="11"/>
      <c r="D16" s="11"/>
      <c r="E16" s="9" t="s">
        <v>3109</v>
      </c>
      <c r="F16" s="8">
        <v>19</v>
      </c>
      <c r="G16" s="11"/>
      <c r="H16" s="11"/>
    </row>
    <row r="17" ht="20.7" customHeight="1" spans="1:8">
      <c r="A17" s="9" t="s">
        <v>3110</v>
      </c>
      <c r="B17" s="8" t="s">
        <v>3111</v>
      </c>
      <c r="C17" s="11"/>
      <c r="D17" s="11"/>
      <c r="E17" s="9" t="s">
        <v>3112</v>
      </c>
      <c r="F17" s="8">
        <v>20</v>
      </c>
      <c r="G17" s="11"/>
      <c r="H17" s="11"/>
    </row>
    <row r="18" ht="20.7" customHeight="1" spans="1:8">
      <c r="A18" s="8"/>
      <c r="B18" s="8"/>
      <c r="C18" s="20"/>
      <c r="D18" s="20"/>
      <c r="E18" s="9" t="s">
        <v>3113</v>
      </c>
      <c r="F18" s="8">
        <v>21</v>
      </c>
      <c r="G18" s="11"/>
      <c r="H18" s="20"/>
    </row>
    <row r="19" ht="20.7" customHeight="1" spans="1:8">
      <c r="A19" s="8" t="s">
        <v>3114</v>
      </c>
      <c r="B19" s="8">
        <v>11</v>
      </c>
      <c r="C19" s="11">
        <f t="shared" ref="C19:H19" si="2">SUM(C13,C14)</f>
        <v>0</v>
      </c>
      <c r="D19" s="11">
        <f t="shared" si="2"/>
        <v>240</v>
      </c>
      <c r="E19" s="8" t="s">
        <v>3115</v>
      </c>
      <c r="F19" s="8">
        <v>22</v>
      </c>
      <c r="G19" s="11">
        <f t="shared" si="2"/>
        <v>0</v>
      </c>
      <c r="H19" s="11">
        <f t="shared" si="2"/>
        <v>240</v>
      </c>
    </row>
    <row r="20" ht="44.7" customHeight="1" spans="1:8">
      <c r="A20" s="34" t="s">
        <v>3116</v>
      </c>
      <c r="B20" s="34"/>
      <c r="C20" s="34"/>
      <c r="D20" s="34"/>
      <c r="E20" s="34"/>
      <c r="F20" s="34"/>
      <c r="G20" s="34"/>
      <c r="H20" s="34"/>
    </row>
  </sheetData>
  <mergeCells count="5">
    <mergeCell ref="A2:H2"/>
    <mergeCell ref="A3:H3"/>
    <mergeCell ref="A4:D4"/>
    <mergeCell ref="E4:H4"/>
    <mergeCell ref="A20:H20"/>
  </mergeCells>
  <pageMargins left="0.751388888888889" right="0.751388888888889" top="1" bottom="1" header="0.5" footer="0.5"/>
  <pageSetup paperSize="9" scale="64"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41"/>
  <sheetViews>
    <sheetView topLeftCell="A20" workbookViewId="0">
      <selection activeCell="D19" sqref="D19"/>
    </sheetView>
  </sheetViews>
  <sheetFormatPr defaultColWidth="7.7" defaultRowHeight="13.5" outlineLevelCol="4"/>
  <cols>
    <col min="1" max="1" width="9.9" style="2" customWidth="1"/>
    <col min="2" max="2" width="34.6" style="2" customWidth="1"/>
    <col min="3" max="5" width="12.1" style="2" customWidth="1"/>
    <col min="6" max="16384" width="7.7" style="2"/>
  </cols>
  <sheetData>
    <row r="1" ht="14.25" spans="1:1">
      <c r="A1" s="3" t="s">
        <v>3117</v>
      </c>
    </row>
    <row r="2" s="1" customFormat="1" ht="35.1" customHeight="1" spans="1:5">
      <c r="A2" s="23" t="s">
        <v>3118</v>
      </c>
      <c r="B2" s="23"/>
      <c r="C2" s="23"/>
      <c r="D2" s="23"/>
      <c r="E2" s="23"/>
    </row>
    <row r="3" ht="21" customHeight="1" spans="1:5">
      <c r="A3" s="5" t="s">
        <v>19</v>
      </c>
      <c r="B3" s="5"/>
      <c r="C3" s="5"/>
      <c r="D3" s="5"/>
      <c r="E3" s="5"/>
    </row>
    <row r="4" ht="33.45" customHeight="1" spans="1:5">
      <c r="A4" s="6" t="s">
        <v>3119</v>
      </c>
      <c r="B4" s="6" t="s">
        <v>3120</v>
      </c>
      <c r="C4" s="6" t="s">
        <v>22</v>
      </c>
      <c r="D4" s="8" t="s">
        <v>3121</v>
      </c>
      <c r="E4" s="6" t="s">
        <v>3122</v>
      </c>
    </row>
    <row r="5" ht="20.7" customHeight="1" spans="1:5">
      <c r="A5" s="7"/>
      <c r="B5" s="8" t="s">
        <v>3083</v>
      </c>
      <c r="C5" s="6" t="s">
        <v>3084</v>
      </c>
      <c r="D5" s="6" t="s">
        <v>3099</v>
      </c>
      <c r="E5" s="8" t="s">
        <v>3102</v>
      </c>
    </row>
    <row r="6" ht="20.7" customHeight="1" spans="1:5">
      <c r="A6" s="7"/>
      <c r="B6" s="24" t="s">
        <v>3086</v>
      </c>
      <c r="C6" s="6">
        <f>SUM(C7:C19)</f>
        <v>0</v>
      </c>
      <c r="D6" s="6">
        <f>SUM(D7:D19)</f>
        <v>240</v>
      </c>
      <c r="E6" s="21" t="str">
        <f>IFERROR(C6/B6,"")</f>
        <v/>
      </c>
    </row>
    <row r="7" ht="20.7" customHeight="1" outlineLevel="1" spans="1:5">
      <c r="A7" s="7"/>
      <c r="B7" s="25" t="s">
        <v>3123</v>
      </c>
      <c r="C7" s="6"/>
      <c r="D7" s="6"/>
      <c r="E7" s="21" t="str">
        <f t="shared" ref="E7:E34" si="0">IFERROR(C7/B7,"")</f>
        <v/>
      </c>
    </row>
    <row r="8" ht="20.7" customHeight="1" outlineLevel="1" spans="1:5">
      <c r="A8" s="7"/>
      <c r="B8" s="25" t="s">
        <v>3124</v>
      </c>
      <c r="C8" s="6"/>
      <c r="D8" s="6"/>
      <c r="E8" s="21" t="str">
        <f t="shared" si="0"/>
        <v/>
      </c>
    </row>
    <row r="9" ht="20.7" customHeight="1" outlineLevel="1" spans="1:5">
      <c r="A9" s="7"/>
      <c r="B9" s="25" t="s">
        <v>3125</v>
      </c>
      <c r="C9" s="6"/>
      <c r="D9" s="6"/>
      <c r="E9" s="21" t="str">
        <f t="shared" si="0"/>
        <v/>
      </c>
    </row>
    <row r="10" ht="20.7" customHeight="1" outlineLevel="1" spans="1:5">
      <c r="A10" s="7"/>
      <c r="B10" s="25" t="s">
        <v>3126</v>
      </c>
      <c r="C10" s="6"/>
      <c r="D10" s="6"/>
      <c r="E10" s="21" t="str">
        <f t="shared" si="0"/>
        <v/>
      </c>
    </row>
    <row r="11" ht="20.7" customHeight="1" outlineLevel="1" spans="1:5">
      <c r="A11" s="7"/>
      <c r="B11" s="25" t="s">
        <v>3127</v>
      </c>
      <c r="C11" s="6"/>
      <c r="D11" s="6"/>
      <c r="E11" s="21" t="str">
        <f t="shared" si="0"/>
        <v/>
      </c>
    </row>
    <row r="12" ht="20.7" customHeight="1" outlineLevel="1" spans="1:5">
      <c r="A12" s="7"/>
      <c r="B12" s="25" t="s">
        <v>3128</v>
      </c>
      <c r="C12" s="6"/>
      <c r="D12" s="6"/>
      <c r="E12" s="21" t="str">
        <f t="shared" si="0"/>
        <v/>
      </c>
    </row>
    <row r="13" ht="20.7" customHeight="1" outlineLevel="1" spans="1:5">
      <c r="A13" s="7"/>
      <c r="B13" s="25" t="s">
        <v>3129</v>
      </c>
      <c r="C13" s="6"/>
      <c r="D13" s="6"/>
      <c r="E13" s="21" t="str">
        <f t="shared" si="0"/>
        <v/>
      </c>
    </row>
    <row r="14" ht="20.7" customHeight="1" outlineLevel="1" spans="1:5">
      <c r="A14" s="7"/>
      <c r="B14" s="25" t="s">
        <v>3130</v>
      </c>
      <c r="C14" s="6"/>
      <c r="D14" s="6"/>
      <c r="E14" s="21" t="str">
        <f t="shared" si="0"/>
        <v/>
      </c>
    </row>
    <row r="15" ht="20.7" customHeight="1" outlineLevel="1" spans="1:5">
      <c r="A15" s="7"/>
      <c r="B15" s="25" t="s">
        <v>3131</v>
      </c>
      <c r="C15" s="6"/>
      <c r="D15" s="6"/>
      <c r="E15" s="21" t="str">
        <f t="shared" si="0"/>
        <v/>
      </c>
    </row>
    <row r="16" ht="20.7" customHeight="1" outlineLevel="1" spans="1:5">
      <c r="A16" s="7"/>
      <c r="B16" s="25" t="s">
        <v>3132</v>
      </c>
      <c r="C16" s="6"/>
      <c r="D16" s="6"/>
      <c r="E16" s="21" t="str">
        <f t="shared" si="0"/>
        <v/>
      </c>
    </row>
    <row r="17" ht="20.7" customHeight="1" outlineLevel="1" spans="1:5">
      <c r="A17" s="7"/>
      <c r="B17" s="25" t="s">
        <v>3133</v>
      </c>
      <c r="C17" s="6"/>
      <c r="D17" s="6"/>
      <c r="E17" s="21" t="str">
        <f t="shared" si="0"/>
        <v/>
      </c>
    </row>
    <row r="18" ht="20.7" customHeight="1" outlineLevel="1" spans="1:5">
      <c r="A18" s="7"/>
      <c r="B18" s="25" t="s">
        <v>3134</v>
      </c>
      <c r="C18" s="6"/>
      <c r="D18" s="6"/>
      <c r="E18" s="21" t="str">
        <f t="shared" si="0"/>
        <v/>
      </c>
    </row>
    <row r="19" ht="20.7" customHeight="1" outlineLevel="1" spans="1:5">
      <c r="A19" s="7"/>
      <c r="B19" s="25" t="s">
        <v>3135</v>
      </c>
      <c r="C19" s="6"/>
      <c r="D19" s="6">
        <v>240</v>
      </c>
      <c r="E19" s="21" t="str">
        <f t="shared" si="0"/>
        <v/>
      </c>
    </row>
    <row r="20" ht="20.7" customHeight="1" spans="1:5">
      <c r="A20" s="7"/>
      <c r="B20" s="24" t="s">
        <v>3088</v>
      </c>
      <c r="C20" s="6">
        <f>SUM(C21:C24)</f>
        <v>0</v>
      </c>
      <c r="D20" s="6">
        <f>SUM(D21:D24)</f>
        <v>0</v>
      </c>
      <c r="E20" s="21" t="str">
        <f t="shared" si="0"/>
        <v/>
      </c>
    </row>
    <row r="21" ht="20.7" customHeight="1" outlineLevel="1" spans="1:5">
      <c r="A21" s="7"/>
      <c r="B21" s="25" t="s">
        <v>3136</v>
      </c>
      <c r="C21" s="6"/>
      <c r="D21" s="6"/>
      <c r="E21" s="21" t="str">
        <f t="shared" si="0"/>
        <v/>
      </c>
    </row>
    <row r="22" ht="20.7" customHeight="1" outlineLevel="1" spans="1:5">
      <c r="A22" s="7"/>
      <c r="B22" s="25" t="s">
        <v>3137</v>
      </c>
      <c r="C22" s="6"/>
      <c r="D22" s="6"/>
      <c r="E22" s="21" t="str">
        <f t="shared" si="0"/>
        <v/>
      </c>
    </row>
    <row r="23" ht="20.7" customHeight="1" outlineLevel="1" spans="1:5">
      <c r="A23" s="7"/>
      <c r="B23" s="25" t="s">
        <v>3138</v>
      </c>
      <c r="C23" s="6"/>
      <c r="D23" s="6"/>
      <c r="E23" s="21" t="str">
        <f t="shared" si="0"/>
        <v/>
      </c>
    </row>
    <row r="24" ht="20.7" customHeight="1" outlineLevel="1" spans="1:5">
      <c r="A24" s="7"/>
      <c r="B24" s="25" t="s">
        <v>3139</v>
      </c>
      <c r="C24" s="6"/>
      <c r="D24" s="6"/>
      <c r="E24" s="21" t="str">
        <f t="shared" si="0"/>
        <v/>
      </c>
    </row>
    <row r="25" ht="20.7" customHeight="1" spans="1:5">
      <c r="A25" s="7"/>
      <c r="B25" s="24" t="s">
        <v>3091</v>
      </c>
      <c r="C25" s="6">
        <f>SUM(C26:C29)</f>
        <v>0</v>
      </c>
      <c r="D25" s="6">
        <f>SUM(D26:D29)</f>
        <v>0</v>
      </c>
      <c r="E25" s="21" t="str">
        <f t="shared" si="0"/>
        <v/>
      </c>
    </row>
    <row r="26" ht="20.7" customHeight="1" outlineLevel="1" spans="1:5">
      <c r="A26" s="7"/>
      <c r="B26" s="25" t="s">
        <v>3140</v>
      </c>
      <c r="C26" s="6"/>
      <c r="D26" s="6"/>
      <c r="E26" s="21" t="str">
        <f t="shared" si="0"/>
        <v/>
      </c>
    </row>
    <row r="27" ht="20.7" customHeight="1" outlineLevel="1" spans="1:5">
      <c r="A27" s="7"/>
      <c r="B27" s="25" t="s">
        <v>3141</v>
      </c>
      <c r="C27" s="6"/>
      <c r="D27" s="6"/>
      <c r="E27" s="21" t="str">
        <f t="shared" si="0"/>
        <v/>
      </c>
    </row>
    <row r="28" ht="20.7" customHeight="1" outlineLevel="1" spans="1:5">
      <c r="A28" s="7"/>
      <c r="B28" s="25" t="s">
        <v>3142</v>
      </c>
      <c r="C28" s="6"/>
      <c r="D28" s="6"/>
      <c r="E28" s="21" t="str">
        <f t="shared" si="0"/>
        <v/>
      </c>
    </row>
    <row r="29" ht="20.7" customHeight="1" outlineLevel="1" spans="1:5">
      <c r="A29" s="7"/>
      <c r="B29" s="26" t="s">
        <v>3143</v>
      </c>
      <c r="D29" s="6"/>
      <c r="E29" s="21" t="str">
        <f t="shared" si="0"/>
        <v/>
      </c>
    </row>
    <row r="30" ht="20.7" customHeight="1" spans="1:5">
      <c r="A30" s="7"/>
      <c r="B30" s="24" t="s">
        <v>3094</v>
      </c>
      <c r="C30" s="6">
        <f>SUM(C31:C33)</f>
        <v>0</v>
      </c>
      <c r="D30" s="6">
        <f>SUM(D31:D33)</f>
        <v>0</v>
      </c>
      <c r="E30" s="21" t="str">
        <f t="shared" si="0"/>
        <v/>
      </c>
    </row>
    <row r="31" ht="20.7" customHeight="1" outlineLevel="1" spans="1:5">
      <c r="A31" s="7"/>
      <c r="B31" s="27" t="s">
        <v>3144</v>
      </c>
      <c r="C31" s="6"/>
      <c r="D31" s="6"/>
      <c r="E31" s="21" t="str">
        <f t="shared" si="0"/>
        <v/>
      </c>
    </row>
    <row r="32" ht="20.7" customHeight="1" outlineLevel="1" spans="1:5">
      <c r="A32" s="7"/>
      <c r="B32" s="27" t="s">
        <v>3145</v>
      </c>
      <c r="C32" s="6"/>
      <c r="D32" s="6"/>
      <c r="E32" s="21" t="str">
        <f t="shared" si="0"/>
        <v/>
      </c>
    </row>
    <row r="33" ht="20.7" customHeight="1" outlineLevel="1" spans="1:5">
      <c r="A33" s="7"/>
      <c r="B33" s="27" t="s">
        <v>3146</v>
      </c>
      <c r="C33" s="6"/>
      <c r="D33" s="6"/>
      <c r="E33" s="21" t="str">
        <f t="shared" si="0"/>
        <v/>
      </c>
    </row>
    <row r="34" ht="20.7" customHeight="1" spans="1:5">
      <c r="A34" s="7"/>
      <c r="B34" s="24" t="s">
        <v>3147</v>
      </c>
      <c r="C34" s="6"/>
      <c r="D34" s="6"/>
      <c r="E34" s="21" t="str">
        <f t="shared" si="0"/>
        <v/>
      </c>
    </row>
    <row r="35" ht="22.2" customHeight="1" spans="1:5">
      <c r="A35" s="28" t="s">
        <v>3148</v>
      </c>
      <c r="B35" s="29"/>
      <c r="C35" s="11">
        <f>SUM(C6,C20,C25,C30,C34)</f>
        <v>0</v>
      </c>
      <c r="D35" s="11">
        <f>SUM(D6,D20,D25,D30,D34)</f>
        <v>240</v>
      </c>
      <c r="E35" s="21" t="str">
        <f t="shared" ref="E35:E40" si="1">IFERROR(C35/B35,"")</f>
        <v/>
      </c>
    </row>
    <row r="36" ht="22.2" customHeight="1" spans="1:5">
      <c r="A36" s="28" t="s">
        <v>2382</v>
      </c>
      <c r="B36" s="29"/>
      <c r="C36" s="11">
        <f>SUM(C37:C39)</f>
        <v>0</v>
      </c>
      <c r="D36" s="11">
        <f>SUM(D37:D39)</f>
        <v>0</v>
      </c>
      <c r="E36" s="21" t="str">
        <f t="shared" si="1"/>
        <v/>
      </c>
    </row>
    <row r="37" ht="22.2" customHeight="1" spans="1:5">
      <c r="A37" s="17" t="s">
        <v>3149</v>
      </c>
      <c r="B37" s="7" t="s">
        <v>3104</v>
      </c>
      <c r="C37" s="11"/>
      <c r="D37" s="11"/>
      <c r="E37" s="21" t="str">
        <f t="shared" si="1"/>
        <v/>
      </c>
    </row>
    <row r="38" ht="22.2" customHeight="1" spans="1:5">
      <c r="A38" s="17" t="s">
        <v>3150</v>
      </c>
      <c r="B38" s="7"/>
      <c r="C38" s="11"/>
      <c r="D38" s="20"/>
      <c r="E38" s="21" t="str">
        <f t="shared" si="1"/>
        <v/>
      </c>
    </row>
    <row r="39" ht="22.2" customHeight="1" spans="1:5">
      <c r="A39" s="17" t="s">
        <v>3151</v>
      </c>
      <c r="B39" s="7"/>
      <c r="C39" s="11"/>
      <c r="D39" s="20"/>
      <c r="E39" s="21" t="str">
        <f t="shared" si="1"/>
        <v/>
      </c>
    </row>
    <row r="40" ht="22.2" customHeight="1" spans="1:5">
      <c r="A40" s="30" t="s">
        <v>56</v>
      </c>
      <c r="B40" s="31"/>
      <c r="C40" s="11">
        <f>SUM(C35,C36)</f>
        <v>0</v>
      </c>
      <c r="D40" s="11">
        <f>SUM(D35,D36)</f>
        <v>240</v>
      </c>
      <c r="E40" s="21" t="str">
        <f t="shared" si="1"/>
        <v/>
      </c>
    </row>
    <row r="41" ht="22.2" customHeight="1" spans="1:5">
      <c r="A41" s="17" t="s">
        <v>3152</v>
      </c>
      <c r="B41" s="7"/>
      <c r="C41" s="20"/>
      <c r="D41" s="20"/>
      <c r="E41" s="20"/>
    </row>
  </sheetData>
  <mergeCells count="9">
    <mergeCell ref="A2:E2"/>
    <mergeCell ref="A3:E3"/>
    <mergeCell ref="A35:B35"/>
    <mergeCell ref="A36:B36"/>
    <mergeCell ref="A37:B37"/>
    <mergeCell ref="A38:B38"/>
    <mergeCell ref="A39:B39"/>
    <mergeCell ref="A40:B40"/>
    <mergeCell ref="A41:E41"/>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K40"/>
  <sheetViews>
    <sheetView showZeros="0" zoomScale="90" zoomScaleNormal="90" workbookViewId="0">
      <selection activeCell="A2" sqref="A2:K2"/>
    </sheetView>
  </sheetViews>
  <sheetFormatPr defaultColWidth="7.7" defaultRowHeight="13.5"/>
  <cols>
    <col min="1" max="1" width="9.5" style="2" customWidth="1"/>
    <col min="2" max="2" width="34.2" style="2" customWidth="1"/>
    <col min="3" max="11" width="8.5" style="2" customWidth="1"/>
    <col min="12" max="16384" width="7.7" style="2"/>
  </cols>
  <sheetData>
    <row r="1" ht="14.25" spans="1:1">
      <c r="A1" s="3" t="s">
        <v>3153</v>
      </c>
    </row>
    <row r="2" s="1" customFormat="1" ht="45" customHeight="1" spans="1:11">
      <c r="A2" s="4" t="s">
        <v>3154</v>
      </c>
      <c r="B2" s="4"/>
      <c r="C2" s="4"/>
      <c r="D2" s="4"/>
      <c r="E2" s="4"/>
      <c r="F2" s="4"/>
      <c r="G2" s="4"/>
      <c r="H2" s="4"/>
      <c r="I2" s="4"/>
      <c r="J2" s="4"/>
      <c r="K2" s="4"/>
    </row>
    <row r="3" ht="21" customHeight="1" spans="1:11">
      <c r="A3" s="5" t="s">
        <v>19</v>
      </c>
      <c r="B3" s="5"/>
      <c r="C3" s="5"/>
      <c r="D3" s="5"/>
      <c r="E3" s="5"/>
      <c r="F3" s="5"/>
      <c r="G3" s="5"/>
      <c r="H3" s="5"/>
      <c r="I3" s="5"/>
      <c r="J3" s="5"/>
      <c r="K3" s="5"/>
    </row>
    <row r="4" ht="22.2" customHeight="1" spans="1:11">
      <c r="A4" s="6" t="s">
        <v>3119</v>
      </c>
      <c r="B4" s="6" t="s">
        <v>3155</v>
      </c>
      <c r="C4" s="6" t="s">
        <v>22</v>
      </c>
      <c r="D4" s="7"/>
      <c r="E4" s="7"/>
      <c r="F4" s="7"/>
      <c r="G4" s="6" t="s">
        <v>3121</v>
      </c>
      <c r="H4" s="7"/>
      <c r="I4" s="7"/>
      <c r="J4" s="7"/>
      <c r="K4" s="6" t="s">
        <v>3122</v>
      </c>
    </row>
    <row r="5" ht="40" customHeight="1" spans="1:11">
      <c r="A5" s="7"/>
      <c r="B5" s="7"/>
      <c r="C5" s="6" t="s">
        <v>2692</v>
      </c>
      <c r="D5" s="6" t="s">
        <v>3156</v>
      </c>
      <c r="E5" s="6" t="s">
        <v>3157</v>
      </c>
      <c r="F5" s="6" t="s">
        <v>496</v>
      </c>
      <c r="G5" s="6" t="s">
        <v>2692</v>
      </c>
      <c r="H5" s="6" t="s">
        <v>3156</v>
      </c>
      <c r="I5" s="6" t="s">
        <v>3157</v>
      </c>
      <c r="J5" s="6" t="s">
        <v>496</v>
      </c>
      <c r="K5" s="7"/>
    </row>
    <row r="6" ht="32.1" customHeight="1" spans="1:11">
      <c r="A6" s="8"/>
      <c r="B6" s="8" t="s">
        <v>3083</v>
      </c>
      <c r="C6" s="8" t="s">
        <v>3084</v>
      </c>
      <c r="D6" s="6" t="s">
        <v>3085</v>
      </c>
      <c r="E6" s="6" t="s">
        <v>3099</v>
      </c>
      <c r="F6" s="6" t="s">
        <v>3105</v>
      </c>
      <c r="G6" s="6" t="s">
        <v>3158</v>
      </c>
      <c r="H6" s="6" t="s">
        <v>3159</v>
      </c>
      <c r="I6" s="6" t="s">
        <v>3160</v>
      </c>
      <c r="J6" s="6" t="s">
        <v>3161</v>
      </c>
      <c r="K6" s="8" t="s">
        <v>3162</v>
      </c>
    </row>
    <row r="7" ht="32.1" customHeight="1" spans="1:11">
      <c r="A7" s="9"/>
      <c r="B7" s="10" t="s">
        <v>3163</v>
      </c>
      <c r="C7" s="11">
        <f>SUM(D7:F7)</f>
        <v>0</v>
      </c>
      <c r="D7" s="11">
        <f t="shared" ref="D7:J7" si="0">SUM(D8)</f>
        <v>0</v>
      </c>
      <c r="E7" s="11">
        <f t="shared" si="0"/>
        <v>0</v>
      </c>
      <c r="F7" s="11">
        <f t="shared" si="0"/>
        <v>0</v>
      </c>
      <c r="G7" s="11">
        <f>SUM(H7:J7)</f>
        <v>0</v>
      </c>
      <c r="H7" s="11">
        <f t="shared" si="0"/>
        <v>0</v>
      </c>
      <c r="I7" s="11">
        <f t="shared" si="0"/>
        <v>0</v>
      </c>
      <c r="J7" s="11">
        <f t="shared" si="0"/>
        <v>0</v>
      </c>
      <c r="K7" s="21" t="str">
        <f>IFERROR(G7/C7,"")</f>
        <v/>
      </c>
    </row>
    <row r="8" ht="32.1" customHeight="1" spans="1:11">
      <c r="A8" s="9"/>
      <c r="B8" s="12" t="s">
        <v>2561</v>
      </c>
      <c r="C8" s="11">
        <f t="shared" ref="C8:C31" si="1">SUM(D8:F8)</f>
        <v>0</v>
      </c>
      <c r="D8" s="11">
        <f t="shared" ref="D8:J8" si="2">SUM(D9)</f>
        <v>0</v>
      </c>
      <c r="E8" s="11">
        <f t="shared" si="2"/>
        <v>0</v>
      </c>
      <c r="F8" s="11">
        <f t="shared" si="2"/>
        <v>0</v>
      </c>
      <c r="G8" s="11">
        <f t="shared" ref="G8:G31" si="3">SUM(H8:J8)</f>
        <v>0</v>
      </c>
      <c r="H8" s="11">
        <f t="shared" si="2"/>
        <v>0</v>
      </c>
      <c r="I8" s="11">
        <f t="shared" si="2"/>
        <v>0</v>
      </c>
      <c r="J8" s="11">
        <f t="shared" si="2"/>
        <v>0</v>
      </c>
      <c r="K8" s="21" t="str">
        <f t="shared" ref="K8:K31" si="4">IFERROR(G8/C8,"")</f>
        <v/>
      </c>
    </row>
    <row r="9" ht="32.1" customHeight="1" outlineLevel="1" spans="1:11">
      <c r="A9" s="9"/>
      <c r="B9" s="12" t="s">
        <v>3164</v>
      </c>
      <c r="C9" s="11">
        <f t="shared" si="1"/>
        <v>0</v>
      </c>
      <c r="D9" s="11"/>
      <c r="E9" s="11"/>
      <c r="F9" s="11"/>
      <c r="G9" s="11">
        <f t="shared" si="3"/>
        <v>0</v>
      </c>
      <c r="H9" s="11"/>
      <c r="I9" s="11"/>
      <c r="J9" s="11"/>
      <c r="K9" s="21" t="str">
        <f t="shared" si="4"/>
        <v/>
      </c>
    </row>
    <row r="10" ht="32.1" customHeight="1" spans="1:11">
      <c r="A10" s="9"/>
      <c r="B10" s="10" t="s">
        <v>3165</v>
      </c>
      <c r="C10" s="11">
        <f t="shared" si="1"/>
        <v>0</v>
      </c>
      <c r="D10" s="11">
        <f t="shared" ref="D10:J10" si="5">SUM(D11,D18,D26,D28,D30)</f>
        <v>0</v>
      </c>
      <c r="E10" s="11">
        <f t="shared" si="5"/>
        <v>0</v>
      </c>
      <c r="F10" s="11">
        <f t="shared" si="5"/>
        <v>0</v>
      </c>
      <c r="G10" s="11">
        <f t="shared" si="3"/>
        <v>240</v>
      </c>
      <c r="H10" s="11">
        <f t="shared" si="5"/>
        <v>240</v>
      </c>
      <c r="I10" s="11">
        <f t="shared" si="5"/>
        <v>0</v>
      </c>
      <c r="J10" s="11">
        <f t="shared" si="5"/>
        <v>0</v>
      </c>
      <c r="K10" s="21" t="str">
        <f t="shared" si="4"/>
        <v/>
      </c>
    </row>
    <row r="11" ht="32.1" customHeight="1" spans="1:11">
      <c r="A11" s="9"/>
      <c r="B11" s="12" t="s">
        <v>3166</v>
      </c>
      <c r="C11" s="11">
        <f t="shared" si="1"/>
        <v>0</v>
      </c>
      <c r="D11" s="11">
        <f t="shared" ref="D11:J11" si="6">SUM(D12:D17)</f>
        <v>0</v>
      </c>
      <c r="E11" s="11">
        <f t="shared" si="6"/>
        <v>0</v>
      </c>
      <c r="F11" s="11">
        <f t="shared" si="6"/>
        <v>0</v>
      </c>
      <c r="G11" s="11">
        <f t="shared" si="3"/>
        <v>0</v>
      </c>
      <c r="H11" s="11">
        <f t="shared" si="6"/>
        <v>0</v>
      </c>
      <c r="I11" s="11">
        <f t="shared" si="6"/>
        <v>0</v>
      </c>
      <c r="J11" s="11">
        <f t="shared" si="6"/>
        <v>0</v>
      </c>
      <c r="K11" s="21" t="str">
        <f t="shared" si="4"/>
        <v/>
      </c>
    </row>
    <row r="12" ht="32.1" customHeight="1" outlineLevel="1" spans="1:11">
      <c r="A12" s="9"/>
      <c r="B12" s="12" t="s">
        <v>3167</v>
      </c>
      <c r="C12" s="11">
        <f t="shared" si="1"/>
        <v>0</v>
      </c>
      <c r="D12" s="11"/>
      <c r="E12" s="11"/>
      <c r="F12" s="11"/>
      <c r="G12" s="11">
        <f t="shared" si="3"/>
        <v>0</v>
      </c>
      <c r="H12" s="11"/>
      <c r="I12" s="11"/>
      <c r="J12" s="11"/>
      <c r="K12" s="21" t="str">
        <f t="shared" si="4"/>
        <v/>
      </c>
    </row>
    <row r="13" ht="32.1" customHeight="1" outlineLevel="1" spans="1:11">
      <c r="A13" s="9"/>
      <c r="B13" s="12" t="s">
        <v>3168</v>
      </c>
      <c r="C13" s="11">
        <f t="shared" si="1"/>
        <v>0</v>
      </c>
      <c r="D13" s="11"/>
      <c r="E13" s="11"/>
      <c r="F13" s="11"/>
      <c r="G13" s="11">
        <f t="shared" si="3"/>
        <v>0</v>
      </c>
      <c r="H13" s="11"/>
      <c r="I13" s="11"/>
      <c r="J13" s="11"/>
      <c r="K13" s="21" t="str">
        <f t="shared" si="4"/>
        <v/>
      </c>
    </row>
    <row r="14" ht="32.1" customHeight="1" outlineLevel="1" spans="1:11">
      <c r="A14" s="9"/>
      <c r="B14" s="12" t="s">
        <v>3169</v>
      </c>
      <c r="C14" s="11">
        <f t="shared" si="1"/>
        <v>0</v>
      </c>
      <c r="D14" s="11"/>
      <c r="E14" s="11"/>
      <c r="F14" s="11"/>
      <c r="G14" s="11">
        <f t="shared" si="3"/>
        <v>0</v>
      </c>
      <c r="H14" s="11"/>
      <c r="I14" s="11"/>
      <c r="J14" s="11"/>
      <c r="K14" s="21" t="str">
        <f t="shared" si="4"/>
        <v/>
      </c>
    </row>
    <row r="15" ht="32.1" customHeight="1" outlineLevel="1" spans="1:11">
      <c r="A15" s="9"/>
      <c r="B15" s="12" t="s">
        <v>3170</v>
      </c>
      <c r="C15" s="11">
        <f t="shared" si="1"/>
        <v>0</v>
      </c>
      <c r="D15" s="11"/>
      <c r="E15" s="11"/>
      <c r="F15" s="11"/>
      <c r="G15" s="11">
        <f t="shared" si="3"/>
        <v>0</v>
      </c>
      <c r="H15" s="11"/>
      <c r="I15" s="11"/>
      <c r="J15" s="11"/>
      <c r="K15" s="21" t="str">
        <f t="shared" si="4"/>
        <v/>
      </c>
    </row>
    <row r="16" ht="32.1" customHeight="1" outlineLevel="1" spans="1:11">
      <c r="A16" s="9"/>
      <c r="B16" s="12" t="s">
        <v>3171</v>
      </c>
      <c r="C16" s="11">
        <f t="shared" si="1"/>
        <v>0</v>
      </c>
      <c r="D16" s="11"/>
      <c r="E16" s="11"/>
      <c r="F16" s="11"/>
      <c r="G16" s="11">
        <f t="shared" si="3"/>
        <v>0</v>
      </c>
      <c r="H16" s="11"/>
      <c r="I16" s="11"/>
      <c r="J16" s="11"/>
      <c r="K16" s="21" t="str">
        <f t="shared" si="4"/>
        <v/>
      </c>
    </row>
    <row r="17" ht="32.1" customHeight="1" outlineLevel="1" spans="1:11">
      <c r="A17" s="9"/>
      <c r="B17" s="12" t="s">
        <v>3172</v>
      </c>
      <c r="C17" s="11">
        <f t="shared" si="1"/>
        <v>0</v>
      </c>
      <c r="D17" s="11"/>
      <c r="E17" s="11"/>
      <c r="F17" s="11"/>
      <c r="G17" s="11">
        <f t="shared" si="3"/>
        <v>0</v>
      </c>
      <c r="H17" s="11"/>
      <c r="I17" s="11"/>
      <c r="J17" s="11"/>
      <c r="K17" s="21" t="str">
        <f t="shared" si="4"/>
        <v/>
      </c>
    </row>
    <row r="18" ht="32.1" customHeight="1" spans="1:11">
      <c r="A18" s="9"/>
      <c r="B18" s="13" t="s">
        <v>3173</v>
      </c>
      <c r="C18" s="11">
        <f t="shared" si="1"/>
        <v>0</v>
      </c>
      <c r="D18" s="11">
        <f t="shared" ref="D18:J18" si="7">SUM(D19:D25)</f>
        <v>0</v>
      </c>
      <c r="E18" s="11">
        <f t="shared" si="7"/>
        <v>0</v>
      </c>
      <c r="F18" s="11">
        <f t="shared" si="7"/>
        <v>0</v>
      </c>
      <c r="G18" s="11">
        <f t="shared" si="3"/>
        <v>240</v>
      </c>
      <c r="H18" s="11">
        <f t="shared" si="7"/>
        <v>240</v>
      </c>
      <c r="I18" s="11">
        <f t="shared" si="7"/>
        <v>0</v>
      </c>
      <c r="J18" s="11">
        <f t="shared" si="7"/>
        <v>0</v>
      </c>
      <c r="K18" s="21" t="str">
        <f t="shared" si="4"/>
        <v/>
      </c>
    </row>
    <row r="19" ht="32.1" customHeight="1" outlineLevel="1" spans="1:11">
      <c r="A19" s="9"/>
      <c r="B19" s="14" t="s">
        <v>3174</v>
      </c>
      <c r="C19" s="11">
        <f t="shared" si="1"/>
        <v>0</v>
      </c>
      <c r="D19" s="11"/>
      <c r="E19" s="11"/>
      <c r="F19" s="11"/>
      <c r="G19" s="11">
        <f t="shared" si="3"/>
        <v>0</v>
      </c>
      <c r="H19" s="11"/>
      <c r="I19" s="11"/>
      <c r="J19" s="11"/>
      <c r="K19" s="21" t="str">
        <f t="shared" si="4"/>
        <v/>
      </c>
    </row>
    <row r="20" ht="32.1" customHeight="1" outlineLevel="1" spans="1:11">
      <c r="A20" s="9"/>
      <c r="B20" s="14" t="s">
        <v>3175</v>
      </c>
      <c r="C20" s="11">
        <f t="shared" si="1"/>
        <v>0</v>
      </c>
      <c r="D20" s="11"/>
      <c r="E20" s="11"/>
      <c r="F20" s="11"/>
      <c r="G20" s="11">
        <f t="shared" si="3"/>
        <v>0</v>
      </c>
      <c r="H20" s="11"/>
      <c r="I20" s="11"/>
      <c r="J20" s="11"/>
      <c r="K20" s="21" t="str">
        <f t="shared" si="4"/>
        <v/>
      </c>
    </row>
    <row r="21" ht="32.1" customHeight="1" outlineLevel="1" spans="1:11">
      <c r="A21" s="9"/>
      <c r="B21" s="14" t="s">
        <v>3176</v>
      </c>
      <c r="C21" s="11">
        <f t="shared" si="1"/>
        <v>0</v>
      </c>
      <c r="D21" s="11"/>
      <c r="E21" s="11"/>
      <c r="F21" s="11"/>
      <c r="G21" s="11">
        <f t="shared" si="3"/>
        <v>0</v>
      </c>
      <c r="H21" s="11"/>
      <c r="I21" s="11"/>
      <c r="J21" s="11"/>
      <c r="K21" s="21" t="str">
        <f t="shared" si="4"/>
        <v/>
      </c>
    </row>
    <row r="22" ht="32.1" customHeight="1" outlineLevel="1" spans="1:11">
      <c r="A22" s="9"/>
      <c r="B22" s="14" t="s">
        <v>3177</v>
      </c>
      <c r="C22" s="11">
        <f t="shared" si="1"/>
        <v>0</v>
      </c>
      <c r="D22" s="11"/>
      <c r="E22" s="11"/>
      <c r="F22" s="15"/>
      <c r="G22" s="11">
        <f t="shared" si="3"/>
        <v>0</v>
      </c>
      <c r="H22" s="11"/>
      <c r="I22" s="11"/>
      <c r="J22" s="11"/>
      <c r="K22" s="21" t="str">
        <f t="shared" si="4"/>
        <v/>
      </c>
    </row>
    <row r="23" ht="32.1" customHeight="1" outlineLevel="1" spans="1:11">
      <c r="A23" s="9"/>
      <c r="B23" s="14" t="s">
        <v>3178</v>
      </c>
      <c r="C23" s="11">
        <f t="shared" si="1"/>
        <v>0</v>
      </c>
      <c r="D23" s="11"/>
      <c r="E23" s="11"/>
      <c r="F23" s="11"/>
      <c r="G23" s="11">
        <f t="shared" si="3"/>
        <v>0</v>
      </c>
      <c r="H23" s="11"/>
      <c r="I23" s="11"/>
      <c r="J23" s="11"/>
      <c r="K23" s="21" t="str">
        <f t="shared" si="4"/>
        <v/>
      </c>
    </row>
    <row r="24" ht="32.1" customHeight="1" outlineLevel="1" spans="1:11">
      <c r="A24" s="9"/>
      <c r="B24" s="14" t="s">
        <v>3179</v>
      </c>
      <c r="C24" s="11">
        <f t="shared" si="1"/>
        <v>0</v>
      </c>
      <c r="D24" s="11"/>
      <c r="E24" s="11"/>
      <c r="F24" s="11"/>
      <c r="G24" s="11">
        <f t="shared" si="3"/>
        <v>0</v>
      </c>
      <c r="H24" s="11"/>
      <c r="I24" s="11"/>
      <c r="J24" s="11"/>
      <c r="K24" s="21" t="str">
        <f t="shared" si="4"/>
        <v/>
      </c>
    </row>
    <row r="25" ht="32.1" customHeight="1" outlineLevel="1" spans="1:11">
      <c r="A25" s="9"/>
      <c r="B25" s="14" t="s">
        <v>3180</v>
      </c>
      <c r="C25" s="11">
        <f t="shared" si="1"/>
        <v>0</v>
      </c>
      <c r="D25" s="11"/>
      <c r="E25" s="11"/>
      <c r="F25" s="11"/>
      <c r="G25" s="11">
        <f t="shared" si="3"/>
        <v>240</v>
      </c>
      <c r="H25" s="11">
        <v>240</v>
      </c>
      <c r="I25" s="11"/>
      <c r="J25" s="11"/>
      <c r="K25" s="21" t="str">
        <f t="shared" si="4"/>
        <v/>
      </c>
    </row>
    <row r="26" ht="32.1" customHeight="1" spans="1:11">
      <c r="A26" s="9"/>
      <c r="B26" s="13" t="s">
        <v>3181</v>
      </c>
      <c r="C26" s="11">
        <f t="shared" si="1"/>
        <v>0</v>
      </c>
      <c r="D26" s="11">
        <f t="shared" ref="D26:J26" si="8">SUM(D27)</f>
        <v>0</v>
      </c>
      <c r="E26" s="11">
        <f t="shared" si="8"/>
        <v>0</v>
      </c>
      <c r="F26" s="11">
        <f t="shared" si="8"/>
        <v>0</v>
      </c>
      <c r="G26" s="11">
        <f t="shared" si="3"/>
        <v>0</v>
      </c>
      <c r="H26" s="11">
        <f t="shared" si="8"/>
        <v>0</v>
      </c>
      <c r="I26" s="11">
        <f t="shared" si="8"/>
        <v>0</v>
      </c>
      <c r="J26" s="11">
        <f t="shared" si="8"/>
        <v>0</v>
      </c>
      <c r="K26" s="21" t="str">
        <f t="shared" si="4"/>
        <v/>
      </c>
    </row>
    <row r="27" ht="32.1" customHeight="1" outlineLevel="1" spans="1:11">
      <c r="A27" s="9"/>
      <c r="B27" s="14" t="s">
        <v>3182</v>
      </c>
      <c r="C27" s="11">
        <f t="shared" si="1"/>
        <v>0</v>
      </c>
      <c r="D27" s="11"/>
      <c r="E27" s="11"/>
      <c r="F27" s="11"/>
      <c r="G27" s="11">
        <f t="shared" si="3"/>
        <v>0</v>
      </c>
      <c r="H27" s="11"/>
      <c r="I27" s="11"/>
      <c r="J27" s="11"/>
      <c r="K27" s="21" t="str">
        <f t="shared" si="4"/>
        <v/>
      </c>
    </row>
    <row r="28" ht="32.1" customHeight="1" spans="1:11">
      <c r="A28" s="9"/>
      <c r="B28" s="14" t="s">
        <v>3183</v>
      </c>
      <c r="C28" s="11">
        <f t="shared" si="1"/>
        <v>0</v>
      </c>
      <c r="D28" s="11">
        <f t="shared" ref="D28:J28" si="9">SUM(D29)</f>
        <v>0</v>
      </c>
      <c r="E28" s="11">
        <f t="shared" si="9"/>
        <v>0</v>
      </c>
      <c r="F28" s="11">
        <f t="shared" si="9"/>
        <v>0</v>
      </c>
      <c r="G28" s="11">
        <f t="shared" si="3"/>
        <v>0</v>
      </c>
      <c r="H28" s="11">
        <f t="shared" si="9"/>
        <v>0</v>
      </c>
      <c r="I28" s="11">
        <f t="shared" si="9"/>
        <v>0</v>
      </c>
      <c r="J28" s="11">
        <f t="shared" si="9"/>
        <v>0</v>
      </c>
      <c r="K28" s="21" t="str">
        <f t="shared" si="4"/>
        <v/>
      </c>
    </row>
    <row r="29" ht="32.1" customHeight="1" outlineLevel="1" spans="1:11">
      <c r="A29" s="9"/>
      <c r="B29" s="14" t="s">
        <v>3184</v>
      </c>
      <c r="C29" s="11">
        <f t="shared" si="1"/>
        <v>0</v>
      </c>
      <c r="D29" s="11"/>
      <c r="E29" s="11"/>
      <c r="F29" s="11"/>
      <c r="G29" s="11">
        <f t="shared" si="3"/>
        <v>0</v>
      </c>
      <c r="H29" s="11"/>
      <c r="I29" s="11"/>
      <c r="J29" s="11"/>
      <c r="K29" s="21" t="str">
        <f t="shared" si="4"/>
        <v/>
      </c>
    </row>
    <row r="30" ht="32.1" customHeight="1" spans="1:11">
      <c r="A30" s="9"/>
      <c r="B30" s="13" t="s">
        <v>3185</v>
      </c>
      <c r="C30" s="11">
        <f t="shared" si="1"/>
        <v>0</v>
      </c>
      <c r="D30" s="11">
        <f t="shared" ref="D30:J30" si="10">SUM(D31)</f>
        <v>0</v>
      </c>
      <c r="E30" s="11">
        <f t="shared" si="10"/>
        <v>0</v>
      </c>
      <c r="F30" s="11">
        <f t="shared" si="10"/>
        <v>0</v>
      </c>
      <c r="G30" s="11">
        <f t="shared" si="3"/>
        <v>0</v>
      </c>
      <c r="H30" s="11">
        <f t="shared" si="10"/>
        <v>0</v>
      </c>
      <c r="I30" s="11">
        <f t="shared" si="10"/>
        <v>0</v>
      </c>
      <c r="J30" s="11">
        <f t="shared" si="10"/>
        <v>0</v>
      </c>
      <c r="K30" s="21" t="str">
        <f t="shared" si="4"/>
        <v/>
      </c>
    </row>
    <row r="31" ht="32.1" customHeight="1" outlineLevel="1" spans="1:11">
      <c r="A31" s="9"/>
      <c r="B31" s="14" t="s">
        <v>3186</v>
      </c>
      <c r="C31" s="11">
        <f t="shared" si="1"/>
        <v>0</v>
      </c>
      <c r="D31" s="11"/>
      <c r="E31" s="11"/>
      <c r="F31" s="11"/>
      <c r="G31" s="11">
        <f t="shared" si="3"/>
        <v>0</v>
      </c>
      <c r="H31" s="11"/>
      <c r="I31" s="11"/>
      <c r="J31" s="11"/>
      <c r="K31" s="21" t="str">
        <f t="shared" si="4"/>
        <v/>
      </c>
    </row>
    <row r="32" ht="32.1" customHeight="1" spans="1:11">
      <c r="A32" s="9"/>
      <c r="B32" s="16" t="s">
        <v>3187</v>
      </c>
      <c r="C32" s="11"/>
      <c r="D32" s="11"/>
      <c r="E32" s="11"/>
      <c r="F32" s="11"/>
      <c r="G32" s="11"/>
      <c r="H32" s="11"/>
      <c r="I32" s="11"/>
      <c r="J32" s="11"/>
      <c r="K32" s="22"/>
    </row>
    <row r="33" ht="32.1" customHeight="1" spans="1:11">
      <c r="A33" s="17" t="s">
        <v>3188</v>
      </c>
      <c r="B33" s="7"/>
      <c r="C33" s="11">
        <f t="shared" ref="C33:J33" si="11">SUM(C7,C10)</f>
        <v>0</v>
      </c>
      <c r="D33" s="11">
        <f t="shared" si="11"/>
        <v>0</v>
      </c>
      <c r="E33" s="11">
        <f t="shared" si="11"/>
        <v>0</v>
      </c>
      <c r="F33" s="11">
        <f t="shared" si="11"/>
        <v>0</v>
      </c>
      <c r="G33" s="11">
        <f t="shared" si="11"/>
        <v>240</v>
      </c>
      <c r="H33" s="11">
        <f t="shared" si="11"/>
        <v>240</v>
      </c>
      <c r="I33" s="11">
        <f t="shared" si="11"/>
        <v>0</v>
      </c>
      <c r="J33" s="11">
        <f t="shared" si="11"/>
        <v>0</v>
      </c>
      <c r="K33" s="21" t="str">
        <f>IFERROR(G33/C33,"")</f>
        <v/>
      </c>
    </row>
    <row r="34" ht="32.1" customHeight="1" spans="1:11">
      <c r="A34" s="17" t="s">
        <v>2383</v>
      </c>
      <c r="B34" s="7"/>
      <c r="C34" s="11">
        <f>SUM(D34:F34)</f>
        <v>0</v>
      </c>
      <c r="D34" s="11">
        <f t="shared" ref="D34:J34" si="12">SUM(D35:D38)</f>
        <v>0</v>
      </c>
      <c r="E34" s="11">
        <f t="shared" si="12"/>
        <v>0</v>
      </c>
      <c r="F34" s="11">
        <f t="shared" si="12"/>
        <v>0</v>
      </c>
      <c r="G34" s="11">
        <f t="shared" ref="G34:G38" si="13">SUM(H34:J34)</f>
        <v>0</v>
      </c>
      <c r="H34" s="11">
        <f t="shared" si="12"/>
        <v>0</v>
      </c>
      <c r="I34" s="11">
        <f t="shared" si="12"/>
        <v>0</v>
      </c>
      <c r="J34" s="11">
        <f t="shared" si="12"/>
        <v>0</v>
      </c>
      <c r="K34" s="21"/>
    </row>
    <row r="35" ht="32.1" customHeight="1" spans="1:11">
      <c r="A35" s="17" t="s">
        <v>3189</v>
      </c>
      <c r="B35" s="7" t="s">
        <v>3106</v>
      </c>
      <c r="C35" s="11">
        <f>SUM(D35:F35)</f>
        <v>0</v>
      </c>
      <c r="D35" s="11">
        <f t="shared" ref="D35:J35" si="14">SUM(D36:D38)</f>
        <v>0</v>
      </c>
      <c r="E35" s="11">
        <f t="shared" si="14"/>
        <v>0</v>
      </c>
      <c r="F35" s="11">
        <f t="shared" si="14"/>
        <v>0</v>
      </c>
      <c r="G35" s="11">
        <f t="shared" si="13"/>
        <v>0</v>
      </c>
      <c r="H35" s="11">
        <f t="shared" si="14"/>
        <v>0</v>
      </c>
      <c r="I35" s="11">
        <f t="shared" si="14"/>
        <v>0</v>
      </c>
      <c r="J35" s="11">
        <f t="shared" si="14"/>
        <v>0</v>
      </c>
      <c r="K35" s="21" t="str">
        <f>IFERROR(G35/C35,"")</f>
        <v/>
      </c>
    </row>
    <row r="36" ht="32.1" customHeight="1" spans="1:11">
      <c r="A36" s="17" t="s">
        <v>3190</v>
      </c>
      <c r="B36" s="7"/>
      <c r="C36" s="11">
        <f>SUM(D36:F36)</f>
        <v>0</v>
      </c>
      <c r="D36" s="11"/>
      <c r="E36" s="11"/>
      <c r="F36" s="11"/>
      <c r="G36" s="11">
        <f t="shared" si="13"/>
        <v>0</v>
      </c>
      <c r="H36" s="11"/>
      <c r="I36" s="11"/>
      <c r="J36" s="11"/>
      <c r="K36" s="21" t="str">
        <f>IFERROR(G36/C36,"")</f>
        <v/>
      </c>
    </row>
    <row r="37" ht="32.1" customHeight="1" spans="1:11">
      <c r="A37" s="17" t="s">
        <v>3191</v>
      </c>
      <c r="B37" s="7" t="s">
        <v>3112</v>
      </c>
      <c r="C37" s="11">
        <f>SUM(D37:F37)</f>
        <v>0</v>
      </c>
      <c r="D37" s="11"/>
      <c r="E37" s="11"/>
      <c r="F37" s="11"/>
      <c r="G37" s="11">
        <f t="shared" si="13"/>
        <v>0</v>
      </c>
      <c r="H37" s="11"/>
      <c r="I37" s="11"/>
      <c r="J37" s="11"/>
      <c r="K37" s="21" t="str">
        <f>IFERROR(G37/C37,"")</f>
        <v/>
      </c>
    </row>
    <row r="38" ht="32.1" customHeight="1" spans="1:11">
      <c r="A38" s="17" t="s">
        <v>3192</v>
      </c>
      <c r="B38" s="7"/>
      <c r="C38" s="11">
        <f>SUM(D38:F38)</f>
        <v>0</v>
      </c>
      <c r="D38" s="11"/>
      <c r="E38" s="11"/>
      <c r="F38" s="11"/>
      <c r="G38" s="11">
        <f t="shared" si="13"/>
        <v>0</v>
      </c>
      <c r="H38" s="11"/>
      <c r="I38" s="11"/>
      <c r="J38" s="11"/>
      <c r="K38" s="21" t="str">
        <f>IFERROR(G38/C38,"")</f>
        <v/>
      </c>
    </row>
    <row r="39" ht="32.1" customHeight="1" spans="1:11">
      <c r="A39" s="18" t="s">
        <v>3193</v>
      </c>
      <c r="B39" s="19"/>
      <c r="C39" s="11">
        <f>SUM(C33,C34)</f>
        <v>0</v>
      </c>
      <c r="D39" s="11">
        <f t="shared" ref="D39:J39" si="15">SUM(D33,D34)</f>
        <v>0</v>
      </c>
      <c r="E39" s="11">
        <f t="shared" si="15"/>
        <v>0</v>
      </c>
      <c r="F39" s="11">
        <f t="shared" si="15"/>
        <v>0</v>
      </c>
      <c r="G39" s="11">
        <f t="shared" si="15"/>
        <v>240</v>
      </c>
      <c r="H39" s="11">
        <f t="shared" si="15"/>
        <v>240</v>
      </c>
      <c r="I39" s="11">
        <f t="shared" si="15"/>
        <v>0</v>
      </c>
      <c r="J39" s="11">
        <f t="shared" si="15"/>
        <v>0</v>
      </c>
      <c r="K39" s="11">
        <f>SUM(K33,K35)</f>
        <v>0</v>
      </c>
    </row>
    <row r="40" ht="44.7" customHeight="1" spans="1:11">
      <c r="A40" s="17" t="s">
        <v>3194</v>
      </c>
      <c r="B40" s="7"/>
      <c r="C40" s="20"/>
      <c r="D40" s="20"/>
      <c r="E40" s="20"/>
      <c r="F40" s="20"/>
      <c r="G40" s="20"/>
      <c r="H40" s="20"/>
      <c r="I40" s="20"/>
      <c r="J40" s="20"/>
      <c r="K40" s="20"/>
    </row>
  </sheetData>
  <mergeCells count="15">
    <mergeCell ref="A2:K2"/>
    <mergeCell ref="A3:K3"/>
    <mergeCell ref="C4:F4"/>
    <mergeCell ref="G4:J4"/>
    <mergeCell ref="A33:B33"/>
    <mergeCell ref="A34:B34"/>
    <mergeCell ref="A35:B35"/>
    <mergeCell ref="A36:B36"/>
    <mergeCell ref="A37:B37"/>
    <mergeCell ref="A38:B38"/>
    <mergeCell ref="A39:B39"/>
    <mergeCell ref="A40:K40"/>
    <mergeCell ref="A4:A5"/>
    <mergeCell ref="B4:B5"/>
    <mergeCell ref="K4:K5"/>
  </mergeCells>
  <pageMargins left="0.751388888888889" right="0.751388888888889" top="1" bottom="1" header="0.5" footer="0.5"/>
  <pageSetup paperSize="9" scale="59" fitToHeight="0"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21" sqref="A21"/>
    </sheetView>
  </sheetViews>
  <sheetFormatPr defaultColWidth="9" defaultRowHeight="14.25"/>
  <cols>
    <col min="1" max="1" width="117.4" style="317" customWidth="1"/>
    <col min="2" max="16384" width="9" style="317"/>
  </cols>
  <sheetData>
    <row r="1" ht="48.75" customHeight="1" spans="1:1">
      <c r="A1" s="318" t="s">
        <v>2</v>
      </c>
    </row>
    <row r="2" s="315" customFormat="1" ht="27.9" customHeight="1" spans="1:1">
      <c r="A2" s="319" t="s">
        <v>3</v>
      </c>
    </row>
    <row r="3" s="315" customFormat="1" ht="27.9" customHeight="1" spans="1:1">
      <c r="A3" s="319" t="s">
        <v>4</v>
      </c>
    </row>
    <row r="4" s="315" customFormat="1" ht="27.9" customHeight="1" spans="1:1">
      <c r="A4" s="319" t="s">
        <v>5</v>
      </c>
    </row>
    <row r="5" s="315" customFormat="1" ht="27.9" customHeight="1" spans="1:1">
      <c r="A5" s="319" t="s">
        <v>6</v>
      </c>
    </row>
    <row r="6" s="315" customFormat="1" ht="27.9" customHeight="1" spans="1:1">
      <c r="A6" s="319" t="s">
        <v>7</v>
      </c>
    </row>
    <row r="7" s="315" customFormat="1" ht="27.9" customHeight="1" spans="1:1">
      <c r="A7" s="319" t="s">
        <v>8</v>
      </c>
    </row>
    <row r="8" s="315" customFormat="1" ht="27.9" customHeight="1" spans="1:1">
      <c r="A8" s="319" t="s">
        <v>9</v>
      </c>
    </row>
    <row r="9" s="315" customFormat="1" ht="27.9" customHeight="1" spans="1:1">
      <c r="A9" s="319" t="s">
        <v>10</v>
      </c>
    </row>
    <row r="10" s="315" customFormat="1" ht="27.9" customHeight="1" spans="1:1">
      <c r="A10" s="319" t="s">
        <v>11</v>
      </c>
    </row>
    <row r="11" s="315" customFormat="1" ht="27.9" customHeight="1" spans="1:1">
      <c r="A11" s="319" t="s">
        <v>12</v>
      </c>
    </row>
    <row r="12" s="315" customFormat="1" ht="27.9" customHeight="1" spans="1:1">
      <c r="A12" s="319" t="s">
        <v>13</v>
      </c>
    </row>
    <row r="13" s="315" customFormat="1" ht="27.9" customHeight="1" spans="1:1">
      <c r="A13" s="319" t="s">
        <v>14</v>
      </c>
    </row>
    <row r="14" s="315" customFormat="1" ht="27.9" customHeight="1" spans="1:1">
      <c r="A14" s="319" t="s">
        <v>15</v>
      </c>
    </row>
    <row r="15" s="316" customFormat="1" ht="27.9" customHeight="1" spans="1:1">
      <c r="A15" s="319" t="s">
        <v>16</v>
      </c>
    </row>
    <row r="16" ht="27.9" customHeight="1" spans="1:1">
      <c r="A16" s="319"/>
    </row>
  </sheetData>
  <printOptions horizontalCentered="1"/>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33"/>
  <sheetViews>
    <sheetView showGridLines="0" showZeros="0" zoomScale="93" zoomScaleNormal="93" workbookViewId="0">
      <pane ySplit="5" topLeftCell="A18" activePane="bottomLeft" state="frozen"/>
      <selection/>
      <selection pane="bottomLeft" activeCell="E33" sqref="E33"/>
    </sheetView>
  </sheetViews>
  <sheetFormatPr defaultColWidth="9" defaultRowHeight="13.5" outlineLevelCol="6"/>
  <cols>
    <col min="1" max="1" width="11.8" style="37" customWidth="1"/>
    <col min="2" max="2" width="36" style="37" customWidth="1"/>
    <col min="3" max="7" width="19.9" style="38" customWidth="1"/>
    <col min="8" max="11" width="9" style="37" customWidth="1"/>
    <col min="12" max="16384" width="9" style="37"/>
  </cols>
  <sheetData>
    <row r="1" ht="18" customHeight="1" spans="1:1">
      <c r="A1" s="39" t="s">
        <v>17</v>
      </c>
    </row>
    <row r="2" s="35" customFormat="1" ht="22.5" spans="1:7">
      <c r="A2" s="32" t="s">
        <v>18</v>
      </c>
      <c r="B2" s="32"/>
      <c r="C2" s="40"/>
      <c r="D2" s="40"/>
      <c r="E2" s="40"/>
      <c r="F2" s="40"/>
      <c r="G2" s="40"/>
    </row>
    <row r="3" ht="20.25" customHeight="1" spans="7:7">
      <c r="G3" s="41" t="s">
        <v>19</v>
      </c>
    </row>
    <row r="4" ht="31.5" customHeight="1" spans="1:7">
      <c r="A4" s="302" t="s">
        <v>20</v>
      </c>
      <c r="B4" s="303"/>
      <c r="C4" s="43" t="s">
        <v>21</v>
      </c>
      <c r="D4" s="43" t="s">
        <v>22</v>
      </c>
      <c r="E4" s="304" t="s">
        <v>23</v>
      </c>
      <c r="F4" s="305"/>
      <c r="G4" s="306"/>
    </row>
    <row r="5" ht="33.9" customHeight="1" spans="1:7">
      <c r="A5" s="72" t="s">
        <v>24</v>
      </c>
      <c r="B5" s="72" t="s">
        <v>25</v>
      </c>
      <c r="C5" s="46"/>
      <c r="D5" s="46"/>
      <c r="E5" s="68" t="s">
        <v>26</v>
      </c>
      <c r="F5" s="69" t="s">
        <v>27</v>
      </c>
      <c r="G5" s="69" t="s">
        <v>28</v>
      </c>
    </row>
    <row r="6" ht="20.1" customHeight="1" spans="1:7">
      <c r="A6" s="185">
        <v>101</v>
      </c>
      <c r="B6" s="109" t="s">
        <v>29</v>
      </c>
      <c r="C6" s="187">
        <f>SUM(C7:C22)</f>
        <v>106000</v>
      </c>
      <c r="D6" s="187">
        <f t="shared" ref="D6:E6" si="0">SUM(D7:D22)</f>
        <v>108770</v>
      </c>
      <c r="E6" s="187">
        <f t="shared" si="0"/>
        <v>125300</v>
      </c>
      <c r="F6" s="307">
        <f>IF(C6&gt;0,E6/C6,0)</f>
        <v>1.18207547169811</v>
      </c>
      <c r="G6" s="307">
        <f>IF(D6&gt;0,E6/D6,0)</f>
        <v>1.15197205111704</v>
      </c>
    </row>
    <row r="7" ht="20.1" customHeight="1" spans="1:7">
      <c r="A7" s="194">
        <v>10101</v>
      </c>
      <c r="B7" s="194" t="s">
        <v>30</v>
      </c>
      <c r="C7" s="308">
        <v>47805</v>
      </c>
      <c r="D7" s="308">
        <v>46749</v>
      </c>
      <c r="E7" s="308">
        <f>51460+2000-1480-740-370-200-200+15</f>
        <v>50485</v>
      </c>
      <c r="F7" s="309">
        <f>IF(C7&gt;0,E7/C7,0)</f>
        <v>1.05606108147683</v>
      </c>
      <c r="G7" s="309">
        <f>IF(D7&gt;0,E7/D7,0)</f>
        <v>1.07991614793899</v>
      </c>
    </row>
    <row r="8" ht="20.1" customHeight="1" spans="1:7">
      <c r="A8" s="194">
        <v>10104</v>
      </c>
      <c r="B8" s="194" t="s">
        <v>31</v>
      </c>
      <c r="C8" s="310">
        <v>5510</v>
      </c>
      <c r="D8" s="308">
        <v>6010</v>
      </c>
      <c r="E8" s="308">
        <f>5300+5+5</f>
        <v>5310</v>
      </c>
      <c r="F8" s="309">
        <f t="shared" ref="F8:F33" si="1">IF(C8&gt;0,E8/C8,0)</f>
        <v>0.963702359346643</v>
      </c>
      <c r="G8" s="309">
        <f t="shared" ref="G8:G33" si="2">IF(D8&gt;0,E8/D8,0)</f>
        <v>0.883527454242928</v>
      </c>
    </row>
    <row r="9" ht="20.1" customHeight="1" spans="1:7">
      <c r="A9" s="194">
        <v>10105</v>
      </c>
      <c r="B9" s="194" t="s">
        <v>32</v>
      </c>
      <c r="C9" s="308">
        <v>0</v>
      </c>
      <c r="D9" s="308"/>
      <c r="E9" s="308"/>
      <c r="F9" s="309">
        <f t="shared" si="1"/>
        <v>0</v>
      </c>
      <c r="G9" s="309">
        <f t="shared" si="2"/>
        <v>0</v>
      </c>
    </row>
    <row r="10" ht="20.1" customHeight="1" spans="1:7">
      <c r="A10" s="194">
        <v>10106</v>
      </c>
      <c r="B10" s="194" t="s">
        <v>33</v>
      </c>
      <c r="C10" s="310">
        <v>3924</v>
      </c>
      <c r="D10" s="308">
        <v>4424</v>
      </c>
      <c r="E10" s="308">
        <v>3900</v>
      </c>
      <c r="F10" s="309">
        <f t="shared" si="1"/>
        <v>0.99388379204893</v>
      </c>
      <c r="G10" s="309">
        <f t="shared" si="2"/>
        <v>0.881555153707052</v>
      </c>
    </row>
    <row r="11" ht="20.1" customHeight="1" spans="1:7">
      <c r="A11" s="194">
        <v>10107</v>
      </c>
      <c r="B11" s="194" t="s">
        <v>34</v>
      </c>
      <c r="C11" s="310">
        <v>1358</v>
      </c>
      <c r="D11" s="308">
        <v>1358</v>
      </c>
      <c r="E11" s="308">
        <v>1720</v>
      </c>
      <c r="F11" s="309">
        <f t="shared" si="1"/>
        <v>1.26656848306333</v>
      </c>
      <c r="G11" s="309">
        <f t="shared" si="2"/>
        <v>1.26656848306333</v>
      </c>
    </row>
    <row r="12" ht="20.1" customHeight="1" spans="1:7">
      <c r="A12" s="194">
        <v>10109</v>
      </c>
      <c r="B12" s="194" t="s">
        <v>35</v>
      </c>
      <c r="C12" s="310">
        <f>5488-67</f>
        <v>5421</v>
      </c>
      <c r="D12" s="308">
        <v>5421</v>
      </c>
      <c r="E12" s="308">
        <v>6650</v>
      </c>
      <c r="F12" s="309">
        <f t="shared" si="1"/>
        <v>1.22671093894115</v>
      </c>
      <c r="G12" s="309">
        <f t="shared" si="2"/>
        <v>1.22671093894115</v>
      </c>
    </row>
    <row r="13" ht="20.1" customHeight="1" spans="1:7">
      <c r="A13" s="194">
        <v>10110</v>
      </c>
      <c r="B13" s="194" t="s">
        <v>36</v>
      </c>
      <c r="C13" s="310">
        <v>5805</v>
      </c>
      <c r="D13" s="308">
        <v>5805</v>
      </c>
      <c r="E13" s="308">
        <v>6530</v>
      </c>
      <c r="F13" s="309">
        <f t="shared" si="1"/>
        <v>1.12489233419466</v>
      </c>
      <c r="G13" s="309">
        <f t="shared" si="2"/>
        <v>1.12489233419466</v>
      </c>
    </row>
    <row r="14" ht="20.1" customHeight="1" spans="1:7">
      <c r="A14" s="194">
        <v>10111</v>
      </c>
      <c r="B14" s="194" t="s">
        <v>37</v>
      </c>
      <c r="C14" s="310">
        <v>2306</v>
      </c>
      <c r="D14" s="308">
        <v>2306</v>
      </c>
      <c r="E14" s="308">
        <v>2950</v>
      </c>
      <c r="F14" s="309">
        <f t="shared" si="1"/>
        <v>1.27927146574154</v>
      </c>
      <c r="G14" s="309">
        <f t="shared" si="2"/>
        <v>1.27927146574154</v>
      </c>
    </row>
    <row r="15" ht="20.1" customHeight="1" spans="1:7">
      <c r="A15" s="194">
        <v>10112</v>
      </c>
      <c r="B15" s="194" t="s">
        <v>38</v>
      </c>
      <c r="C15" s="310">
        <v>7156</v>
      </c>
      <c r="D15" s="308">
        <v>7156</v>
      </c>
      <c r="E15" s="308">
        <f>8880+740</f>
        <v>9620</v>
      </c>
      <c r="F15" s="309">
        <f t="shared" si="1"/>
        <v>1.34432643935159</v>
      </c>
      <c r="G15" s="309">
        <f t="shared" si="2"/>
        <v>1.34432643935159</v>
      </c>
    </row>
    <row r="16" ht="20.1" customHeight="1" spans="1:7">
      <c r="A16" s="194">
        <v>10113</v>
      </c>
      <c r="B16" s="194" t="s">
        <v>39</v>
      </c>
      <c r="C16" s="310">
        <v>5651</v>
      </c>
      <c r="D16" s="308">
        <v>5651</v>
      </c>
      <c r="E16" s="308">
        <v>7720</v>
      </c>
      <c r="F16" s="309">
        <f t="shared" si="1"/>
        <v>1.36612988851531</v>
      </c>
      <c r="G16" s="309">
        <f t="shared" si="2"/>
        <v>1.36612988851531</v>
      </c>
    </row>
    <row r="17" ht="20.1" customHeight="1" spans="1:7">
      <c r="A17" s="194">
        <v>10114</v>
      </c>
      <c r="B17" s="194" t="s">
        <v>40</v>
      </c>
      <c r="C17" s="310">
        <v>75</v>
      </c>
      <c r="D17" s="308">
        <v>75</v>
      </c>
      <c r="E17" s="308">
        <v>100</v>
      </c>
      <c r="F17" s="309">
        <f t="shared" si="1"/>
        <v>1.33333333333333</v>
      </c>
      <c r="G17" s="309">
        <f t="shared" si="2"/>
        <v>1.33333333333333</v>
      </c>
    </row>
    <row r="18" ht="20.1" customHeight="1" spans="1:7">
      <c r="A18" s="194">
        <v>10118</v>
      </c>
      <c r="B18" s="194" t="s">
        <v>41</v>
      </c>
      <c r="C18" s="310">
        <v>7328</v>
      </c>
      <c r="D18" s="308">
        <v>7355</v>
      </c>
      <c r="E18" s="308">
        <v>8550</v>
      </c>
      <c r="F18" s="309">
        <f t="shared" si="1"/>
        <v>1.1667576419214</v>
      </c>
      <c r="G18" s="309">
        <f t="shared" si="2"/>
        <v>1.162474507138</v>
      </c>
    </row>
    <row r="19" ht="20.1" customHeight="1" spans="1:7">
      <c r="A19" s="194">
        <v>10119</v>
      </c>
      <c r="B19" s="194" t="s">
        <v>42</v>
      </c>
      <c r="C19" s="310">
        <v>13476</v>
      </c>
      <c r="D19" s="308">
        <v>16275</v>
      </c>
      <c r="E19" s="308">
        <f>18530-800+1600+1480+370+200+200-30-15-5+25</f>
        <v>21555</v>
      </c>
      <c r="F19" s="309">
        <f t="shared" si="1"/>
        <v>1.59951024042743</v>
      </c>
      <c r="G19" s="309">
        <f t="shared" si="2"/>
        <v>1.32442396313364</v>
      </c>
    </row>
    <row r="20" ht="20.1" customHeight="1" spans="1:7">
      <c r="A20" s="194">
        <v>10120</v>
      </c>
      <c r="B20" s="194" t="s">
        <v>43</v>
      </c>
      <c r="C20" s="308">
        <v>0</v>
      </c>
      <c r="D20" s="308"/>
      <c r="E20" s="308"/>
      <c r="F20" s="309">
        <f t="shared" si="1"/>
        <v>0</v>
      </c>
      <c r="G20" s="309">
        <f t="shared" si="2"/>
        <v>0</v>
      </c>
    </row>
    <row r="21" ht="20.1" customHeight="1" spans="1:7">
      <c r="A21" s="194">
        <v>10121</v>
      </c>
      <c r="B21" s="194" t="s">
        <v>44</v>
      </c>
      <c r="C21" s="310">
        <v>185</v>
      </c>
      <c r="D21" s="308">
        <v>185</v>
      </c>
      <c r="E21" s="308">
        <v>210</v>
      </c>
      <c r="F21" s="309">
        <f t="shared" si="1"/>
        <v>1.13513513513514</v>
      </c>
      <c r="G21" s="309">
        <f t="shared" si="2"/>
        <v>1.13513513513514</v>
      </c>
    </row>
    <row r="22" ht="20.1" customHeight="1" spans="1:7">
      <c r="A22" s="194">
        <v>10199</v>
      </c>
      <c r="B22" s="194" t="s">
        <v>45</v>
      </c>
      <c r="C22" s="308"/>
      <c r="D22" s="308"/>
      <c r="E22" s="308"/>
      <c r="F22" s="309">
        <f t="shared" si="1"/>
        <v>0</v>
      </c>
      <c r="G22" s="309">
        <f t="shared" si="2"/>
        <v>0</v>
      </c>
    </row>
    <row r="23" ht="21" customHeight="1" spans="1:7">
      <c r="A23" s="185">
        <v>103</v>
      </c>
      <c r="B23" s="109" t="s">
        <v>46</v>
      </c>
      <c r="C23" s="187">
        <f>SUM(C24:C31)</f>
        <v>32300</v>
      </c>
      <c r="D23" s="187">
        <f t="shared" ref="D23:E23" si="3">SUM(D24:D31)</f>
        <v>32330</v>
      </c>
      <c r="E23" s="187">
        <f t="shared" si="3"/>
        <v>20000</v>
      </c>
      <c r="F23" s="307">
        <f t="shared" si="1"/>
        <v>0.619195046439629</v>
      </c>
      <c r="G23" s="307">
        <f t="shared" si="2"/>
        <v>0.618620476337767</v>
      </c>
    </row>
    <row r="24" ht="20.1" customHeight="1" spans="1:7">
      <c r="A24" s="194">
        <v>10302</v>
      </c>
      <c r="B24" s="194" t="s">
        <v>47</v>
      </c>
      <c r="C24" s="310">
        <v>6756</v>
      </c>
      <c r="D24" s="308">
        <v>6756</v>
      </c>
      <c r="E24" s="308">
        <v>6000</v>
      </c>
      <c r="F24" s="309">
        <f t="shared" si="1"/>
        <v>0.88809946714032</v>
      </c>
      <c r="G24" s="309">
        <f t="shared" si="2"/>
        <v>0.88809946714032</v>
      </c>
    </row>
    <row r="25" ht="20.1" customHeight="1" spans="1:7">
      <c r="A25" s="194">
        <v>10304</v>
      </c>
      <c r="B25" s="194" t="s">
        <v>48</v>
      </c>
      <c r="C25" s="310">
        <v>2328</v>
      </c>
      <c r="D25" s="308">
        <v>2328</v>
      </c>
      <c r="E25" s="308">
        <v>1700</v>
      </c>
      <c r="F25" s="309">
        <f t="shared" si="1"/>
        <v>0.730240549828179</v>
      </c>
      <c r="G25" s="309">
        <f t="shared" si="2"/>
        <v>0.730240549828179</v>
      </c>
    </row>
    <row r="26" ht="20.1" customHeight="1" spans="1:7">
      <c r="A26" s="194">
        <v>10305</v>
      </c>
      <c r="B26" s="194" t="s">
        <v>49</v>
      </c>
      <c r="C26" s="310">
        <v>8200</v>
      </c>
      <c r="D26" s="308">
        <v>8200</v>
      </c>
      <c r="E26" s="308">
        <v>5300</v>
      </c>
      <c r="F26" s="309">
        <f t="shared" si="1"/>
        <v>0.646341463414634</v>
      </c>
      <c r="G26" s="309">
        <f t="shared" si="2"/>
        <v>0.646341463414634</v>
      </c>
    </row>
    <row r="27" ht="20.1" customHeight="1" spans="1:7">
      <c r="A27" s="194">
        <v>10306</v>
      </c>
      <c r="B27" s="194" t="s">
        <v>50</v>
      </c>
      <c r="C27" s="308"/>
      <c r="D27" s="308"/>
      <c r="E27" s="308"/>
      <c r="F27" s="309">
        <f t="shared" si="1"/>
        <v>0</v>
      </c>
      <c r="G27" s="309">
        <f t="shared" si="2"/>
        <v>0</v>
      </c>
    </row>
    <row r="28" ht="20.1" customHeight="1" spans="1:7">
      <c r="A28" s="194">
        <v>10307</v>
      </c>
      <c r="B28" s="194" t="s">
        <v>51</v>
      </c>
      <c r="C28" s="310">
        <v>15011</v>
      </c>
      <c r="D28" s="308">
        <v>15041</v>
      </c>
      <c r="E28" s="308">
        <v>7000</v>
      </c>
      <c r="F28" s="309">
        <f t="shared" si="1"/>
        <v>0.466324695223503</v>
      </c>
      <c r="G28" s="309">
        <f t="shared" si="2"/>
        <v>0.465394588125789</v>
      </c>
    </row>
    <row r="29" ht="20.1" customHeight="1" spans="1:7">
      <c r="A29" s="194">
        <v>10308</v>
      </c>
      <c r="B29" s="194" t="s">
        <v>52</v>
      </c>
      <c r="C29" s="308"/>
      <c r="D29" s="308"/>
      <c r="E29" s="308"/>
      <c r="F29" s="309">
        <f t="shared" si="1"/>
        <v>0</v>
      </c>
      <c r="G29" s="309">
        <f t="shared" si="2"/>
        <v>0</v>
      </c>
    </row>
    <row r="30" s="301" customFormat="1" ht="20.1" customHeight="1" spans="1:7">
      <c r="A30" s="194">
        <v>10309</v>
      </c>
      <c r="B30" s="194" t="s">
        <v>53</v>
      </c>
      <c r="C30" s="308"/>
      <c r="D30" s="308"/>
      <c r="E30" s="308"/>
      <c r="F30" s="309">
        <f t="shared" si="1"/>
        <v>0</v>
      </c>
      <c r="G30" s="309">
        <f t="shared" si="2"/>
        <v>0</v>
      </c>
    </row>
    <row r="31" s="301" customFormat="1" ht="20.1" customHeight="1" spans="1:7">
      <c r="A31" s="194">
        <v>10399</v>
      </c>
      <c r="B31" s="194" t="s">
        <v>54</v>
      </c>
      <c r="C31" s="310">
        <v>5</v>
      </c>
      <c r="D31" s="308">
        <v>5</v>
      </c>
      <c r="E31" s="311"/>
      <c r="F31" s="309">
        <f t="shared" si="1"/>
        <v>0</v>
      </c>
      <c r="G31" s="309">
        <f t="shared" si="2"/>
        <v>0</v>
      </c>
    </row>
    <row r="32" s="301" customFormat="1" ht="20.1" customHeight="1" spans="1:7">
      <c r="A32" s="55"/>
      <c r="B32" s="57" t="s">
        <v>55</v>
      </c>
      <c r="C32" s="308"/>
      <c r="D32" s="311"/>
      <c r="E32" s="311"/>
      <c r="F32" s="309"/>
      <c r="G32" s="309"/>
    </row>
    <row r="33" ht="20.1" customHeight="1" spans="1:7">
      <c r="A33" s="312" t="s">
        <v>56</v>
      </c>
      <c r="B33" s="313"/>
      <c r="C33" s="186">
        <f>SUM(C6,C23)</f>
        <v>138300</v>
      </c>
      <c r="D33" s="186">
        <f>SUM(D6,D23)</f>
        <v>141100</v>
      </c>
      <c r="E33" s="186">
        <f>SUM(E6,E23)</f>
        <v>145300</v>
      </c>
      <c r="F33" s="314">
        <f t="shared" si="1"/>
        <v>1.05061460592914</v>
      </c>
      <c r="G33" s="314">
        <f t="shared" si="2"/>
        <v>1.0297661233168</v>
      </c>
    </row>
  </sheetData>
  <autoFilter xmlns:etc="http://www.wps.cn/officeDocument/2017/etCustomData" ref="A4:G33" etc:filterBottomFollowUsedRange="0">
    <extLst/>
  </autoFilter>
  <mergeCells count="6">
    <mergeCell ref="A2:G2"/>
    <mergeCell ref="A4:B4"/>
    <mergeCell ref="E4:G4"/>
    <mergeCell ref="A33:B33"/>
    <mergeCell ref="C4:C5"/>
    <mergeCell ref="D4:D5"/>
  </mergeCells>
  <dataValidations count="2">
    <dataValidation type="whole" operator="between" allowBlank="1" showInputMessage="1" showErrorMessage="1" error="需填写整数" sqref="E22 C28 C31 C24:C26 C7:D8 C21:D22 C10:D19">
      <formula1>-999999999</formula1>
      <formula2>9999999999999990</formula2>
    </dataValidation>
    <dataValidation type="whole" operator="between" allowBlank="1" showInputMessage="1" showErrorMessage="1" error="需填写整数" sqref="C27:D27 D28 D31 D24:D26 C29:E30">
      <formula1>-9999999999</formula1>
      <formula2>9999999999999990</formula2>
    </dataValidation>
  </dataValidations>
  <printOptions horizontalCentered="1"/>
  <pageMargins left="0.471527777777778" right="0.196527777777778" top="0.196527777777778" bottom="0.0777777777777778"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92D050"/>
    <outlinePr summaryBelow="0"/>
  </sheetPr>
  <dimension ref="A1:L1342"/>
  <sheetViews>
    <sheetView showZeros="0" workbookViewId="0">
      <pane xSplit="2" ySplit="5" topLeftCell="C1327" activePane="bottomRight" state="frozen"/>
      <selection/>
      <selection pane="topRight"/>
      <selection pane="bottomLeft"/>
      <selection pane="bottomRight" activeCell="E1342" sqref="E1342"/>
    </sheetView>
  </sheetViews>
  <sheetFormatPr defaultColWidth="9" defaultRowHeight="13.5"/>
  <cols>
    <col min="1" max="1" width="14" style="273" customWidth="1"/>
    <col min="2" max="2" width="52.6" style="180" customWidth="1"/>
    <col min="3" max="7" width="10.5" style="180" customWidth="1"/>
    <col min="8" max="18" width="9" style="180" customWidth="1"/>
    <col min="19" max="16384" width="9" style="180"/>
  </cols>
  <sheetData>
    <row r="1" ht="14.25" spans="1:7">
      <c r="A1" s="274" t="s">
        <v>57</v>
      </c>
      <c r="F1" s="5" t="s">
        <v>55</v>
      </c>
      <c r="G1" s="5"/>
    </row>
    <row r="2" s="271" customFormat="1" ht="22.5" spans="1:7">
      <c r="A2" s="275" t="s">
        <v>58</v>
      </c>
      <c r="B2" s="275"/>
      <c r="C2" s="275"/>
      <c r="D2" s="275"/>
      <c r="E2" s="275"/>
      <c r="F2" s="275"/>
      <c r="G2" s="275"/>
    </row>
    <row r="3" s="272" customFormat="1" spans="1:7">
      <c r="A3" s="276"/>
      <c r="G3" s="277" t="s">
        <v>19</v>
      </c>
    </row>
    <row r="4" s="272" customFormat="1" ht="23.1" customHeight="1" spans="1:7">
      <c r="A4" s="278" t="s">
        <v>20</v>
      </c>
      <c r="B4" s="278"/>
      <c r="C4" s="279" t="s">
        <v>21</v>
      </c>
      <c r="D4" s="279" t="s">
        <v>22</v>
      </c>
      <c r="E4" s="279" t="s">
        <v>23</v>
      </c>
      <c r="F4" s="279"/>
      <c r="G4" s="279"/>
    </row>
    <row r="5" s="272" customFormat="1" ht="38.1" customHeight="1" spans="1:7">
      <c r="A5" s="278" t="s">
        <v>24</v>
      </c>
      <c r="B5" s="278" t="s">
        <v>25</v>
      </c>
      <c r="C5" s="279"/>
      <c r="D5" s="279"/>
      <c r="E5" s="279" t="s">
        <v>26</v>
      </c>
      <c r="F5" s="280" t="s">
        <v>27</v>
      </c>
      <c r="G5" s="280" t="s">
        <v>28</v>
      </c>
    </row>
    <row r="6" spans="1:7">
      <c r="A6" s="281" t="s">
        <v>59</v>
      </c>
      <c r="B6" s="109" t="s">
        <v>60</v>
      </c>
      <c r="C6" s="282">
        <f>SUM(C7,C19,C28,C38,C49,C60,C71,C79,C88,C101,C110,C121,C133,C140,C148,C154,C161,C168,C175,C182,C189,C197,C203,C209,C216,C231,C238,C245,C251)</f>
        <v>44100</v>
      </c>
      <c r="D6" s="282">
        <f>SUM(D7,D19,D28,D38,D49,D60,D71,D79,D88,D101,D110,D121,D133,D140,D148,D154,D161,D168,D175,D182,D189,D197,D203,D209,D216,D231,D238,D245,D251)</f>
        <v>51287</v>
      </c>
      <c r="E6" s="282">
        <f>SUM(E7,E19,E28,E38,E49,E60,E71,E79,E88,E101,E110,E121,E133,E140,E148,E154,E161,E168,E175,E182,E189,E197,E203,E209,E216,E231,E238,E245,E251)</f>
        <v>51390</v>
      </c>
      <c r="F6" s="283">
        <f t="shared" ref="F6:F34" si="0">IF(C6&gt;0,E6/C6,0)</f>
        <v>1.16530612244898</v>
      </c>
      <c r="G6" s="283">
        <f t="shared" ref="G6:G34" si="1">IF(D6&gt;0,E6/D6,0)</f>
        <v>1.00200830619845</v>
      </c>
    </row>
    <row r="7" outlineLevel="1" spans="1:7">
      <c r="A7" s="284" t="s">
        <v>61</v>
      </c>
      <c r="B7" s="285" t="s">
        <v>62</v>
      </c>
      <c r="C7" s="286">
        <f>SUM(C8:C18)</f>
        <v>821</v>
      </c>
      <c r="D7" s="286">
        <f>SUM(D8:D18)</f>
        <v>661</v>
      </c>
      <c r="E7" s="286">
        <f>SUM(E8:E18)</f>
        <v>697</v>
      </c>
      <c r="F7" s="287">
        <f t="shared" si="0"/>
        <v>0.848964677222899</v>
      </c>
      <c r="G7" s="287">
        <f t="shared" si="1"/>
        <v>1.05446293494705</v>
      </c>
    </row>
    <row r="8" ht="15.6" customHeight="1" outlineLevel="2" spans="1:7">
      <c r="A8" s="288" t="s">
        <v>63</v>
      </c>
      <c r="B8" s="289" t="s">
        <v>64</v>
      </c>
      <c r="C8" s="290">
        <v>771</v>
      </c>
      <c r="D8" s="290">
        <v>622</v>
      </c>
      <c r="E8" s="290">
        <v>637</v>
      </c>
      <c r="F8" s="291">
        <f t="shared" si="0"/>
        <v>0.826199740596628</v>
      </c>
      <c r="G8" s="291">
        <f t="shared" si="1"/>
        <v>1.02411575562701</v>
      </c>
    </row>
    <row r="9" ht="15.6" customHeight="1" outlineLevel="2" spans="1:7">
      <c r="A9" s="288" t="s">
        <v>65</v>
      </c>
      <c r="B9" s="289" t="s">
        <v>66</v>
      </c>
      <c r="C9" s="290">
        <v>50</v>
      </c>
      <c r="D9" s="290">
        <v>39</v>
      </c>
      <c r="E9" s="290">
        <v>60</v>
      </c>
      <c r="F9" s="291">
        <f t="shared" si="0"/>
        <v>1.2</v>
      </c>
      <c r="G9" s="291">
        <f t="shared" si="1"/>
        <v>1.53846153846154</v>
      </c>
    </row>
    <row r="10" ht="15.6" customHeight="1" outlineLevel="2" spans="1:7">
      <c r="A10" s="288" t="s">
        <v>67</v>
      </c>
      <c r="B10" s="289" t="s">
        <v>68</v>
      </c>
      <c r="C10" s="290"/>
      <c r="D10" s="290"/>
      <c r="E10" s="290"/>
      <c r="F10" s="291">
        <f t="shared" si="0"/>
        <v>0</v>
      </c>
      <c r="G10" s="291">
        <f t="shared" si="1"/>
        <v>0</v>
      </c>
    </row>
    <row r="11" ht="15.6" customHeight="1" outlineLevel="2" spans="1:7">
      <c r="A11" s="288" t="s">
        <v>69</v>
      </c>
      <c r="B11" s="289" t="s">
        <v>70</v>
      </c>
      <c r="C11" s="290"/>
      <c r="D11" s="290"/>
      <c r="E11" s="290"/>
      <c r="F11" s="291">
        <f t="shared" si="0"/>
        <v>0</v>
      </c>
      <c r="G11" s="291">
        <f t="shared" si="1"/>
        <v>0</v>
      </c>
    </row>
    <row r="12" ht="15.6" customHeight="1" outlineLevel="2" spans="1:7">
      <c r="A12" s="288" t="s">
        <v>71</v>
      </c>
      <c r="B12" s="289" t="s">
        <v>72</v>
      </c>
      <c r="C12" s="290"/>
      <c r="D12" s="290"/>
      <c r="E12" s="290"/>
      <c r="F12" s="291">
        <f t="shared" si="0"/>
        <v>0</v>
      </c>
      <c r="G12" s="291">
        <f t="shared" si="1"/>
        <v>0</v>
      </c>
    </row>
    <row r="13" ht="15.6" customHeight="1" outlineLevel="2" spans="1:7">
      <c r="A13" s="288" t="s">
        <v>73</v>
      </c>
      <c r="B13" s="289" t="s">
        <v>74</v>
      </c>
      <c r="C13" s="290"/>
      <c r="D13" s="290"/>
      <c r="E13" s="290"/>
      <c r="F13" s="291">
        <f t="shared" si="0"/>
        <v>0</v>
      </c>
      <c r="G13" s="291">
        <f t="shared" si="1"/>
        <v>0</v>
      </c>
    </row>
    <row r="14" ht="15.6" customHeight="1" outlineLevel="2" spans="1:7">
      <c r="A14" s="288" t="s">
        <v>75</v>
      </c>
      <c r="B14" s="289" t="s">
        <v>76</v>
      </c>
      <c r="C14" s="290"/>
      <c r="D14" s="290"/>
      <c r="E14" s="290"/>
      <c r="F14" s="291">
        <f t="shared" si="0"/>
        <v>0</v>
      </c>
      <c r="G14" s="291">
        <f t="shared" si="1"/>
        <v>0</v>
      </c>
    </row>
    <row r="15" ht="15.6" customHeight="1" outlineLevel="2" spans="1:7">
      <c r="A15" s="288" t="s">
        <v>77</v>
      </c>
      <c r="B15" s="289" t="s">
        <v>78</v>
      </c>
      <c r="C15" s="290"/>
      <c r="D15" s="290"/>
      <c r="E15" s="290"/>
      <c r="F15" s="291">
        <f t="shared" si="0"/>
        <v>0</v>
      </c>
      <c r="G15" s="291">
        <f t="shared" si="1"/>
        <v>0</v>
      </c>
    </row>
    <row r="16" ht="15.6" customHeight="1" outlineLevel="2" spans="1:7">
      <c r="A16" s="288" t="s">
        <v>79</v>
      </c>
      <c r="B16" s="289" t="s">
        <v>80</v>
      </c>
      <c r="C16" s="290"/>
      <c r="D16" s="290"/>
      <c r="E16" s="290"/>
      <c r="F16" s="291">
        <f t="shared" si="0"/>
        <v>0</v>
      </c>
      <c r="G16" s="291">
        <f t="shared" si="1"/>
        <v>0</v>
      </c>
    </row>
    <row r="17" ht="15.6" customHeight="1" outlineLevel="2" spans="1:7">
      <c r="A17" s="288" t="s">
        <v>81</v>
      </c>
      <c r="B17" s="289" t="s">
        <v>82</v>
      </c>
      <c r="C17" s="290"/>
      <c r="D17" s="290"/>
      <c r="E17" s="290"/>
      <c r="F17" s="291">
        <f t="shared" si="0"/>
        <v>0</v>
      </c>
      <c r="G17" s="291">
        <f t="shared" si="1"/>
        <v>0</v>
      </c>
    </row>
    <row r="18" ht="15.6" customHeight="1" outlineLevel="2" spans="1:7">
      <c r="A18" s="288" t="s">
        <v>83</v>
      </c>
      <c r="B18" s="289" t="s">
        <v>84</v>
      </c>
      <c r="C18" s="290"/>
      <c r="D18" s="290"/>
      <c r="E18" s="290"/>
      <c r="F18" s="291">
        <f t="shared" si="0"/>
        <v>0</v>
      </c>
      <c r="G18" s="291">
        <f t="shared" si="1"/>
        <v>0</v>
      </c>
    </row>
    <row r="19" outlineLevel="1" spans="1:7">
      <c r="A19" s="284" t="s">
        <v>85</v>
      </c>
      <c r="B19" s="285" t="s">
        <v>86</v>
      </c>
      <c r="C19" s="286">
        <f>SUM(C20:C27)</f>
        <v>868</v>
      </c>
      <c r="D19" s="286">
        <f>SUM(D20:D27)</f>
        <v>598</v>
      </c>
      <c r="E19" s="286">
        <f>SUM(E20:E27)</f>
        <v>602</v>
      </c>
      <c r="F19" s="287">
        <f t="shared" si="0"/>
        <v>0.693548387096774</v>
      </c>
      <c r="G19" s="287">
        <f t="shared" si="1"/>
        <v>1.0066889632107</v>
      </c>
    </row>
    <row r="20" ht="15.6" customHeight="1" outlineLevel="2" spans="1:7">
      <c r="A20" s="288" t="s">
        <v>87</v>
      </c>
      <c r="B20" s="289" t="s">
        <v>64</v>
      </c>
      <c r="C20" s="290">
        <v>832</v>
      </c>
      <c r="D20" s="290">
        <v>497</v>
      </c>
      <c r="E20" s="290">
        <v>502</v>
      </c>
      <c r="F20" s="291">
        <f t="shared" si="0"/>
        <v>0.603365384615385</v>
      </c>
      <c r="G20" s="291">
        <f t="shared" si="1"/>
        <v>1.01006036217304</v>
      </c>
    </row>
    <row r="21" ht="15.6" customHeight="1" outlineLevel="2" spans="1:7">
      <c r="A21" s="288" t="s">
        <v>88</v>
      </c>
      <c r="B21" s="289" t="s">
        <v>66</v>
      </c>
      <c r="C21" s="290">
        <v>36</v>
      </c>
      <c r="D21" s="290">
        <v>101</v>
      </c>
      <c r="E21" s="290">
        <v>100</v>
      </c>
      <c r="F21" s="291">
        <f t="shared" si="0"/>
        <v>2.77777777777778</v>
      </c>
      <c r="G21" s="291">
        <f t="shared" si="1"/>
        <v>0.99009900990099</v>
      </c>
    </row>
    <row r="22" ht="15.6" customHeight="1" outlineLevel="2" spans="1:7">
      <c r="A22" s="288" t="s">
        <v>89</v>
      </c>
      <c r="B22" s="289" t="s">
        <v>68</v>
      </c>
      <c r="C22" s="290"/>
      <c r="D22" s="290"/>
      <c r="E22" s="290"/>
      <c r="F22" s="291">
        <f t="shared" si="0"/>
        <v>0</v>
      </c>
      <c r="G22" s="291">
        <f t="shared" si="1"/>
        <v>0</v>
      </c>
    </row>
    <row r="23" ht="15.6" customHeight="1" outlineLevel="2" spans="1:7">
      <c r="A23" s="288" t="s">
        <v>90</v>
      </c>
      <c r="B23" s="289" t="s">
        <v>91</v>
      </c>
      <c r="C23" s="290"/>
      <c r="D23" s="290"/>
      <c r="E23" s="290"/>
      <c r="F23" s="291">
        <f t="shared" si="0"/>
        <v>0</v>
      </c>
      <c r="G23" s="291">
        <f t="shared" si="1"/>
        <v>0</v>
      </c>
    </row>
    <row r="24" ht="15.6" customHeight="1" outlineLevel="2" spans="1:7">
      <c r="A24" s="288" t="s">
        <v>92</v>
      </c>
      <c r="B24" s="289" t="s">
        <v>93</v>
      </c>
      <c r="C24" s="290"/>
      <c r="D24" s="290"/>
      <c r="E24" s="290"/>
      <c r="F24" s="291">
        <f t="shared" si="0"/>
        <v>0</v>
      </c>
      <c r="G24" s="291">
        <f t="shared" si="1"/>
        <v>0</v>
      </c>
    </row>
    <row r="25" ht="15.6" customHeight="1" outlineLevel="2" spans="1:7">
      <c r="A25" s="288" t="s">
        <v>94</v>
      </c>
      <c r="B25" s="289" t="s">
        <v>95</v>
      </c>
      <c r="C25" s="290"/>
      <c r="D25" s="290"/>
      <c r="E25" s="290"/>
      <c r="F25" s="291">
        <f t="shared" si="0"/>
        <v>0</v>
      </c>
      <c r="G25" s="291">
        <f t="shared" si="1"/>
        <v>0</v>
      </c>
    </row>
    <row r="26" ht="15.6" customHeight="1" outlineLevel="2" spans="1:7">
      <c r="A26" s="288" t="s">
        <v>96</v>
      </c>
      <c r="B26" s="289" t="s">
        <v>82</v>
      </c>
      <c r="C26" s="290"/>
      <c r="D26" s="290"/>
      <c r="E26" s="290"/>
      <c r="F26" s="291">
        <f t="shared" si="0"/>
        <v>0</v>
      </c>
      <c r="G26" s="291">
        <f t="shared" si="1"/>
        <v>0</v>
      </c>
    </row>
    <row r="27" ht="15.6" customHeight="1" outlineLevel="2" spans="1:7">
      <c r="A27" s="288" t="s">
        <v>97</v>
      </c>
      <c r="B27" s="289" t="s">
        <v>98</v>
      </c>
      <c r="C27" s="290"/>
      <c r="D27" s="290"/>
      <c r="E27" s="290"/>
      <c r="F27" s="291">
        <f t="shared" si="0"/>
        <v>0</v>
      </c>
      <c r="G27" s="291">
        <f t="shared" si="1"/>
        <v>0</v>
      </c>
    </row>
    <row r="28" outlineLevel="1" spans="1:7">
      <c r="A28" s="284" t="s">
        <v>99</v>
      </c>
      <c r="B28" s="285" t="s">
        <v>100</v>
      </c>
      <c r="C28" s="286">
        <f>SUM(C29:C37)</f>
        <v>28078</v>
      </c>
      <c r="D28" s="286">
        <f>SUM(D29:D37)</f>
        <v>32418</v>
      </c>
      <c r="E28" s="286">
        <f>SUM(E29:E37)</f>
        <v>32068</v>
      </c>
      <c r="F28" s="287">
        <f t="shared" si="0"/>
        <v>1.1421041384714</v>
      </c>
      <c r="G28" s="287">
        <f t="shared" si="1"/>
        <v>0.989203528903695</v>
      </c>
    </row>
    <row r="29" ht="15.6" customHeight="1" outlineLevel="2" spans="1:7">
      <c r="A29" s="288" t="s">
        <v>101</v>
      </c>
      <c r="B29" s="289" t="s">
        <v>64</v>
      </c>
      <c r="C29" s="290">
        <v>18102</v>
      </c>
      <c r="D29" s="290">
        <v>16558</v>
      </c>
      <c r="E29" s="290">
        <v>17699</v>
      </c>
      <c r="F29" s="291">
        <f t="shared" si="0"/>
        <v>0.977737266600376</v>
      </c>
      <c r="G29" s="291">
        <f t="shared" si="1"/>
        <v>1.06890928856142</v>
      </c>
    </row>
    <row r="30" ht="15.6" customHeight="1" outlineLevel="2" spans="1:7">
      <c r="A30" s="288" t="s">
        <v>102</v>
      </c>
      <c r="B30" s="289" t="s">
        <v>66</v>
      </c>
      <c r="C30" s="290">
        <v>9654</v>
      </c>
      <c r="D30" s="290">
        <v>15838</v>
      </c>
      <c r="E30" s="290">
        <v>14369</v>
      </c>
      <c r="F30" s="291">
        <f t="shared" si="0"/>
        <v>1.48839859125751</v>
      </c>
      <c r="G30" s="291">
        <f t="shared" si="1"/>
        <v>0.907248389948226</v>
      </c>
    </row>
    <row r="31" ht="15.6" customHeight="1" outlineLevel="2" spans="1:7">
      <c r="A31" s="288" t="s">
        <v>103</v>
      </c>
      <c r="B31" s="289" t="s">
        <v>68</v>
      </c>
      <c r="C31" s="292">
        <v>0</v>
      </c>
      <c r="D31" s="290">
        <v>16</v>
      </c>
      <c r="E31" s="290"/>
      <c r="F31" s="291">
        <f t="shared" si="0"/>
        <v>0</v>
      </c>
      <c r="G31" s="291">
        <f t="shared" si="1"/>
        <v>0</v>
      </c>
    </row>
    <row r="32" ht="15.6" customHeight="1" outlineLevel="2" spans="1:7">
      <c r="A32" s="288" t="s">
        <v>104</v>
      </c>
      <c r="B32" s="289" t="s">
        <v>105</v>
      </c>
      <c r="C32" s="292">
        <v>0</v>
      </c>
      <c r="D32" s="293">
        <v>0</v>
      </c>
      <c r="E32" s="290"/>
      <c r="F32" s="291">
        <f t="shared" si="0"/>
        <v>0</v>
      </c>
      <c r="G32" s="291">
        <f t="shared" si="1"/>
        <v>0</v>
      </c>
    </row>
    <row r="33" ht="15.6" customHeight="1" outlineLevel="2" spans="1:7">
      <c r="A33" s="288" t="s">
        <v>106</v>
      </c>
      <c r="B33" s="289" t="s">
        <v>107</v>
      </c>
      <c r="C33" s="292">
        <v>0</v>
      </c>
      <c r="D33" s="293">
        <v>0</v>
      </c>
      <c r="E33" s="290"/>
      <c r="F33" s="291">
        <f t="shared" si="0"/>
        <v>0</v>
      </c>
      <c r="G33" s="291">
        <f t="shared" si="1"/>
        <v>0</v>
      </c>
    </row>
    <row r="34" ht="15.6" customHeight="1" outlineLevel="2" spans="1:7">
      <c r="A34" s="288" t="s">
        <v>108</v>
      </c>
      <c r="B34" s="289" t="s">
        <v>109</v>
      </c>
      <c r="C34" s="292">
        <v>0</v>
      </c>
      <c r="D34" s="293">
        <v>0</v>
      </c>
      <c r="E34" s="290"/>
      <c r="F34" s="291">
        <f t="shared" si="0"/>
        <v>0</v>
      </c>
      <c r="G34" s="291">
        <f t="shared" si="1"/>
        <v>0</v>
      </c>
    </row>
    <row r="35" ht="15.6" customHeight="1" outlineLevel="2" spans="1:7">
      <c r="A35" s="288" t="s">
        <v>110</v>
      </c>
      <c r="B35" s="289" t="s">
        <v>111</v>
      </c>
      <c r="C35" s="290"/>
      <c r="D35" s="293">
        <v>0</v>
      </c>
      <c r="E35" s="290"/>
      <c r="F35" s="291">
        <f t="shared" ref="F35:F69" si="2">IF(C35&gt;0,E35/C35,0)</f>
        <v>0</v>
      </c>
      <c r="G35" s="291">
        <f t="shared" ref="G35:G69" si="3">IF(D35&gt;0,E35/D35,0)</f>
        <v>0</v>
      </c>
    </row>
    <row r="36" ht="15.6" customHeight="1" outlineLevel="2" spans="1:7">
      <c r="A36" s="288" t="s">
        <v>112</v>
      </c>
      <c r="B36" s="289" t="s">
        <v>82</v>
      </c>
      <c r="C36" s="290"/>
      <c r="D36" s="293">
        <v>0</v>
      </c>
      <c r="E36" s="290"/>
      <c r="F36" s="291">
        <f t="shared" si="2"/>
        <v>0</v>
      </c>
      <c r="G36" s="291">
        <f t="shared" si="3"/>
        <v>0</v>
      </c>
    </row>
    <row r="37" ht="15.6" customHeight="1" outlineLevel="2" spans="1:7">
      <c r="A37" s="288" t="s">
        <v>113</v>
      </c>
      <c r="B37" s="289" t="s">
        <v>114</v>
      </c>
      <c r="C37" s="290">
        <v>322</v>
      </c>
      <c r="D37" s="290">
        <v>6</v>
      </c>
      <c r="E37" s="290"/>
      <c r="F37" s="291">
        <f t="shared" si="2"/>
        <v>0</v>
      </c>
      <c r="G37" s="291">
        <f t="shared" si="3"/>
        <v>0</v>
      </c>
    </row>
    <row r="38" outlineLevel="1" spans="1:7">
      <c r="A38" s="284" t="s">
        <v>115</v>
      </c>
      <c r="B38" s="285" t="s">
        <v>116</v>
      </c>
      <c r="C38" s="286">
        <f>SUM(C39:C48)</f>
        <v>575</v>
      </c>
      <c r="D38" s="286">
        <f>SUM(D39:D48)</f>
        <v>856</v>
      </c>
      <c r="E38" s="286">
        <f>SUM(E39:E48)</f>
        <v>801</v>
      </c>
      <c r="F38" s="287">
        <f t="shared" si="2"/>
        <v>1.39304347826087</v>
      </c>
      <c r="G38" s="287">
        <f t="shared" si="3"/>
        <v>0.935747663551402</v>
      </c>
    </row>
    <row r="39" ht="15.6" customHeight="1" outlineLevel="2" spans="1:7">
      <c r="A39" s="288" t="s">
        <v>117</v>
      </c>
      <c r="B39" s="289" t="s">
        <v>64</v>
      </c>
      <c r="C39" s="290">
        <v>355</v>
      </c>
      <c r="D39" s="290">
        <v>279</v>
      </c>
      <c r="E39" s="290">
        <v>289</v>
      </c>
      <c r="F39" s="291">
        <f t="shared" si="2"/>
        <v>0.814084507042254</v>
      </c>
      <c r="G39" s="291">
        <f t="shared" si="3"/>
        <v>1.03584229390681</v>
      </c>
    </row>
    <row r="40" ht="15.6" customHeight="1" outlineLevel="2" spans="1:7">
      <c r="A40" s="288" t="s">
        <v>118</v>
      </c>
      <c r="B40" s="289" t="s">
        <v>66</v>
      </c>
      <c r="C40" s="290">
        <v>220</v>
      </c>
      <c r="D40" s="290">
        <v>537</v>
      </c>
      <c r="E40" s="290">
        <v>512</v>
      </c>
      <c r="F40" s="291">
        <f t="shared" si="2"/>
        <v>2.32727272727273</v>
      </c>
      <c r="G40" s="291">
        <f t="shared" si="3"/>
        <v>0.953445065176909</v>
      </c>
    </row>
    <row r="41" ht="15.6" customHeight="1" outlineLevel="2" spans="1:7">
      <c r="A41" s="288" t="s">
        <v>119</v>
      </c>
      <c r="B41" s="289" t="s">
        <v>68</v>
      </c>
      <c r="C41" s="57"/>
      <c r="D41" s="293">
        <v>0</v>
      </c>
      <c r="E41" s="290"/>
      <c r="F41" s="291">
        <f t="shared" si="2"/>
        <v>0</v>
      </c>
      <c r="G41" s="291">
        <f t="shared" si="3"/>
        <v>0</v>
      </c>
    </row>
    <row r="42" ht="15.6" customHeight="1" outlineLevel="2" spans="1:7">
      <c r="A42" s="288" t="s">
        <v>120</v>
      </c>
      <c r="B42" s="289" t="s">
        <v>121</v>
      </c>
      <c r="C42" s="57"/>
      <c r="D42" s="293">
        <v>0</v>
      </c>
      <c r="E42" s="290"/>
      <c r="F42" s="291">
        <f t="shared" si="2"/>
        <v>0</v>
      </c>
      <c r="G42" s="291">
        <f t="shared" si="3"/>
        <v>0</v>
      </c>
    </row>
    <row r="43" ht="15.6" customHeight="1" outlineLevel="2" spans="1:7">
      <c r="A43" s="288" t="s">
        <v>122</v>
      </c>
      <c r="B43" s="289" t="s">
        <v>123</v>
      </c>
      <c r="C43" s="57"/>
      <c r="D43" s="293">
        <v>0</v>
      </c>
      <c r="E43" s="290"/>
      <c r="F43" s="291">
        <f t="shared" si="2"/>
        <v>0</v>
      </c>
      <c r="G43" s="291">
        <f t="shared" si="3"/>
        <v>0</v>
      </c>
    </row>
    <row r="44" ht="15.6" customHeight="1" outlineLevel="2" spans="1:7">
      <c r="A44" s="288" t="s">
        <v>124</v>
      </c>
      <c r="B44" s="289" t="s">
        <v>125</v>
      </c>
      <c r="C44" s="57"/>
      <c r="D44" s="293">
        <v>0</v>
      </c>
      <c r="E44" s="290"/>
      <c r="F44" s="291">
        <f t="shared" si="2"/>
        <v>0</v>
      </c>
      <c r="G44" s="291">
        <f t="shared" si="3"/>
        <v>0</v>
      </c>
    </row>
    <row r="45" ht="15.6" customHeight="1" outlineLevel="2" spans="1:7">
      <c r="A45" s="288" t="s">
        <v>126</v>
      </c>
      <c r="B45" s="289" t="s">
        <v>127</v>
      </c>
      <c r="C45" s="57"/>
      <c r="D45" s="293">
        <v>0</v>
      </c>
      <c r="E45" s="290"/>
      <c r="F45" s="291">
        <f t="shared" si="2"/>
        <v>0</v>
      </c>
      <c r="G45" s="291">
        <f t="shared" si="3"/>
        <v>0</v>
      </c>
    </row>
    <row r="46" ht="15.6" customHeight="1" outlineLevel="2" spans="1:7">
      <c r="A46" s="288" t="s">
        <v>128</v>
      </c>
      <c r="B46" s="289" t="s">
        <v>129</v>
      </c>
      <c r="C46" s="57"/>
      <c r="D46" s="293">
        <v>0</v>
      </c>
      <c r="E46" s="290"/>
      <c r="F46" s="291">
        <f t="shared" si="2"/>
        <v>0</v>
      </c>
      <c r="G46" s="291">
        <f t="shared" si="3"/>
        <v>0</v>
      </c>
    </row>
    <row r="47" ht="15.6" customHeight="1" outlineLevel="2" spans="1:7">
      <c r="A47" s="288" t="s">
        <v>130</v>
      </c>
      <c r="B47" s="289" t="s">
        <v>82</v>
      </c>
      <c r="C47" s="57"/>
      <c r="D47" s="293">
        <v>0</v>
      </c>
      <c r="E47" s="290"/>
      <c r="F47" s="291">
        <f t="shared" si="2"/>
        <v>0</v>
      </c>
      <c r="G47" s="291">
        <f t="shared" si="3"/>
        <v>0</v>
      </c>
    </row>
    <row r="48" ht="15.6" customHeight="1" outlineLevel="2" spans="1:7">
      <c r="A48" s="288" t="s">
        <v>131</v>
      </c>
      <c r="B48" s="289" t="s">
        <v>132</v>
      </c>
      <c r="C48" s="57"/>
      <c r="D48" s="294">
        <v>40</v>
      </c>
      <c r="E48" s="290"/>
      <c r="F48" s="291">
        <f t="shared" si="2"/>
        <v>0</v>
      </c>
      <c r="G48" s="291">
        <f t="shared" si="3"/>
        <v>0</v>
      </c>
    </row>
    <row r="49" outlineLevel="1" spans="1:7">
      <c r="A49" s="284" t="s">
        <v>133</v>
      </c>
      <c r="B49" s="285" t="s">
        <v>134</v>
      </c>
      <c r="C49" s="286">
        <f>SUM(C50:C59)</f>
        <v>200</v>
      </c>
      <c r="D49" s="286">
        <f>SUM(D50:D59)</f>
        <v>213</v>
      </c>
      <c r="E49" s="286">
        <f>SUM(E50:E59)</f>
        <v>230</v>
      </c>
      <c r="F49" s="287">
        <f t="shared" si="2"/>
        <v>1.15</v>
      </c>
      <c r="G49" s="287">
        <f t="shared" si="3"/>
        <v>1.07981220657277</v>
      </c>
    </row>
    <row r="50" ht="15.6" customHeight="1" outlineLevel="2" spans="1:7">
      <c r="A50" s="288" t="s">
        <v>135</v>
      </c>
      <c r="B50" s="289" t="s">
        <v>64</v>
      </c>
      <c r="C50" s="290">
        <v>123</v>
      </c>
      <c r="D50" s="294">
        <v>115</v>
      </c>
      <c r="E50" s="290">
        <v>119</v>
      </c>
      <c r="F50" s="291">
        <f t="shared" si="2"/>
        <v>0.967479674796748</v>
      </c>
      <c r="G50" s="291">
        <f t="shared" si="3"/>
        <v>1.03478260869565</v>
      </c>
    </row>
    <row r="51" ht="15.6" customHeight="1" outlineLevel="2" spans="1:7">
      <c r="A51" s="288" t="s">
        <v>136</v>
      </c>
      <c r="B51" s="289" t="s">
        <v>66</v>
      </c>
      <c r="C51" s="290">
        <v>57</v>
      </c>
      <c r="D51" s="294">
        <v>98</v>
      </c>
      <c r="E51" s="290">
        <v>111</v>
      </c>
      <c r="F51" s="291">
        <f t="shared" si="2"/>
        <v>1.94736842105263</v>
      </c>
      <c r="G51" s="291">
        <f t="shared" si="3"/>
        <v>1.13265306122449</v>
      </c>
    </row>
    <row r="52" ht="15.6" customHeight="1" outlineLevel="2" spans="1:7">
      <c r="A52" s="288" t="s">
        <v>137</v>
      </c>
      <c r="B52" s="289" t="s">
        <v>68</v>
      </c>
      <c r="C52" s="292">
        <v>0</v>
      </c>
      <c r="D52" s="293">
        <v>0</v>
      </c>
      <c r="E52" s="290"/>
      <c r="F52" s="291">
        <f t="shared" si="2"/>
        <v>0</v>
      </c>
      <c r="G52" s="291">
        <f t="shared" si="3"/>
        <v>0</v>
      </c>
    </row>
    <row r="53" ht="15.6" customHeight="1" outlineLevel="2" spans="1:7">
      <c r="A53" s="288" t="s">
        <v>138</v>
      </c>
      <c r="B53" s="289" t="s">
        <v>139</v>
      </c>
      <c r="C53" s="292">
        <v>0</v>
      </c>
      <c r="D53" s="293">
        <v>0</v>
      </c>
      <c r="E53" s="290"/>
      <c r="F53" s="291">
        <f t="shared" si="2"/>
        <v>0</v>
      </c>
      <c r="G53" s="291">
        <f t="shared" si="3"/>
        <v>0</v>
      </c>
    </row>
    <row r="54" ht="15.6" customHeight="1" outlineLevel="2" spans="1:7">
      <c r="A54" s="288" t="s">
        <v>140</v>
      </c>
      <c r="B54" s="289" t="s">
        <v>141</v>
      </c>
      <c r="C54" s="292">
        <v>0</v>
      </c>
      <c r="D54" s="293">
        <v>0</v>
      </c>
      <c r="E54" s="290"/>
      <c r="F54" s="291">
        <f t="shared" si="2"/>
        <v>0</v>
      </c>
      <c r="G54" s="291">
        <f t="shared" si="3"/>
        <v>0</v>
      </c>
    </row>
    <row r="55" ht="15.6" customHeight="1" outlineLevel="2" spans="1:7">
      <c r="A55" s="288" t="s">
        <v>142</v>
      </c>
      <c r="B55" s="289" t="s">
        <v>143</v>
      </c>
      <c r="C55" s="292">
        <v>0</v>
      </c>
      <c r="D55" s="293">
        <v>0</v>
      </c>
      <c r="E55" s="290"/>
      <c r="F55" s="291">
        <f t="shared" si="2"/>
        <v>0</v>
      </c>
      <c r="G55" s="291">
        <f t="shared" si="3"/>
        <v>0</v>
      </c>
    </row>
    <row r="56" ht="15.6" customHeight="1" outlineLevel="2" spans="1:7">
      <c r="A56" s="288" t="s">
        <v>144</v>
      </c>
      <c r="B56" s="289" t="s">
        <v>145</v>
      </c>
      <c r="C56" s="292">
        <v>0</v>
      </c>
      <c r="D56" s="293">
        <v>0</v>
      </c>
      <c r="E56" s="290"/>
      <c r="F56" s="291">
        <f t="shared" si="2"/>
        <v>0</v>
      </c>
      <c r="G56" s="291">
        <f t="shared" si="3"/>
        <v>0</v>
      </c>
    </row>
    <row r="57" ht="15.6" customHeight="1" outlineLevel="2" spans="1:7">
      <c r="A57" s="288" t="s">
        <v>146</v>
      </c>
      <c r="B57" s="289" t="s">
        <v>147</v>
      </c>
      <c r="C57" s="290">
        <v>20</v>
      </c>
      <c r="D57" s="293"/>
      <c r="E57" s="290"/>
      <c r="F57" s="291">
        <f t="shared" si="2"/>
        <v>0</v>
      </c>
      <c r="G57" s="291">
        <f t="shared" si="3"/>
        <v>0</v>
      </c>
    </row>
    <row r="58" ht="15.6" customHeight="1" outlineLevel="2" spans="1:7">
      <c r="A58" s="288" t="s">
        <v>148</v>
      </c>
      <c r="B58" s="289" t="s">
        <v>82</v>
      </c>
      <c r="C58" s="292">
        <v>0</v>
      </c>
      <c r="D58" s="293">
        <v>0</v>
      </c>
      <c r="E58" s="290"/>
      <c r="F58" s="291">
        <f t="shared" si="2"/>
        <v>0</v>
      </c>
      <c r="G58" s="291">
        <f t="shared" si="3"/>
        <v>0</v>
      </c>
    </row>
    <row r="59" ht="15.6" customHeight="1" outlineLevel="2" spans="1:7">
      <c r="A59" s="288" t="s">
        <v>149</v>
      </c>
      <c r="B59" s="289" t="s">
        <v>150</v>
      </c>
      <c r="C59" s="292"/>
      <c r="D59" s="293">
        <v>0</v>
      </c>
      <c r="E59" s="290"/>
      <c r="F59" s="291">
        <f t="shared" si="2"/>
        <v>0</v>
      </c>
      <c r="G59" s="291">
        <f t="shared" si="3"/>
        <v>0</v>
      </c>
    </row>
    <row r="60" outlineLevel="1" spans="1:7">
      <c r="A60" s="284" t="s">
        <v>151</v>
      </c>
      <c r="B60" s="285" t="s">
        <v>152</v>
      </c>
      <c r="C60" s="286">
        <f>SUM(C61:C70)</f>
        <v>2652</v>
      </c>
      <c r="D60" s="286">
        <f>SUM(D61:D70)</f>
        <v>4001</v>
      </c>
      <c r="E60" s="286">
        <f>SUM(E61:E70)</f>
        <v>3622</v>
      </c>
      <c r="F60" s="287">
        <f t="shared" si="2"/>
        <v>1.3657616892911</v>
      </c>
      <c r="G60" s="287">
        <f t="shared" si="3"/>
        <v>0.905273681579605</v>
      </c>
    </row>
    <row r="61" ht="15.6" customHeight="1" outlineLevel="2" spans="1:7">
      <c r="A61" s="288" t="s">
        <v>153</v>
      </c>
      <c r="B61" s="289" t="s">
        <v>64</v>
      </c>
      <c r="C61" s="290">
        <v>899</v>
      </c>
      <c r="D61" s="294">
        <v>1659</v>
      </c>
      <c r="E61" s="290">
        <v>1727</v>
      </c>
      <c r="F61" s="291">
        <f t="shared" si="2"/>
        <v>1.9210233592881</v>
      </c>
      <c r="G61" s="291">
        <f t="shared" si="3"/>
        <v>1.04098854731766</v>
      </c>
    </row>
    <row r="62" ht="15.6" customHeight="1" outlineLevel="2" spans="1:7">
      <c r="A62" s="288" t="s">
        <v>154</v>
      </c>
      <c r="B62" s="289" t="s">
        <v>66</v>
      </c>
      <c r="C62" s="290">
        <v>195</v>
      </c>
      <c r="D62" s="294">
        <v>395</v>
      </c>
      <c r="E62" s="290">
        <v>422</v>
      </c>
      <c r="F62" s="291">
        <f t="shared" si="2"/>
        <v>2.16410256410256</v>
      </c>
      <c r="G62" s="291">
        <f t="shared" si="3"/>
        <v>1.06835443037975</v>
      </c>
    </row>
    <row r="63" ht="15.6" customHeight="1" outlineLevel="2" spans="1:7">
      <c r="A63" s="288" t="s">
        <v>155</v>
      </c>
      <c r="B63" s="289" t="s">
        <v>68</v>
      </c>
      <c r="C63" s="290"/>
      <c r="D63" s="294">
        <v>0</v>
      </c>
      <c r="E63" s="290"/>
      <c r="F63" s="291">
        <f t="shared" si="2"/>
        <v>0</v>
      </c>
      <c r="G63" s="291">
        <f t="shared" si="3"/>
        <v>0</v>
      </c>
    </row>
    <row r="64" ht="15.6" customHeight="1" outlineLevel="2" spans="1:7">
      <c r="A64" s="288" t="s">
        <v>156</v>
      </c>
      <c r="B64" s="289" t="s">
        <v>157</v>
      </c>
      <c r="C64" s="290"/>
      <c r="D64" s="294">
        <v>349</v>
      </c>
      <c r="E64" s="290">
        <v>69</v>
      </c>
      <c r="F64" s="291">
        <f t="shared" si="2"/>
        <v>0</v>
      </c>
      <c r="G64" s="291">
        <f t="shared" si="3"/>
        <v>0.197707736389685</v>
      </c>
    </row>
    <row r="65" ht="15.6" customHeight="1" outlineLevel="2" spans="1:7">
      <c r="A65" s="288" t="s">
        <v>158</v>
      </c>
      <c r="B65" s="289" t="s">
        <v>159</v>
      </c>
      <c r="C65" s="290"/>
      <c r="D65" s="294">
        <v>0</v>
      </c>
      <c r="E65" s="290"/>
      <c r="F65" s="291">
        <f t="shared" si="2"/>
        <v>0</v>
      </c>
      <c r="G65" s="291">
        <f t="shared" si="3"/>
        <v>0</v>
      </c>
    </row>
    <row r="66" ht="15.6" customHeight="1" outlineLevel="2" spans="1:7">
      <c r="A66" s="288" t="s">
        <v>160</v>
      </c>
      <c r="B66" s="289" t="s">
        <v>161</v>
      </c>
      <c r="C66" s="290"/>
      <c r="D66" s="294">
        <v>5</v>
      </c>
      <c r="E66" s="290"/>
      <c r="F66" s="291">
        <f t="shared" si="2"/>
        <v>0</v>
      </c>
      <c r="G66" s="291">
        <f t="shared" si="3"/>
        <v>0</v>
      </c>
    </row>
    <row r="67" ht="15.6" customHeight="1" outlineLevel="2" spans="1:7">
      <c r="A67" s="288" t="s">
        <v>162</v>
      </c>
      <c r="B67" s="289" t="s">
        <v>163</v>
      </c>
      <c r="C67" s="290"/>
      <c r="D67" s="294">
        <v>0</v>
      </c>
      <c r="E67" s="290"/>
      <c r="F67" s="291">
        <f t="shared" si="2"/>
        <v>0</v>
      </c>
      <c r="G67" s="291">
        <f t="shared" si="3"/>
        <v>0</v>
      </c>
    </row>
    <row r="68" ht="15.6" customHeight="1" outlineLevel="2" spans="1:7">
      <c r="A68" s="288" t="s">
        <v>164</v>
      </c>
      <c r="B68" s="289" t="s">
        <v>165</v>
      </c>
      <c r="C68" s="290">
        <v>256</v>
      </c>
      <c r="D68" s="294">
        <v>214</v>
      </c>
      <c r="E68" s="290">
        <v>235</v>
      </c>
      <c r="F68" s="291">
        <f t="shared" si="2"/>
        <v>0.91796875</v>
      </c>
      <c r="G68" s="291">
        <f t="shared" si="3"/>
        <v>1.0981308411215</v>
      </c>
    </row>
    <row r="69" ht="15.6" customHeight="1" outlineLevel="2" spans="1:7">
      <c r="A69" s="288" t="s">
        <v>166</v>
      </c>
      <c r="B69" s="289" t="s">
        <v>82</v>
      </c>
      <c r="C69" s="290">
        <v>1302</v>
      </c>
      <c r="D69" s="294">
        <v>1143</v>
      </c>
      <c r="E69" s="290">
        <v>1169</v>
      </c>
      <c r="F69" s="291">
        <f t="shared" si="2"/>
        <v>0.897849462365591</v>
      </c>
      <c r="G69" s="291">
        <f t="shared" si="3"/>
        <v>1.02274715660542</v>
      </c>
    </row>
    <row r="70" ht="15.6" customHeight="1" outlineLevel="2" spans="1:7">
      <c r="A70" s="288" t="s">
        <v>167</v>
      </c>
      <c r="B70" s="289" t="s">
        <v>168</v>
      </c>
      <c r="C70" s="290"/>
      <c r="D70" s="294">
        <v>236</v>
      </c>
      <c r="E70" s="290"/>
      <c r="F70" s="291">
        <f t="shared" ref="F70:F133" si="4">IF(C70&gt;0,E70/C70,0)</f>
        <v>0</v>
      </c>
      <c r="G70" s="291">
        <f t="shared" ref="G70:G133" si="5">IF(D70&gt;0,E70/D70,0)</f>
        <v>0</v>
      </c>
    </row>
    <row r="71" outlineLevel="1" spans="1:7">
      <c r="A71" s="284" t="s">
        <v>169</v>
      </c>
      <c r="B71" s="285" t="s">
        <v>170</v>
      </c>
      <c r="C71" s="286">
        <f>SUM(C72:C78)</f>
        <v>2500</v>
      </c>
      <c r="D71" s="286">
        <f>SUM(D72:D78)</f>
        <v>1601</v>
      </c>
      <c r="E71" s="286">
        <f>SUM(E72:E78)</f>
        <v>2500</v>
      </c>
      <c r="F71" s="287">
        <f t="shared" si="4"/>
        <v>1</v>
      </c>
      <c r="G71" s="287">
        <f t="shared" si="5"/>
        <v>1.56152404747033</v>
      </c>
    </row>
    <row r="72" ht="15.6" customHeight="1" outlineLevel="2" spans="1:7">
      <c r="A72" s="288" t="s">
        <v>171</v>
      </c>
      <c r="B72" s="289" t="s">
        <v>64</v>
      </c>
      <c r="C72" s="290"/>
      <c r="D72" s="294">
        <v>0</v>
      </c>
      <c r="E72" s="290"/>
      <c r="F72" s="291">
        <f t="shared" si="4"/>
        <v>0</v>
      </c>
      <c r="G72" s="291">
        <f t="shared" si="5"/>
        <v>0</v>
      </c>
    </row>
    <row r="73" ht="15.6" customHeight="1" outlineLevel="2" spans="1:7">
      <c r="A73" s="288" t="s">
        <v>172</v>
      </c>
      <c r="B73" s="289" t="s">
        <v>66</v>
      </c>
      <c r="C73" s="290"/>
      <c r="D73" s="294">
        <v>201</v>
      </c>
      <c r="E73" s="290"/>
      <c r="F73" s="291">
        <f t="shared" si="4"/>
        <v>0</v>
      </c>
      <c r="G73" s="291">
        <f t="shared" si="5"/>
        <v>0</v>
      </c>
    </row>
    <row r="74" ht="15.6" customHeight="1" outlineLevel="2" spans="1:7">
      <c r="A74" s="288" t="s">
        <v>173</v>
      </c>
      <c r="B74" s="289" t="s">
        <v>68</v>
      </c>
      <c r="C74" s="290"/>
      <c r="D74" s="294">
        <v>0</v>
      </c>
      <c r="E74" s="290"/>
      <c r="F74" s="291">
        <f t="shared" si="4"/>
        <v>0</v>
      </c>
      <c r="G74" s="291">
        <f t="shared" si="5"/>
        <v>0</v>
      </c>
    </row>
    <row r="75" ht="15.6" customHeight="1" outlineLevel="2" spans="1:7">
      <c r="A75" s="288" t="s">
        <v>174</v>
      </c>
      <c r="B75" s="289" t="s">
        <v>163</v>
      </c>
      <c r="C75" s="292">
        <v>0</v>
      </c>
      <c r="D75" s="294">
        <v>0</v>
      </c>
      <c r="E75" s="290"/>
      <c r="F75" s="291">
        <f t="shared" si="4"/>
        <v>0</v>
      </c>
      <c r="G75" s="291">
        <f t="shared" si="5"/>
        <v>0</v>
      </c>
    </row>
    <row r="76" ht="15.6" customHeight="1" outlineLevel="2" spans="1:7">
      <c r="A76" s="288" t="s">
        <v>175</v>
      </c>
      <c r="B76" s="289" t="s">
        <v>176</v>
      </c>
      <c r="C76" s="290">
        <v>2500</v>
      </c>
      <c r="D76" s="294">
        <v>1400</v>
      </c>
      <c r="E76" s="290">
        <v>2500</v>
      </c>
      <c r="F76" s="291">
        <f t="shared" si="4"/>
        <v>1</v>
      </c>
      <c r="G76" s="291">
        <f t="shared" si="5"/>
        <v>1.78571428571429</v>
      </c>
    </row>
    <row r="77" ht="15.6" customHeight="1" outlineLevel="2" spans="1:7">
      <c r="A77" s="288" t="s">
        <v>177</v>
      </c>
      <c r="B77" s="289" t="s">
        <v>82</v>
      </c>
      <c r="C77" s="292">
        <v>0</v>
      </c>
      <c r="D77" s="293">
        <v>0</v>
      </c>
      <c r="E77" s="290"/>
      <c r="F77" s="291">
        <f t="shared" si="4"/>
        <v>0</v>
      </c>
      <c r="G77" s="291">
        <f t="shared" si="5"/>
        <v>0</v>
      </c>
    </row>
    <row r="78" ht="15.6" customHeight="1" outlineLevel="2" spans="1:7">
      <c r="A78" s="288" t="s">
        <v>178</v>
      </c>
      <c r="B78" s="289" t="s">
        <v>179</v>
      </c>
      <c r="C78" s="290"/>
      <c r="D78" s="293">
        <v>0</v>
      </c>
      <c r="E78" s="290"/>
      <c r="F78" s="291">
        <f t="shared" si="4"/>
        <v>0</v>
      </c>
      <c r="G78" s="291">
        <f t="shared" si="5"/>
        <v>0</v>
      </c>
    </row>
    <row r="79" outlineLevel="1" spans="1:7">
      <c r="A79" s="284" t="s">
        <v>180</v>
      </c>
      <c r="B79" s="285" t="s">
        <v>181</v>
      </c>
      <c r="C79" s="286">
        <f>SUM(C80:C87)</f>
        <v>289</v>
      </c>
      <c r="D79" s="286">
        <f>SUM(D80:D87)</f>
        <v>230</v>
      </c>
      <c r="E79" s="286">
        <f>SUM(E80:E87)</f>
        <v>245</v>
      </c>
      <c r="F79" s="287">
        <f t="shared" si="4"/>
        <v>0.847750865051903</v>
      </c>
      <c r="G79" s="287">
        <f t="shared" si="5"/>
        <v>1.06521739130435</v>
      </c>
    </row>
    <row r="80" ht="15.6" customHeight="1" outlineLevel="2" spans="1:7">
      <c r="A80" s="288" t="s">
        <v>182</v>
      </c>
      <c r="B80" s="289" t="s">
        <v>64</v>
      </c>
      <c r="C80" s="290">
        <v>256</v>
      </c>
      <c r="D80" s="294">
        <v>204</v>
      </c>
      <c r="E80" s="290">
        <v>213</v>
      </c>
      <c r="F80" s="291">
        <f t="shared" si="4"/>
        <v>0.83203125</v>
      </c>
      <c r="G80" s="291">
        <f t="shared" si="5"/>
        <v>1.04411764705882</v>
      </c>
    </row>
    <row r="81" ht="15.6" customHeight="1" outlineLevel="2" spans="1:7">
      <c r="A81" s="288" t="s">
        <v>183</v>
      </c>
      <c r="B81" s="289" t="s">
        <v>66</v>
      </c>
      <c r="C81" s="290">
        <v>33</v>
      </c>
      <c r="D81" s="294">
        <v>26</v>
      </c>
      <c r="E81" s="290">
        <v>32</v>
      </c>
      <c r="F81" s="291">
        <f t="shared" si="4"/>
        <v>0.96969696969697</v>
      </c>
      <c r="G81" s="291">
        <f t="shared" si="5"/>
        <v>1.23076923076923</v>
      </c>
    </row>
    <row r="82" ht="15.6" customHeight="1" outlineLevel="2" spans="1:7">
      <c r="A82" s="288" t="s">
        <v>184</v>
      </c>
      <c r="B82" s="289" t="s">
        <v>68</v>
      </c>
      <c r="C82" s="57"/>
      <c r="D82" s="290">
        <v>0</v>
      </c>
      <c r="E82" s="290"/>
      <c r="F82" s="291">
        <f t="shared" si="4"/>
        <v>0</v>
      </c>
      <c r="G82" s="291">
        <f t="shared" si="5"/>
        <v>0</v>
      </c>
    </row>
    <row r="83" ht="15.6" customHeight="1" outlineLevel="2" spans="1:7">
      <c r="A83" s="288" t="s">
        <v>185</v>
      </c>
      <c r="B83" s="289" t="s">
        <v>186</v>
      </c>
      <c r="C83" s="57"/>
      <c r="D83" s="290">
        <v>0</v>
      </c>
      <c r="E83" s="290"/>
      <c r="F83" s="291">
        <f t="shared" si="4"/>
        <v>0</v>
      </c>
      <c r="G83" s="291">
        <f t="shared" si="5"/>
        <v>0</v>
      </c>
    </row>
    <row r="84" ht="15.6" customHeight="1" outlineLevel="2" spans="1:7">
      <c r="A84" s="288" t="s">
        <v>187</v>
      </c>
      <c r="B84" s="289" t="s">
        <v>188</v>
      </c>
      <c r="C84" s="57"/>
      <c r="D84" s="290">
        <v>0</v>
      </c>
      <c r="E84" s="290"/>
      <c r="F84" s="291">
        <f t="shared" si="4"/>
        <v>0</v>
      </c>
      <c r="G84" s="291">
        <f t="shared" si="5"/>
        <v>0</v>
      </c>
    </row>
    <row r="85" ht="15.6" customHeight="1" outlineLevel="2" spans="1:7">
      <c r="A85" s="288" t="s">
        <v>189</v>
      </c>
      <c r="B85" s="289" t="s">
        <v>163</v>
      </c>
      <c r="C85" s="57"/>
      <c r="D85" s="290">
        <v>0</v>
      </c>
      <c r="E85" s="290"/>
      <c r="F85" s="291">
        <f t="shared" si="4"/>
        <v>0</v>
      </c>
      <c r="G85" s="291">
        <f t="shared" si="5"/>
        <v>0</v>
      </c>
    </row>
    <row r="86" ht="15.6" customHeight="1" outlineLevel="2" spans="1:7">
      <c r="A86" s="288" t="s">
        <v>190</v>
      </c>
      <c r="B86" s="289" t="s">
        <v>82</v>
      </c>
      <c r="C86" s="57"/>
      <c r="D86" s="290">
        <v>0</v>
      </c>
      <c r="E86" s="290"/>
      <c r="F86" s="291">
        <f t="shared" si="4"/>
        <v>0</v>
      </c>
      <c r="G86" s="291">
        <f t="shared" si="5"/>
        <v>0</v>
      </c>
    </row>
    <row r="87" ht="15.6" customHeight="1" outlineLevel="2" spans="1:7">
      <c r="A87" s="288" t="s">
        <v>191</v>
      </c>
      <c r="B87" s="289" t="s">
        <v>192</v>
      </c>
      <c r="C87" s="290"/>
      <c r="D87" s="290">
        <v>0</v>
      </c>
      <c r="E87" s="290"/>
      <c r="F87" s="291">
        <f t="shared" si="4"/>
        <v>0</v>
      </c>
      <c r="G87" s="291">
        <f t="shared" si="5"/>
        <v>0</v>
      </c>
    </row>
    <row r="88" outlineLevel="1" spans="1:7">
      <c r="A88" s="284" t="s">
        <v>193</v>
      </c>
      <c r="B88" s="285" t="s">
        <v>194</v>
      </c>
      <c r="C88" s="286">
        <f>SUM(C89:C100)</f>
        <v>0</v>
      </c>
      <c r="D88" s="286">
        <f>SUM(D89:D100)</f>
        <v>0</v>
      </c>
      <c r="E88" s="286">
        <f>SUM(E89:E100)</f>
        <v>0</v>
      </c>
      <c r="F88" s="287">
        <f t="shared" si="4"/>
        <v>0</v>
      </c>
      <c r="G88" s="287">
        <f t="shared" si="5"/>
        <v>0</v>
      </c>
    </row>
    <row r="89" ht="15.6" customHeight="1" outlineLevel="2" spans="1:7">
      <c r="A89" s="288" t="s">
        <v>195</v>
      </c>
      <c r="B89" s="289" t="s">
        <v>64</v>
      </c>
      <c r="C89" s="290"/>
      <c r="D89" s="290"/>
      <c r="E89" s="290"/>
      <c r="F89" s="291">
        <f t="shared" si="4"/>
        <v>0</v>
      </c>
      <c r="G89" s="291">
        <f t="shared" si="5"/>
        <v>0</v>
      </c>
    </row>
    <row r="90" ht="15.6" customHeight="1" outlineLevel="2" spans="1:7">
      <c r="A90" s="288" t="s">
        <v>196</v>
      </c>
      <c r="B90" s="289" t="s">
        <v>66</v>
      </c>
      <c r="C90" s="290"/>
      <c r="D90" s="290"/>
      <c r="E90" s="290"/>
      <c r="F90" s="291">
        <f t="shared" si="4"/>
        <v>0</v>
      </c>
      <c r="G90" s="291">
        <f t="shared" si="5"/>
        <v>0</v>
      </c>
    </row>
    <row r="91" ht="15.6" customHeight="1" outlineLevel="2" spans="1:7">
      <c r="A91" s="288" t="s">
        <v>197</v>
      </c>
      <c r="B91" s="289" t="s">
        <v>68</v>
      </c>
      <c r="C91" s="290"/>
      <c r="D91" s="290"/>
      <c r="E91" s="290"/>
      <c r="F91" s="291">
        <f t="shared" si="4"/>
        <v>0</v>
      </c>
      <c r="G91" s="291">
        <f t="shared" si="5"/>
        <v>0</v>
      </c>
    </row>
    <row r="92" ht="15.6" customHeight="1" outlineLevel="2" spans="1:7">
      <c r="A92" s="288" t="s">
        <v>198</v>
      </c>
      <c r="B92" s="289" t="s">
        <v>199</v>
      </c>
      <c r="C92" s="290"/>
      <c r="D92" s="290"/>
      <c r="E92" s="290"/>
      <c r="F92" s="291">
        <f t="shared" si="4"/>
        <v>0</v>
      </c>
      <c r="G92" s="291">
        <f t="shared" si="5"/>
        <v>0</v>
      </c>
    </row>
    <row r="93" ht="15.6" customHeight="1" outlineLevel="2" spans="1:7">
      <c r="A93" s="288" t="s">
        <v>200</v>
      </c>
      <c r="B93" s="289" t="s">
        <v>201</v>
      </c>
      <c r="C93" s="290"/>
      <c r="D93" s="290"/>
      <c r="E93" s="290"/>
      <c r="F93" s="291">
        <f t="shared" si="4"/>
        <v>0</v>
      </c>
      <c r="G93" s="291">
        <f t="shared" si="5"/>
        <v>0</v>
      </c>
    </row>
    <row r="94" ht="15.6" customHeight="1" outlineLevel="2" spans="1:7">
      <c r="A94" s="288" t="s">
        <v>202</v>
      </c>
      <c r="B94" s="289" t="s">
        <v>163</v>
      </c>
      <c r="C94" s="290"/>
      <c r="D94" s="290"/>
      <c r="E94" s="290"/>
      <c r="F94" s="291">
        <f t="shared" si="4"/>
        <v>0</v>
      </c>
      <c r="G94" s="291">
        <f t="shared" si="5"/>
        <v>0</v>
      </c>
    </row>
    <row r="95" ht="15.6" customHeight="1" outlineLevel="2" spans="1:7">
      <c r="A95" s="288" t="s">
        <v>203</v>
      </c>
      <c r="B95" s="289" t="s">
        <v>204</v>
      </c>
      <c r="C95" s="290"/>
      <c r="D95" s="290"/>
      <c r="E95" s="290"/>
      <c r="F95" s="291">
        <f t="shared" si="4"/>
        <v>0</v>
      </c>
      <c r="G95" s="291">
        <f t="shared" si="5"/>
        <v>0</v>
      </c>
    </row>
    <row r="96" ht="15.6" customHeight="1" outlineLevel="2" spans="1:7">
      <c r="A96" s="288" t="s">
        <v>205</v>
      </c>
      <c r="B96" s="289" t="s">
        <v>206</v>
      </c>
      <c r="C96" s="290"/>
      <c r="D96" s="290"/>
      <c r="E96" s="290"/>
      <c r="F96" s="291">
        <f t="shared" si="4"/>
        <v>0</v>
      </c>
      <c r="G96" s="291">
        <f t="shared" si="5"/>
        <v>0</v>
      </c>
    </row>
    <row r="97" ht="15.6" customHeight="1" outlineLevel="2" spans="1:7">
      <c r="A97" s="288" t="s">
        <v>207</v>
      </c>
      <c r="B97" s="289" t="s">
        <v>208</v>
      </c>
      <c r="C97" s="290"/>
      <c r="D97" s="290"/>
      <c r="E97" s="290"/>
      <c r="F97" s="291">
        <f t="shared" si="4"/>
        <v>0</v>
      </c>
      <c r="G97" s="291">
        <f t="shared" si="5"/>
        <v>0</v>
      </c>
    </row>
    <row r="98" ht="15.6" customHeight="1" outlineLevel="2" spans="1:7">
      <c r="A98" s="288" t="s">
        <v>209</v>
      </c>
      <c r="B98" s="289" t="s">
        <v>210</v>
      </c>
      <c r="C98" s="290"/>
      <c r="D98" s="290"/>
      <c r="E98" s="290"/>
      <c r="F98" s="291">
        <f t="shared" si="4"/>
        <v>0</v>
      </c>
      <c r="G98" s="291">
        <f t="shared" si="5"/>
        <v>0</v>
      </c>
    </row>
    <row r="99" ht="15.6" customHeight="1" outlineLevel="2" spans="1:7">
      <c r="A99" s="288" t="s">
        <v>211</v>
      </c>
      <c r="B99" s="289" t="s">
        <v>82</v>
      </c>
      <c r="C99" s="290"/>
      <c r="D99" s="290"/>
      <c r="E99" s="290"/>
      <c r="F99" s="291">
        <f t="shared" si="4"/>
        <v>0</v>
      </c>
      <c r="G99" s="291">
        <f t="shared" si="5"/>
        <v>0</v>
      </c>
    </row>
    <row r="100" ht="15.6" customHeight="1" outlineLevel="2" spans="1:7">
      <c r="A100" s="288" t="s">
        <v>212</v>
      </c>
      <c r="B100" s="289" t="s">
        <v>213</v>
      </c>
      <c r="C100" s="290"/>
      <c r="D100" s="290"/>
      <c r="E100" s="290"/>
      <c r="F100" s="291">
        <f t="shared" si="4"/>
        <v>0</v>
      </c>
      <c r="G100" s="291">
        <f t="shared" si="5"/>
        <v>0</v>
      </c>
    </row>
    <row r="101" outlineLevel="1" spans="1:7">
      <c r="A101" s="284" t="s">
        <v>214</v>
      </c>
      <c r="B101" s="285" t="s">
        <v>215</v>
      </c>
      <c r="C101" s="286">
        <f>SUM(C102:C109)</f>
        <v>1091</v>
      </c>
      <c r="D101" s="286">
        <f>SUM(D102:D109)</f>
        <v>1099</v>
      </c>
      <c r="E101" s="286">
        <f>SUM(E102:E109)</f>
        <v>1134</v>
      </c>
      <c r="F101" s="287">
        <f t="shared" si="4"/>
        <v>1.03941338221815</v>
      </c>
      <c r="G101" s="287">
        <f t="shared" si="5"/>
        <v>1.03184713375796</v>
      </c>
    </row>
    <row r="102" ht="15.6" customHeight="1" outlineLevel="2" spans="1:7">
      <c r="A102" s="288" t="s">
        <v>216</v>
      </c>
      <c r="B102" s="289" t="s">
        <v>64</v>
      </c>
      <c r="C102" s="290">
        <v>1035</v>
      </c>
      <c r="D102" s="294">
        <v>897</v>
      </c>
      <c r="E102" s="290">
        <v>923</v>
      </c>
      <c r="F102" s="291">
        <f t="shared" si="4"/>
        <v>0.891787439613527</v>
      </c>
      <c r="G102" s="291">
        <f t="shared" si="5"/>
        <v>1.02898550724638</v>
      </c>
    </row>
    <row r="103" ht="15.6" customHeight="1" outlineLevel="2" spans="1:7">
      <c r="A103" s="288" t="s">
        <v>217</v>
      </c>
      <c r="B103" s="289" t="s">
        <v>66</v>
      </c>
      <c r="C103" s="290">
        <v>56</v>
      </c>
      <c r="D103" s="294">
        <v>202</v>
      </c>
      <c r="E103" s="290">
        <v>211</v>
      </c>
      <c r="F103" s="291">
        <f t="shared" si="4"/>
        <v>3.76785714285714</v>
      </c>
      <c r="G103" s="291">
        <f t="shared" si="5"/>
        <v>1.04455445544554</v>
      </c>
    </row>
    <row r="104" ht="15.6" customHeight="1" outlineLevel="2" spans="1:7">
      <c r="A104" s="288" t="s">
        <v>218</v>
      </c>
      <c r="B104" s="289" t="s">
        <v>68</v>
      </c>
      <c r="C104" s="292">
        <v>0</v>
      </c>
      <c r="D104" s="293">
        <v>0</v>
      </c>
      <c r="E104" s="290"/>
      <c r="F104" s="291">
        <f t="shared" si="4"/>
        <v>0</v>
      </c>
      <c r="G104" s="291">
        <f t="shared" si="5"/>
        <v>0</v>
      </c>
    </row>
    <row r="105" ht="15.6" customHeight="1" outlineLevel="2" spans="1:7">
      <c r="A105" s="288" t="s">
        <v>219</v>
      </c>
      <c r="B105" s="289" t="s">
        <v>220</v>
      </c>
      <c r="C105" s="292">
        <v>0</v>
      </c>
      <c r="D105" s="293">
        <v>0</v>
      </c>
      <c r="E105" s="290"/>
      <c r="F105" s="291">
        <f t="shared" si="4"/>
        <v>0</v>
      </c>
      <c r="G105" s="291">
        <f t="shared" si="5"/>
        <v>0</v>
      </c>
    </row>
    <row r="106" ht="15.6" customHeight="1" outlineLevel="2" spans="1:7">
      <c r="A106" s="288" t="s">
        <v>221</v>
      </c>
      <c r="B106" s="289" t="s">
        <v>222</v>
      </c>
      <c r="C106" s="292">
        <v>0</v>
      </c>
      <c r="D106" s="293">
        <v>0</v>
      </c>
      <c r="E106" s="290"/>
      <c r="F106" s="291">
        <f t="shared" si="4"/>
        <v>0</v>
      </c>
      <c r="G106" s="291">
        <f t="shared" si="5"/>
        <v>0</v>
      </c>
    </row>
    <row r="107" ht="15.6" customHeight="1" outlineLevel="2" spans="1:7">
      <c r="A107" s="288" t="s">
        <v>223</v>
      </c>
      <c r="B107" s="289" t="s">
        <v>224</v>
      </c>
      <c r="C107" s="292">
        <v>0</v>
      </c>
      <c r="D107" s="293"/>
      <c r="E107" s="290"/>
      <c r="F107" s="291">
        <f t="shared" si="4"/>
        <v>0</v>
      </c>
      <c r="G107" s="291">
        <f t="shared" si="5"/>
        <v>0</v>
      </c>
    </row>
    <row r="108" ht="15.6" customHeight="1" outlineLevel="2" spans="1:7">
      <c r="A108" s="288" t="s">
        <v>225</v>
      </c>
      <c r="B108" s="289" t="s">
        <v>82</v>
      </c>
      <c r="C108" s="292">
        <v>0</v>
      </c>
      <c r="D108" s="293">
        <v>0</v>
      </c>
      <c r="E108" s="290"/>
      <c r="F108" s="291">
        <f t="shared" si="4"/>
        <v>0</v>
      </c>
      <c r="G108" s="291">
        <f t="shared" si="5"/>
        <v>0</v>
      </c>
    </row>
    <row r="109" ht="15.6" customHeight="1" outlineLevel="2" spans="1:7">
      <c r="A109" s="288" t="s">
        <v>226</v>
      </c>
      <c r="B109" s="289" t="s">
        <v>227</v>
      </c>
      <c r="C109" s="292"/>
      <c r="D109" s="293">
        <v>0</v>
      </c>
      <c r="E109" s="290"/>
      <c r="F109" s="291">
        <f t="shared" si="4"/>
        <v>0</v>
      </c>
      <c r="G109" s="291">
        <f t="shared" si="5"/>
        <v>0</v>
      </c>
    </row>
    <row r="110" outlineLevel="1" spans="1:7">
      <c r="A110" s="284" t="s">
        <v>228</v>
      </c>
      <c r="B110" s="285" t="s">
        <v>229</v>
      </c>
      <c r="C110" s="286">
        <f>SUM(C111:C120)</f>
        <v>345</v>
      </c>
      <c r="D110" s="286">
        <f>SUM(D111:D120)</f>
        <v>314</v>
      </c>
      <c r="E110" s="286">
        <f>SUM(E111:E120)</f>
        <v>242</v>
      </c>
      <c r="F110" s="287">
        <f t="shared" si="4"/>
        <v>0.701449275362319</v>
      </c>
      <c r="G110" s="287">
        <f t="shared" si="5"/>
        <v>0.770700636942675</v>
      </c>
    </row>
    <row r="111" ht="15.6" customHeight="1" outlineLevel="2" spans="1:7">
      <c r="A111" s="288" t="s">
        <v>230</v>
      </c>
      <c r="B111" s="289" t="s">
        <v>64</v>
      </c>
      <c r="C111" s="290"/>
      <c r="D111" s="294">
        <v>75</v>
      </c>
      <c r="E111" s="290"/>
      <c r="F111" s="291">
        <f t="shared" si="4"/>
        <v>0</v>
      </c>
      <c r="G111" s="291">
        <f t="shared" si="5"/>
        <v>0</v>
      </c>
    </row>
    <row r="112" ht="15.6" customHeight="1" outlineLevel="2" spans="1:7">
      <c r="A112" s="288" t="s">
        <v>231</v>
      </c>
      <c r="B112" s="289" t="s">
        <v>66</v>
      </c>
      <c r="C112" s="290">
        <v>145</v>
      </c>
      <c r="D112" s="294">
        <v>141</v>
      </c>
      <c r="E112" s="290">
        <v>142</v>
      </c>
      <c r="F112" s="291">
        <f t="shared" si="4"/>
        <v>0.979310344827586</v>
      </c>
      <c r="G112" s="291">
        <f t="shared" si="5"/>
        <v>1.00709219858156</v>
      </c>
    </row>
    <row r="113" ht="15.6" customHeight="1" outlineLevel="2" spans="1:7">
      <c r="A113" s="288" t="s">
        <v>232</v>
      </c>
      <c r="B113" s="289" t="s">
        <v>68</v>
      </c>
      <c r="C113" s="290"/>
      <c r="D113" s="294">
        <v>0</v>
      </c>
      <c r="E113" s="290"/>
      <c r="F113" s="291">
        <f t="shared" si="4"/>
        <v>0</v>
      </c>
      <c r="G113" s="291">
        <f t="shared" si="5"/>
        <v>0</v>
      </c>
    </row>
    <row r="114" ht="15.6" customHeight="1" outlineLevel="2" spans="1:7">
      <c r="A114" s="288" t="s">
        <v>233</v>
      </c>
      <c r="B114" s="289" t="s">
        <v>234</v>
      </c>
      <c r="C114" s="290"/>
      <c r="D114" s="294">
        <v>0</v>
      </c>
      <c r="E114" s="290"/>
      <c r="F114" s="291">
        <f t="shared" si="4"/>
        <v>0</v>
      </c>
      <c r="G114" s="291">
        <f t="shared" si="5"/>
        <v>0</v>
      </c>
    </row>
    <row r="115" ht="15.6" customHeight="1" outlineLevel="2" spans="1:7">
      <c r="A115" s="288" t="s">
        <v>235</v>
      </c>
      <c r="B115" s="289" t="s">
        <v>236</v>
      </c>
      <c r="C115" s="290"/>
      <c r="D115" s="294">
        <v>0</v>
      </c>
      <c r="E115" s="290"/>
      <c r="F115" s="291">
        <f t="shared" si="4"/>
        <v>0</v>
      </c>
      <c r="G115" s="291">
        <f t="shared" si="5"/>
        <v>0</v>
      </c>
    </row>
    <row r="116" ht="15.6" customHeight="1" outlineLevel="2" spans="1:7">
      <c r="A116" s="288" t="s">
        <v>237</v>
      </c>
      <c r="B116" s="289" t="s">
        <v>238</v>
      </c>
      <c r="C116" s="290"/>
      <c r="D116" s="294">
        <v>0</v>
      </c>
      <c r="E116" s="290"/>
      <c r="F116" s="291">
        <f t="shared" si="4"/>
        <v>0</v>
      </c>
      <c r="G116" s="291">
        <f t="shared" si="5"/>
        <v>0</v>
      </c>
    </row>
    <row r="117" ht="15.6" customHeight="1" outlineLevel="2" spans="1:7">
      <c r="A117" s="288" t="s">
        <v>239</v>
      </c>
      <c r="B117" s="289" t="s">
        <v>240</v>
      </c>
      <c r="C117" s="290"/>
      <c r="D117" s="294">
        <v>0</v>
      </c>
      <c r="E117" s="290"/>
      <c r="F117" s="291">
        <f t="shared" si="4"/>
        <v>0</v>
      </c>
      <c r="G117" s="291">
        <f t="shared" si="5"/>
        <v>0</v>
      </c>
    </row>
    <row r="118" ht="15.6" customHeight="1" outlineLevel="2" spans="1:7">
      <c r="A118" s="288" t="s">
        <v>241</v>
      </c>
      <c r="B118" s="289" t="s">
        <v>242</v>
      </c>
      <c r="C118" s="290">
        <v>200</v>
      </c>
      <c r="D118" s="294">
        <v>98</v>
      </c>
      <c r="E118" s="290">
        <v>100</v>
      </c>
      <c r="F118" s="291">
        <f t="shared" si="4"/>
        <v>0.5</v>
      </c>
      <c r="G118" s="291">
        <f t="shared" si="5"/>
        <v>1.02040816326531</v>
      </c>
    </row>
    <row r="119" ht="15.6" customHeight="1" outlineLevel="2" spans="1:7">
      <c r="A119" s="288" t="s">
        <v>243</v>
      </c>
      <c r="B119" s="289" t="s">
        <v>82</v>
      </c>
      <c r="C119" s="290"/>
      <c r="D119" s="290"/>
      <c r="E119" s="290"/>
      <c r="F119" s="291">
        <f t="shared" si="4"/>
        <v>0</v>
      </c>
      <c r="G119" s="291">
        <f t="shared" si="5"/>
        <v>0</v>
      </c>
    </row>
    <row r="120" ht="15.6" customHeight="1" outlineLevel="2" spans="1:7">
      <c r="A120" s="288" t="s">
        <v>244</v>
      </c>
      <c r="B120" s="289" t="s">
        <v>245</v>
      </c>
      <c r="C120" s="290"/>
      <c r="D120" s="293"/>
      <c r="E120" s="290"/>
      <c r="F120" s="291">
        <f t="shared" si="4"/>
        <v>0</v>
      </c>
      <c r="G120" s="291">
        <f t="shared" si="5"/>
        <v>0</v>
      </c>
    </row>
    <row r="121" outlineLevel="1" spans="1:7">
      <c r="A121" s="284" t="s">
        <v>246</v>
      </c>
      <c r="B121" s="285" t="s">
        <v>247</v>
      </c>
      <c r="C121" s="286">
        <f>SUM(C122:C132)</f>
        <v>0</v>
      </c>
      <c r="D121" s="286">
        <f>SUM(D122:D132)</f>
        <v>0</v>
      </c>
      <c r="E121" s="286">
        <f>SUM(E122:E132)</f>
        <v>0</v>
      </c>
      <c r="F121" s="287">
        <f t="shared" si="4"/>
        <v>0</v>
      </c>
      <c r="G121" s="287">
        <f t="shared" si="5"/>
        <v>0</v>
      </c>
    </row>
    <row r="122" ht="15.6" customHeight="1" outlineLevel="2" spans="1:7">
      <c r="A122" s="288" t="s">
        <v>248</v>
      </c>
      <c r="B122" s="289" t="s">
        <v>64</v>
      </c>
      <c r="C122" s="290"/>
      <c r="D122" s="290"/>
      <c r="E122" s="290"/>
      <c r="F122" s="291">
        <f t="shared" si="4"/>
        <v>0</v>
      </c>
      <c r="G122" s="291">
        <f t="shared" si="5"/>
        <v>0</v>
      </c>
    </row>
    <row r="123" ht="15.6" customHeight="1" outlineLevel="2" spans="1:7">
      <c r="A123" s="288" t="s">
        <v>249</v>
      </c>
      <c r="B123" s="289" t="s">
        <v>66</v>
      </c>
      <c r="C123" s="290"/>
      <c r="D123" s="290"/>
      <c r="E123" s="290"/>
      <c r="F123" s="291">
        <f t="shared" si="4"/>
        <v>0</v>
      </c>
      <c r="G123" s="291">
        <f t="shared" si="5"/>
        <v>0</v>
      </c>
    </row>
    <row r="124" ht="15.6" customHeight="1" outlineLevel="2" spans="1:7">
      <c r="A124" s="288" t="s">
        <v>250</v>
      </c>
      <c r="B124" s="289" t="s">
        <v>68</v>
      </c>
      <c r="C124" s="290"/>
      <c r="D124" s="290"/>
      <c r="E124" s="290"/>
      <c r="F124" s="291">
        <f t="shared" si="4"/>
        <v>0</v>
      </c>
      <c r="G124" s="291">
        <f t="shared" si="5"/>
        <v>0</v>
      </c>
    </row>
    <row r="125" ht="15.6" customHeight="1" outlineLevel="2" spans="1:7">
      <c r="A125" s="288" t="s">
        <v>251</v>
      </c>
      <c r="B125" s="289" t="s">
        <v>252</v>
      </c>
      <c r="C125" s="290"/>
      <c r="D125" s="290"/>
      <c r="E125" s="290"/>
      <c r="F125" s="291">
        <f t="shared" si="4"/>
        <v>0</v>
      </c>
      <c r="G125" s="291">
        <f t="shared" si="5"/>
        <v>0</v>
      </c>
    </row>
    <row r="126" ht="15.6" customHeight="1" outlineLevel="2" spans="1:7">
      <c r="A126" s="288" t="s">
        <v>253</v>
      </c>
      <c r="B126" s="289" t="s">
        <v>254</v>
      </c>
      <c r="C126" s="290"/>
      <c r="D126" s="290"/>
      <c r="E126" s="290"/>
      <c r="F126" s="291">
        <f t="shared" si="4"/>
        <v>0</v>
      </c>
      <c r="G126" s="291">
        <f t="shared" si="5"/>
        <v>0</v>
      </c>
    </row>
    <row r="127" ht="15.6" customHeight="1" outlineLevel="2" spans="1:7">
      <c r="A127" s="288" t="s">
        <v>255</v>
      </c>
      <c r="B127" s="289" t="s">
        <v>256</v>
      </c>
      <c r="C127" s="290"/>
      <c r="D127" s="290"/>
      <c r="E127" s="290"/>
      <c r="F127" s="291">
        <f t="shared" si="4"/>
        <v>0</v>
      </c>
      <c r="G127" s="291">
        <f t="shared" si="5"/>
        <v>0</v>
      </c>
    </row>
    <row r="128" ht="15.6" customHeight="1" outlineLevel="2" spans="1:7">
      <c r="A128" s="288" t="s">
        <v>257</v>
      </c>
      <c r="B128" s="289" t="s">
        <v>258</v>
      </c>
      <c r="C128" s="290"/>
      <c r="D128" s="290"/>
      <c r="E128" s="290"/>
      <c r="F128" s="291">
        <f t="shared" si="4"/>
        <v>0</v>
      </c>
      <c r="G128" s="291">
        <f t="shared" si="5"/>
        <v>0</v>
      </c>
    </row>
    <row r="129" ht="15.6" customHeight="1" outlineLevel="2" spans="1:7">
      <c r="A129" s="288" t="s">
        <v>259</v>
      </c>
      <c r="B129" s="289" t="s">
        <v>260</v>
      </c>
      <c r="C129" s="290"/>
      <c r="D129" s="290"/>
      <c r="E129" s="290"/>
      <c r="F129" s="291">
        <f t="shared" si="4"/>
        <v>0</v>
      </c>
      <c r="G129" s="291">
        <f t="shared" si="5"/>
        <v>0</v>
      </c>
    </row>
    <row r="130" ht="15.6" customHeight="1" outlineLevel="2" spans="1:7">
      <c r="A130" s="288" t="s">
        <v>261</v>
      </c>
      <c r="B130" s="289" t="s">
        <v>262</v>
      </c>
      <c r="C130" s="290"/>
      <c r="D130" s="290"/>
      <c r="E130" s="290"/>
      <c r="F130" s="291">
        <f t="shared" si="4"/>
        <v>0</v>
      </c>
      <c r="G130" s="291">
        <f t="shared" si="5"/>
        <v>0</v>
      </c>
    </row>
    <row r="131" ht="15.6" customHeight="1" outlineLevel="2" spans="1:7">
      <c r="A131" s="288" t="s">
        <v>263</v>
      </c>
      <c r="B131" s="289" t="s">
        <v>82</v>
      </c>
      <c r="C131" s="290"/>
      <c r="D131" s="290"/>
      <c r="E131" s="290"/>
      <c r="F131" s="291">
        <f t="shared" si="4"/>
        <v>0</v>
      </c>
      <c r="G131" s="291">
        <f t="shared" si="5"/>
        <v>0</v>
      </c>
    </row>
    <row r="132" ht="15.6" customHeight="1" outlineLevel="2" spans="1:7">
      <c r="A132" s="288" t="s">
        <v>264</v>
      </c>
      <c r="B132" s="289" t="s">
        <v>265</v>
      </c>
      <c r="C132" s="290"/>
      <c r="D132" s="290"/>
      <c r="E132" s="290"/>
      <c r="F132" s="291">
        <f t="shared" si="4"/>
        <v>0</v>
      </c>
      <c r="G132" s="291">
        <f t="shared" si="5"/>
        <v>0</v>
      </c>
    </row>
    <row r="133" outlineLevel="1" spans="1:7">
      <c r="A133" s="284" t="s">
        <v>266</v>
      </c>
      <c r="B133" s="285" t="s">
        <v>267</v>
      </c>
      <c r="C133" s="286">
        <f>SUM(C134:C139)</f>
        <v>10</v>
      </c>
      <c r="D133" s="286">
        <f>SUM(D134:D139)</f>
        <v>10</v>
      </c>
      <c r="E133" s="286">
        <f>SUM(E134:E139)</f>
        <v>10</v>
      </c>
      <c r="F133" s="287">
        <f t="shared" si="4"/>
        <v>1</v>
      </c>
      <c r="G133" s="287">
        <f t="shared" si="5"/>
        <v>1</v>
      </c>
    </row>
    <row r="134" ht="15.6" customHeight="1" outlineLevel="2" spans="1:7">
      <c r="A134" s="288" t="s">
        <v>268</v>
      </c>
      <c r="B134" s="289" t="s">
        <v>64</v>
      </c>
      <c r="C134" s="290"/>
      <c r="D134" s="290"/>
      <c r="E134" s="290"/>
      <c r="F134" s="291">
        <f t="shared" ref="F134:F197" si="6">IF(C134&gt;0,E134/C134,0)</f>
        <v>0</v>
      </c>
      <c r="G134" s="291">
        <f t="shared" ref="G134:G197" si="7">IF(D134&gt;0,E134/D134,0)</f>
        <v>0</v>
      </c>
    </row>
    <row r="135" ht="15.6" customHeight="1" outlineLevel="2" spans="1:7">
      <c r="A135" s="288" t="s">
        <v>269</v>
      </c>
      <c r="B135" s="289" t="s">
        <v>66</v>
      </c>
      <c r="C135" s="290"/>
      <c r="D135" s="290"/>
      <c r="E135" s="290"/>
      <c r="F135" s="291">
        <f t="shared" si="6"/>
        <v>0</v>
      </c>
      <c r="G135" s="291">
        <f t="shared" si="7"/>
        <v>0</v>
      </c>
    </row>
    <row r="136" ht="15.6" customHeight="1" outlineLevel="2" spans="1:7">
      <c r="A136" s="288" t="s">
        <v>270</v>
      </c>
      <c r="B136" s="289" t="s">
        <v>68</v>
      </c>
      <c r="C136" s="290"/>
      <c r="D136" s="290"/>
      <c r="E136" s="290"/>
      <c r="F136" s="291">
        <f t="shared" si="6"/>
        <v>0</v>
      </c>
      <c r="G136" s="291">
        <f t="shared" si="7"/>
        <v>0</v>
      </c>
    </row>
    <row r="137" ht="15.6" customHeight="1" outlineLevel="2" spans="1:7">
      <c r="A137" s="288" t="s">
        <v>271</v>
      </c>
      <c r="B137" s="289" t="s">
        <v>272</v>
      </c>
      <c r="C137" s="290">
        <v>10</v>
      </c>
      <c r="D137" s="294">
        <v>10</v>
      </c>
      <c r="E137" s="290">
        <v>10</v>
      </c>
      <c r="F137" s="291">
        <f t="shared" si="6"/>
        <v>1</v>
      </c>
      <c r="G137" s="291">
        <f t="shared" si="7"/>
        <v>1</v>
      </c>
    </row>
    <row r="138" ht="15.6" customHeight="1" outlineLevel="2" spans="1:7">
      <c r="A138" s="288" t="s">
        <v>273</v>
      </c>
      <c r="B138" s="289" t="s">
        <v>82</v>
      </c>
      <c r="C138" s="290"/>
      <c r="D138" s="290"/>
      <c r="E138" s="290"/>
      <c r="F138" s="291">
        <f t="shared" si="6"/>
        <v>0</v>
      </c>
      <c r="G138" s="291">
        <f t="shared" si="7"/>
        <v>0</v>
      </c>
    </row>
    <row r="139" ht="15.6" customHeight="1" outlineLevel="2" spans="1:7">
      <c r="A139" s="288" t="s">
        <v>274</v>
      </c>
      <c r="B139" s="289" t="s">
        <v>275</v>
      </c>
      <c r="C139" s="290"/>
      <c r="D139" s="290"/>
      <c r="E139" s="290"/>
      <c r="F139" s="291">
        <f t="shared" si="6"/>
        <v>0</v>
      </c>
      <c r="G139" s="291">
        <f t="shared" si="7"/>
        <v>0</v>
      </c>
    </row>
    <row r="140" outlineLevel="1" spans="1:7">
      <c r="A140" s="284" t="s">
        <v>276</v>
      </c>
      <c r="B140" s="285" t="s">
        <v>277</v>
      </c>
      <c r="C140" s="286">
        <f>SUM(C141:C147)</f>
        <v>0</v>
      </c>
      <c r="D140" s="286">
        <f>SUM(D141:D147)</f>
        <v>0</v>
      </c>
      <c r="E140" s="286">
        <f>SUM(E141:E147)</f>
        <v>0</v>
      </c>
      <c r="F140" s="287">
        <f t="shared" si="6"/>
        <v>0</v>
      </c>
      <c r="G140" s="287">
        <f t="shared" si="7"/>
        <v>0</v>
      </c>
    </row>
    <row r="141" ht="15.6" customHeight="1" outlineLevel="2" spans="1:7">
      <c r="A141" s="288" t="s">
        <v>278</v>
      </c>
      <c r="B141" s="289" t="s">
        <v>64</v>
      </c>
      <c r="C141" s="290"/>
      <c r="D141" s="290"/>
      <c r="E141" s="290"/>
      <c r="F141" s="291">
        <f t="shared" si="6"/>
        <v>0</v>
      </c>
      <c r="G141" s="291">
        <f t="shared" si="7"/>
        <v>0</v>
      </c>
    </row>
    <row r="142" ht="15.6" customHeight="1" outlineLevel="2" spans="1:7">
      <c r="A142" s="288" t="s">
        <v>279</v>
      </c>
      <c r="B142" s="289" t="s">
        <v>66</v>
      </c>
      <c r="C142" s="290"/>
      <c r="D142" s="290"/>
      <c r="E142" s="290"/>
      <c r="F142" s="291">
        <f t="shared" si="6"/>
        <v>0</v>
      </c>
      <c r="G142" s="291">
        <f t="shared" si="7"/>
        <v>0</v>
      </c>
    </row>
    <row r="143" ht="15.6" customHeight="1" outlineLevel="2" spans="1:7">
      <c r="A143" s="288" t="s">
        <v>280</v>
      </c>
      <c r="B143" s="289" t="s">
        <v>68</v>
      </c>
      <c r="C143" s="290"/>
      <c r="D143" s="290"/>
      <c r="E143" s="290"/>
      <c r="F143" s="291">
        <f t="shared" si="6"/>
        <v>0</v>
      </c>
      <c r="G143" s="291">
        <f t="shared" si="7"/>
        <v>0</v>
      </c>
    </row>
    <row r="144" ht="15.6" customHeight="1" outlineLevel="2" spans="1:7">
      <c r="A144" s="288" t="s">
        <v>281</v>
      </c>
      <c r="B144" s="289" t="s">
        <v>282</v>
      </c>
      <c r="C144" s="290"/>
      <c r="D144" s="290"/>
      <c r="E144" s="290"/>
      <c r="F144" s="291">
        <f t="shared" si="6"/>
        <v>0</v>
      </c>
      <c r="G144" s="291">
        <f t="shared" si="7"/>
        <v>0</v>
      </c>
    </row>
    <row r="145" ht="15.6" customHeight="1" outlineLevel="2" spans="1:7">
      <c r="A145" s="288" t="s">
        <v>283</v>
      </c>
      <c r="B145" s="289" t="s">
        <v>284</v>
      </c>
      <c r="C145" s="290"/>
      <c r="D145" s="290"/>
      <c r="E145" s="290"/>
      <c r="F145" s="291">
        <f t="shared" si="6"/>
        <v>0</v>
      </c>
      <c r="G145" s="291">
        <f t="shared" si="7"/>
        <v>0</v>
      </c>
    </row>
    <row r="146" ht="15.6" customHeight="1" outlineLevel="2" spans="1:7">
      <c r="A146" s="288" t="s">
        <v>285</v>
      </c>
      <c r="B146" s="289" t="s">
        <v>82</v>
      </c>
      <c r="C146" s="290"/>
      <c r="D146" s="290"/>
      <c r="E146" s="290"/>
      <c r="F146" s="291">
        <f t="shared" si="6"/>
        <v>0</v>
      </c>
      <c r="G146" s="291">
        <f t="shared" si="7"/>
        <v>0</v>
      </c>
    </row>
    <row r="147" ht="15.6" customHeight="1" outlineLevel="2" spans="1:7">
      <c r="A147" s="288" t="s">
        <v>286</v>
      </c>
      <c r="B147" s="289" t="s">
        <v>287</v>
      </c>
      <c r="C147" s="290"/>
      <c r="D147" s="290"/>
      <c r="E147" s="290"/>
      <c r="F147" s="291">
        <f t="shared" si="6"/>
        <v>0</v>
      </c>
      <c r="G147" s="291">
        <f t="shared" si="7"/>
        <v>0</v>
      </c>
    </row>
    <row r="148" outlineLevel="1" spans="1:7">
      <c r="A148" s="284" t="s">
        <v>288</v>
      </c>
      <c r="B148" s="285" t="s">
        <v>289</v>
      </c>
      <c r="C148" s="286">
        <f>SUM(C149:C153)</f>
        <v>6</v>
      </c>
      <c r="D148" s="286">
        <f>SUM(D149:D153)</f>
        <v>0</v>
      </c>
      <c r="E148" s="286">
        <f>SUM(E149:E153)</f>
        <v>0</v>
      </c>
      <c r="F148" s="287">
        <f t="shared" si="6"/>
        <v>0</v>
      </c>
      <c r="G148" s="287">
        <f t="shared" si="7"/>
        <v>0</v>
      </c>
    </row>
    <row r="149" ht="15.6" customHeight="1" outlineLevel="2" spans="1:7">
      <c r="A149" s="288" t="s">
        <v>290</v>
      </c>
      <c r="B149" s="289" t="s">
        <v>64</v>
      </c>
      <c r="C149" s="290"/>
      <c r="D149" s="290"/>
      <c r="E149" s="290"/>
      <c r="F149" s="291">
        <f t="shared" si="6"/>
        <v>0</v>
      </c>
      <c r="G149" s="291">
        <f t="shared" si="7"/>
        <v>0</v>
      </c>
    </row>
    <row r="150" ht="15.6" customHeight="1" outlineLevel="2" spans="1:7">
      <c r="A150" s="288" t="s">
        <v>291</v>
      </c>
      <c r="B150" s="289" t="s">
        <v>66</v>
      </c>
      <c r="C150" s="290">
        <v>6</v>
      </c>
      <c r="D150" s="290"/>
      <c r="E150" s="290"/>
      <c r="F150" s="291">
        <f t="shared" si="6"/>
        <v>0</v>
      </c>
      <c r="G150" s="291">
        <f t="shared" si="7"/>
        <v>0</v>
      </c>
    </row>
    <row r="151" ht="15.6" customHeight="1" outlineLevel="2" spans="1:7">
      <c r="A151" s="288" t="s">
        <v>292</v>
      </c>
      <c r="B151" s="289" t="s">
        <v>68</v>
      </c>
      <c r="C151" s="290"/>
      <c r="D151" s="290"/>
      <c r="E151" s="290"/>
      <c r="F151" s="291">
        <f t="shared" si="6"/>
        <v>0</v>
      </c>
      <c r="G151" s="291">
        <f t="shared" si="7"/>
        <v>0</v>
      </c>
    </row>
    <row r="152" ht="15.6" customHeight="1" outlineLevel="2" spans="1:7">
      <c r="A152" s="288" t="s">
        <v>293</v>
      </c>
      <c r="B152" s="289" t="s">
        <v>294</v>
      </c>
      <c r="C152" s="290"/>
      <c r="D152" s="290"/>
      <c r="E152" s="290"/>
      <c r="F152" s="291">
        <f t="shared" si="6"/>
        <v>0</v>
      </c>
      <c r="G152" s="291">
        <f t="shared" si="7"/>
        <v>0</v>
      </c>
    </row>
    <row r="153" ht="15.6" customHeight="1" outlineLevel="2" spans="1:7">
      <c r="A153" s="288" t="s">
        <v>295</v>
      </c>
      <c r="B153" s="289" t="s">
        <v>296</v>
      </c>
      <c r="C153" s="290"/>
      <c r="D153" s="290"/>
      <c r="E153" s="290"/>
      <c r="F153" s="291">
        <f t="shared" si="6"/>
        <v>0</v>
      </c>
      <c r="G153" s="291">
        <f t="shared" si="7"/>
        <v>0</v>
      </c>
    </row>
    <row r="154" outlineLevel="1" spans="1:7">
      <c r="A154" s="284" t="s">
        <v>297</v>
      </c>
      <c r="B154" s="285" t="s">
        <v>298</v>
      </c>
      <c r="C154" s="286">
        <f>SUM(C155:C160)</f>
        <v>88</v>
      </c>
      <c r="D154" s="286">
        <f>SUM(D155:D160)</f>
        <v>97</v>
      </c>
      <c r="E154" s="286">
        <f>SUM(E155:E160)</f>
        <v>96</v>
      </c>
      <c r="F154" s="287">
        <f t="shared" si="6"/>
        <v>1.09090909090909</v>
      </c>
      <c r="G154" s="287">
        <f t="shared" si="7"/>
        <v>0.989690721649485</v>
      </c>
    </row>
    <row r="155" ht="15.6" customHeight="1" outlineLevel="2" spans="1:7">
      <c r="A155" s="288" t="s">
        <v>299</v>
      </c>
      <c r="B155" s="289" t="s">
        <v>64</v>
      </c>
      <c r="C155" s="290">
        <v>77</v>
      </c>
      <c r="D155" s="294">
        <v>74</v>
      </c>
      <c r="E155" s="290">
        <v>75</v>
      </c>
      <c r="F155" s="291">
        <f t="shared" si="6"/>
        <v>0.974025974025974</v>
      </c>
      <c r="G155" s="291">
        <f t="shared" si="7"/>
        <v>1.01351351351351</v>
      </c>
    </row>
    <row r="156" ht="15.6" customHeight="1" outlineLevel="2" spans="1:7">
      <c r="A156" s="288" t="s">
        <v>300</v>
      </c>
      <c r="B156" s="289" t="s">
        <v>66</v>
      </c>
      <c r="C156" s="290">
        <v>11</v>
      </c>
      <c r="D156" s="294">
        <v>23</v>
      </c>
      <c r="E156" s="290">
        <v>21</v>
      </c>
      <c r="F156" s="291">
        <f t="shared" si="6"/>
        <v>1.90909090909091</v>
      </c>
      <c r="G156" s="291">
        <f t="shared" si="7"/>
        <v>0.91304347826087</v>
      </c>
    </row>
    <row r="157" ht="15.6" customHeight="1" outlineLevel="2" spans="1:7">
      <c r="A157" s="288" t="s">
        <v>301</v>
      </c>
      <c r="B157" s="289" t="s">
        <v>68</v>
      </c>
      <c r="C157" s="290"/>
      <c r="D157" s="290"/>
      <c r="E157" s="290"/>
      <c r="F157" s="291">
        <f t="shared" si="6"/>
        <v>0</v>
      </c>
      <c r="G157" s="291">
        <f t="shared" si="7"/>
        <v>0</v>
      </c>
    </row>
    <row r="158" ht="15.6" customHeight="1" outlineLevel="2" spans="1:7">
      <c r="A158" s="288" t="s">
        <v>302</v>
      </c>
      <c r="B158" s="289" t="s">
        <v>95</v>
      </c>
      <c r="C158" s="290"/>
      <c r="D158" s="290"/>
      <c r="E158" s="290"/>
      <c r="F158" s="291">
        <f t="shared" si="6"/>
        <v>0</v>
      </c>
      <c r="G158" s="291">
        <f t="shared" si="7"/>
        <v>0</v>
      </c>
    </row>
    <row r="159" ht="15.6" customHeight="1" outlineLevel="2" spans="1:7">
      <c r="A159" s="288" t="s">
        <v>303</v>
      </c>
      <c r="B159" s="289" t="s">
        <v>82</v>
      </c>
      <c r="C159" s="290"/>
      <c r="D159" s="290"/>
      <c r="E159" s="290"/>
      <c r="F159" s="291">
        <f t="shared" si="6"/>
        <v>0</v>
      </c>
      <c r="G159" s="291">
        <f t="shared" si="7"/>
        <v>0</v>
      </c>
    </row>
    <row r="160" ht="15.6" customHeight="1" outlineLevel="2" spans="1:7">
      <c r="A160" s="288" t="s">
        <v>304</v>
      </c>
      <c r="B160" s="289" t="s">
        <v>305</v>
      </c>
      <c r="C160" s="290"/>
      <c r="D160" s="290"/>
      <c r="E160" s="290"/>
      <c r="F160" s="291">
        <f t="shared" si="6"/>
        <v>0</v>
      </c>
      <c r="G160" s="291">
        <f t="shared" si="7"/>
        <v>0</v>
      </c>
    </row>
    <row r="161" outlineLevel="1" spans="1:7">
      <c r="A161" s="284" t="s">
        <v>306</v>
      </c>
      <c r="B161" s="285" t="s">
        <v>307</v>
      </c>
      <c r="C161" s="286">
        <f>SUM(C162:C167)</f>
        <v>310</v>
      </c>
      <c r="D161" s="286">
        <f>SUM(D162:D167)</f>
        <v>273</v>
      </c>
      <c r="E161" s="286">
        <f>SUM(E162:E167)</f>
        <v>285</v>
      </c>
      <c r="F161" s="287">
        <f t="shared" si="6"/>
        <v>0.919354838709677</v>
      </c>
      <c r="G161" s="287">
        <f t="shared" si="7"/>
        <v>1.04395604395604</v>
      </c>
    </row>
    <row r="162" ht="15.6" customHeight="1" outlineLevel="2" spans="1:7">
      <c r="A162" s="288" t="s">
        <v>308</v>
      </c>
      <c r="B162" s="289" t="s">
        <v>64</v>
      </c>
      <c r="C162" s="290">
        <v>235</v>
      </c>
      <c r="D162" s="294">
        <v>200</v>
      </c>
      <c r="E162" s="290">
        <v>210</v>
      </c>
      <c r="F162" s="291">
        <f t="shared" si="6"/>
        <v>0.893617021276596</v>
      </c>
      <c r="G162" s="291">
        <f t="shared" si="7"/>
        <v>1.05</v>
      </c>
    </row>
    <row r="163" ht="15.6" customHeight="1" outlineLevel="2" spans="1:7">
      <c r="A163" s="288" t="s">
        <v>309</v>
      </c>
      <c r="B163" s="289" t="s">
        <v>66</v>
      </c>
      <c r="C163" s="290">
        <v>75</v>
      </c>
      <c r="D163" s="294">
        <v>73</v>
      </c>
      <c r="E163" s="290">
        <v>75</v>
      </c>
      <c r="F163" s="291">
        <f t="shared" si="6"/>
        <v>1</v>
      </c>
      <c r="G163" s="291">
        <f t="shared" si="7"/>
        <v>1.02739726027397</v>
      </c>
    </row>
    <row r="164" ht="15.6" customHeight="1" outlineLevel="2" spans="1:7">
      <c r="A164" s="288" t="s">
        <v>310</v>
      </c>
      <c r="B164" s="289" t="s">
        <v>68</v>
      </c>
      <c r="C164" s="290"/>
      <c r="D164" s="294">
        <v>0</v>
      </c>
      <c r="E164" s="290"/>
      <c r="F164" s="291">
        <f t="shared" si="6"/>
        <v>0</v>
      </c>
      <c r="G164" s="291">
        <f t="shared" si="7"/>
        <v>0</v>
      </c>
    </row>
    <row r="165" ht="15.6" customHeight="1" outlineLevel="2" spans="1:7">
      <c r="A165" s="288" t="s">
        <v>311</v>
      </c>
      <c r="B165" s="289" t="s">
        <v>312</v>
      </c>
      <c r="C165" s="290"/>
      <c r="D165" s="294">
        <v>0</v>
      </c>
      <c r="E165" s="290"/>
      <c r="F165" s="291">
        <f t="shared" si="6"/>
        <v>0</v>
      </c>
      <c r="G165" s="291">
        <f t="shared" si="7"/>
        <v>0</v>
      </c>
    </row>
    <row r="166" ht="15.6" customHeight="1" outlineLevel="2" spans="1:7">
      <c r="A166" s="288" t="s">
        <v>313</v>
      </c>
      <c r="B166" s="289" t="s">
        <v>82</v>
      </c>
      <c r="C166" s="290"/>
      <c r="D166" s="294">
        <v>0</v>
      </c>
      <c r="E166" s="290"/>
      <c r="F166" s="291">
        <f t="shared" si="6"/>
        <v>0</v>
      </c>
      <c r="G166" s="291">
        <f t="shared" si="7"/>
        <v>0</v>
      </c>
    </row>
    <row r="167" ht="15.6" customHeight="1" outlineLevel="2" spans="1:7">
      <c r="A167" s="288" t="s">
        <v>314</v>
      </c>
      <c r="B167" s="289" t="s">
        <v>315</v>
      </c>
      <c r="C167" s="290"/>
      <c r="D167" s="293"/>
      <c r="E167" s="290"/>
      <c r="F167" s="291">
        <f t="shared" si="6"/>
        <v>0</v>
      </c>
      <c r="G167" s="291">
        <f t="shared" si="7"/>
        <v>0</v>
      </c>
    </row>
    <row r="168" outlineLevel="1" spans="1:7">
      <c r="A168" s="284" t="s">
        <v>316</v>
      </c>
      <c r="B168" s="285" t="s">
        <v>317</v>
      </c>
      <c r="C168" s="286">
        <f>SUM(C169:C174)</f>
        <v>1424</v>
      </c>
      <c r="D168" s="286">
        <f>SUM(D169:D174)</f>
        <v>2274</v>
      </c>
      <c r="E168" s="286">
        <f>SUM(E169:E174)</f>
        <v>2219</v>
      </c>
      <c r="F168" s="287">
        <f t="shared" si="6"/>
        <v>1.55828651685393</v>
      </c>
      <c r="G168" s="287">
        <f t="shared" si="7"/>
        <v>0.975813544415128</v>
      </c>
    </row>
    <row r="169" ht="15.6" customHeight="1" outlineLevel="2" spans="1:7">
      <c r="A169" s="288" t="s">
        <v>318</v>
      </c>
      <c r="B169" s="289" t="s">
        <v>64</v>
      </c>
      <c r="C169" s="290">
        <v>755</v>
      </c>
      <c r="D169" s="294">
        <v>680</v>
      </c>
      <c r="E169" s="290">
        <v>690</v>
      </c>
      <c r="F169" s="291">
        <f t="shared" si="6"/>
        <v>0.913907284768212</v>
      </c>
      <c r="G169" s="291">
        <f t="shared" si="7"/>
        <v>1.01470588235294</v>
      </c>
    </row>
    <row r="170" ht="15.6" customHeight="1" outlineLevel="2" spans="1:7">
      <c r="A170" s="288" t="s">
        <v>319</v>
      </c>
      <c r="B170" s="289" t="s">
        <v>66</v>
      </c>
      <c r="C170" s="290">
        <v>669</v>
      </c>
      <c r="D170" s="294">
        <v>1594</v>
      </c>
      <c r="E170" s="290">
        <v>1529</v>
      </c>
      <c r="F170" s="291">
        <f t="shared" si="6"/>
        <v>2.28550074738416</v>
      </c>
      <c r="G170" s="291">
        <f t="shared" si="7"/>
        <v>0.95922208281054</v>
      </c>
    </row>
    <row r="171" ht="15.6" customHeight="1" outlineLevel="2" spans="1:7">
      <c r="A171" s="288" t="s">
        <v>320</v>
      </c>
      <c r="B171" s="289" t="s">
        <v>68</v>
      </c>
      <c r="C171" s="290"/>
      <c r="D171" s="293">
        <v>0</v>
      </c>
      <c r="E171" s="290"/>
      <c r="F171" s="291">
        <f t="shared" si="6"/>
        <v>0</v>
      </c>
      <c r="G171" s="291">
        <f t="shared" si="7"/>
        <v>0</v>
      </c>
    </row>
    <row r="172" ht="15.6" customHeight="1" outlineLevel="2" spans="1:7">
      <c r="A172" s="288" t="s">
        <v>321</v>
      </c>
      <c r="B172" s="289" t="s">
        <v>322</v>
      </c>
      <c r="C172" s="290"/>
      <c r="D172" s="293">
        <v>0</v>
      </c>
      <c r="E172" s="290"/>
      <c r="F172" s="291">
        <f t="shared" si="6"/>
        <v>0</v>
      </c>
      <c r="G172" s="291">
        <f t="shared" si="7"/>
        <v>0</v>
      </c>
    </row>
    <row r="173" ht="15.6" customHeight="1" outlineLevel="2" spans="1:7">
      <c r="A173" s="288" t="s">
        <v>323</v>
      </c>
      <c r="B173" s="289" t="s">
        <v>82</v>
      </c>
      <c r="C173" s="290"/>
      <c r="D173" s="293">
        <v>0</v>
      </c>
      <c r="E173" s="290"/>
      <c r="F173" s="291">
        <f t="shared" si="6"/>
        <v>0</v>
      </c>
      <c r="G173" s="291">
        <f t="shared" si="7"/>
        <v>0</v>
      </c>
    </row>
    <row r="174" ht="15.6" customHeight="1" outlineLevel="2" spans="1:7">
      <c r="A174" s="288" t="s">
        <v>324</v>
      </c>
      <c r="B174" s="289" t="s">
        <v>325</v>
      </c>
      <c r="C174" s="290"/>
      <c r="D174" s="293"/>
      <c r="E174" s="290"/>
      <c r="F174" s="291">
        <f t="shared" si="6"/>
        <v>0</v>
      </c>
      <c r="G174" s="291">
        <f t="shared" si="7"/>
        <v>0</v>
      </c>
    </row>
    <row r="175" outlineLevel="1" spans="1:7">
      <c r="A175" s="284" t="s">
        <v>326</v>
      </c>
      <c r="B175" s="285" t="s">
        <v>327</v>
      </c>
      <c r="C175" s="286">
        <f>SUM(C176:C181)</f>
        <v>356</v>
      </c>
      <c r="D175" s="286">
        <f>SUM(D176:D181)</f>
        <v>872</v>
      </c>
      <c r="E175" s="286">
        <f>SUM(E176:E181)</f>
        <v>870</v>
      </c>
      <c r="F175" s="287">
        <f t="shared" si="6"/>
        <v>2.4438202247191</v>
      </c>
      <c r="G175" s="287">
        <f t="shared" si="7"/>
        <v>0.997706422018349</v>
      </c>
    </row>
    <row r="176" ht="15.6" customHeight="1" outlineLevel="2" spans="1:7">
      <c r="A176" s="288" t="s">
        <v>328</v>
      </c>
      <c r="B176" s="289" t="s">
        <v>64</v>
      </c>
      <c r="C176" s="290">
        <v>279</v>
      </c>
      <c r="D176" s="294">
        <v>243</v>
      </c>
      <c r="E176" s="290">
        <v>251</v>
      </c>
      <c r="F176" s="291">
        <f t="shared" si="6"/>
        <v>0.899641577060932</v>
      </c>
      <c r="G176" s="291">
        <f t="shared" si="7"/>
        <v>1.03292181069959</v>
      </c>
    </row>
    <row r="177" ht="15.6" customHeight="1" outlineLevel="2" spans="1:7">
      <c r="A177" s="288" t="s">
        <v>329</v>
      </c>
      <c r="B177" s="289" t="s">
        <v>66</v>
      </c>
      <c r="C177" s="290">
        <v>77</v>
      </c>
      <c r="D177" s="294">
        <v>629</v>
      </c>
      <c r="E177" s="290">
        <v>619</v>
      </c>
      <c r="F177" s="291">
        <f t="shared" si="6"/>
        <v>8.03896103896104</v>
      </c>
      <c r="G177" s="291">
        <f t="shared" si="7"/>
        <v>0.984101748807631</v>
      </c>
    </row>
    <row r="178" ht="15.6" customHeight="1" outlineLevel="2" spans="1:7">
      <c r="A178" s="288" t="s">
        <v>330</v>
      </c>
      <c r="B178" s="289" t="s">
        <v>68</v>
      </c>
      <c r="C178" s="290"/>
      <c r="D178" s="293">
        <v>0</v>
      </c>
      <c r="E178" s="290"/>
      <c r="F178" s="291">
        <f t="shared" si="6"/>
        <v>0</v>
      </c>
      <c r="G178" s="291">
        <f t="shared" si="7"/>
        <v>0</v>
      </c>
    </row>
    <row r="179" ht="15.6" customHeight="1" outlineLevel="2" spans="1:7">
      <c r="A179" s="288" t="s">
        <v>331</v>
      </c>
      <c r="B179" s="289" t="s">
        <v>332</v>
      </c>
      <c r="C179" s="290"/>
      <c r="D179" s="293"/>
      <c r="E179" s="290"/>
      <c r="F179" s="291">
        <f t="shared" si="6"/>
        <v>0</v>
      </c>
      <c r="G179" s="291">
        <f t="shared" si="7"/>
        <v>0</v>
      </c>
    </row>
    <row r="180" ht="15.6" customHeight="1" outlineLevel="2" spans="1:7">
      <c r="A180" s="288" t="s">
        <v>333</v>
      </c>
      <c r="B180" s="289" t="s">
        <v>82</v>
      </c>
      <c r="C180" s="290"/>
      <c r="D180" s="293"/>
      <c r="E180" s="290"/>
      <c r="F180" s="291">
        <f t="shared" si="6"/>
        <v>0</v>
      </c>
      <c r="G180" s="291">
        <f t="shared" si="7"/>
        <v>0</v>
      </c>
    </row>
    <row r="181" ht="15.6" customHeight="1" outlineLevel="2" spans="1:7">
      <c r="A181" s="288" t="s">
        <v>334</v>
      </c>
      <c r="B181" s="289" t="s">
        <v>335</v>
      </c>
      <c r="C181" s="290"/>
      <c r="D181" s="293"/>
      <c r="E181" s="290"/>
      <c r="F181" s="291">
        <f t="shared" si="6"/>
        <v>0</v>
      </c>
      <c r="G181" s="291">
        <f t="shared" si="7"/>
        <v>0</v>
      </c>
    </row>
    <row r="182" outlineLevel="1" spans="1:7">
      <c r="A182" s="284" t="s">
        <v>336</v>
      </c>
      <c r="B182" s="285" t="s">
        <v>337</v>
      </c>
      <c r="C182" s="286">
        <f>SUM(C183:C188)</f>
        <v>508</v>
      </c>
      <c r="D182" s="286">
        <f>SUM(D183:D188)</f>
        <v>695</v>
      </c>
      <c r="E182" s="286">
        <f>SUM(E183:E188)</f>
        <v>711</v>
      </c>
      <c r="F182" s="287">
        <f t="shared" si="6"/>
        <v>1.3996062992126</v>
      </c>
      <c r="G182" s="287">
        <f t="shared" si="7"/>
        <v>1.02302158273381</v>
      </c>
    </row>
    <row r="183" ht="15.6" customHeight="1" outlineLevel="2" spans="1:7">
      <c r="A183" s="288" t="s">
        <v>338</v>
      </c>
      <c r="B183" s="289" t="s">
        <v>64</v>
      </c>
      <c r="C183" s="290">
        <v>294</v>
      </c>
      <c r="D183" s="294">
        <v>246</v>
      </c>
      <c r="E183" s="290">
        <v>260</v>
      </c>
      <c r="F183" s="291">
        <f t="shared" si="6"/>
        <v>0.884353741496599</v>
      </c>
      <c r="G183" s="291">
        <f t="shared" si="7"/>
        <v>1.05691056910569</v>
      </c>
    </row>
    <row r="184" ht="15.6" customHeight="1" outlineLevel="2" spans="1:7">
      <c r="A184" s="288" t="s">
        <v>339</v>
      </c>
      <c r="B184" s="289" t="s">
        <v>66</v>
      </c>
      <c r="C184" s="290">
        <v>214</v>
      </c>
      <c r="D184" s="294">
        <v>449</v>
      </c>
      <c r="E184" s="290">
        <v>451</v>
      </c>
      <c r="F184" s="291">
        <f t="shared" si="6"/>
        <v>2.10747663551402</v>
      </c>
      <c r="G184" s="291">
        <f t="shared" si="7"/>
        <v>1.00445434298441</v>
      </c>
    </row>
    <row r="185" ht="15.6" customHeight="1" outlineLevel="2" spans="1:7">
      <c r="A185" s="288" t="s">
        <v>340</v>
      </c>
      <c r="B185" s="289" t="s">
        <v>68</v>
      </c>
      <c r="C185" s="292">
        <v>0</v>
      </c>
      <c r="D185" s="293">
        <v>0</v>
      </c>
      <c r="E185" s="290"/>
      <c r="F185" s="291">
        <f t="shared" si="6"/>
        <v>0</v>
      </c>
      <c r="G185" s="291">
        <f t="shared" si="7"/>
        <v>0</v>
      </c>
    </row>
    <row r="186" ht="15.6" customHeight="1" outlineLevel="2" spans="1:7">
      <c r="A186" s="288" t="s">
        <v>341</v>
      </c>
      <c r="B186" s="289" t="s">
        <v>342</v>
      </c>
      <c r="C186" s="292">
        <v>0</v>
      </c>
      <c r="D186" s="293">
        <v>0</v>
      </c>
      <c r="E186" s="290"/>
      <c r="F186" s="291">
        <f t="shared" si="6"/>
        <v>0</v>
      </c>
      <c r="G186" s="291">
        <f t="shared" si="7"/>
        <v>0</v>
      </c>
    </row>
    <row r="187" ht="15.6" customHeight="1" outlineLevel="2" spans="1:7">
      <c r="A187" s="288" t="s">
        <v>343</v>
      </c>
      <c r="B187" s="289" t="s">
        <v>82</v>
      </c>
      <c r="C187" s="292">
        <v>0</v>
      </c>
      <c r="D187" s="293">
        <v>0</v>
      </c>
      <c r="E187" s="290"/>
      <c r="F187" s="291">
        <f t="shared" si="6"/>
        <v>0</v>
      </c>
      <c r="G187" s="291">
        <f t="shared" si="7"/>
        <v>0</v>
      </c>
    </row>
    <row r="188" ht="15.6" customHeight="1" outlineLevel="2" spans="1:7">
      <c r="A188" s="288" t="s">
        <v>344</v>
      </c>
      <c r="B188" s="289" t="s">
        <v>345</v>
      </c>
      <c r="C188" s="292"/>
      <c r="D188" s="293"/>
      <c r="E188" s="290"/>
      <c r="F188" s="291">
        <f t="shared" si="6"/>
        <v>0</v>
      </c>
      <c r="G188" s="291">
        <f t="shared" si="7"/>
        <v>0</v>
      </c>
    </row>
    <row r="189" outlineLevel="1" spans="1:7">
      <c r="A189" s="284" t="s">
        <v>346</v>
      </c>
      <c r="B189" s="285" t="s">
        <v>347</v>
      </c>
      <c r="C189" s="286">
        <f>SUM(C190:C196)</f>
        <v>222</v>
      </c>
      <c r="D189" s="286">
        <f>SUM(D190:D196)</f>
        <v>223</v>
      </c>
      <c r="E189" s="286">
        <f>SUM(E190:E196)</f>
        <v>210</v>
      </c>
      <c r="F189" s="287">
        <f t="shared" si="6"/>
        <v>0.945945945945946</v>
      </c>
      <c r="G189" s="287">
        <f t="shared" si="7"/>
        <v>0.94170403587444</v>
      </c>
    </row>
    <row r="190" ht="15.6" customHeight="1" outlineLevel="2" spans="1:7">
      <c r="A190" s="288" t="s">
        <v>348</v>
      </c>
      <c r="B190" s="289" t="s">
        <v>64</v>
      </c>
      <c r="C190" s="290">
        <v>216</v>
      </c>
      <c r="D190" s="294">
        <v>180</v>
      </c>
      <c r="E190" s="290">
        <v>210</v>
      </c>
      <c r="F190" s="291">
        <f t="shared" si="6"/>
        <v>0.972222222222222</v>
      </c>
      <c r="G190" s="291">
        <f t="shared" si="7"/>
        <v>1.16666666666667</v>
      </c>
    </row>
    <row r="191" ht="15.6" customHeight="1" outlineLevel="2" spans="1:7">
      <c r="A191" s="288" t="s">
        <v>349</v>
      </c>
      <c r="B191" s="289" t="s">
        <v>66</v>
      </c>
      <c r="C191" s="290">
        <v>6</v>
      </c>
      <c r="D191" s="294">
        <v>43</v>
      </c>
      <c r="E191" s="290"/>
      <c r="F191" s="291">
        <f t="shared" si="6"/>
        <v>0</v>
      </c>
      <c r="G191" s="291">
        <f t="shared" si="7"/>
        <v>0</v>
      </c>
    </row>
    <row r="192" ht="15.6" customHeight="1" outlineLevel="2" spans="1:7">
      <c r="A192" s="288" t="s">
        <v>350</v>
      </c>
      <c r="B192" s="289" t="s">
        <v>68</v>
      </c>
      <c r="C192" s="292">
        <v>0</v>
      </c>
      <c r="D192" s="293">
        <v>0</v>
      </c>
      <c r="E192" s="290"/>
      <c r="F192" s="291">
        <f t="shared" si="6"/>
        <v>0</v>
      </c>
      <c r="G192" s="291">
        <f t="shared" si="7"/>
        <v>0</v>
      </c>
    </row>
    <row r="193" ht="15.6" customHeight="1" outlineLevel="2" spans="1:7">
      <c r="A193" s="288" t="s">
        <v>351</v>
      </c>
      <c r="B193" s="289" t="s">
        <v>352</v>
      </c>
      <c r="C193" s="292"/>
      <c r="D193" s="293"/>
      <c r="E193" s="290"/>
      <c r="F193" s="291">
        <f t="shared" si="6"/>
        <v>0</v>
      </c>
      <c r="G193" s="291">
        <f t="shared" si="7"/>
        <v>0</v>
      </c>
    </row>
    <row r="194" ht="15.6" customHeight="1" outlineLevel="2" spans="1:7">
      <c r="A194" s="288" t="s">
        <v>353</v>
      </c>
      <c r="B194" s="289" t="s">
        <v>354</v>
      </c>
      <c r="C194" s="290"/>
      <c r="D194" s="293">
        <v>0</v>
      </c>
      <c r="E194" s="290"/>
      <c r="F194" s="291">
        <f t="shared" si="6"/>
        <v>0</v>
      </c>
      <c r="G194" s="291">
        <f t="shared" si="7"/>
        <v>0</v>
      </c>
    </row>
    <row r="195" ht="15.6" customHeight="1" outlineLevel="2" spans="1:7">
      <c r="A195" s="288" t="s">
        <v>355</v>
      </c>
      <c r="B195" s="289" t="s">
        <v>82</v>
      </c>
      <c r="C195" s="290"/>
      <c r="D195" s="293">
        <v>0</v>
      </c>
      <c r="E195" s="290"/>
      <c r="F195" s="291">
        <f t="shared" si="6"/>
        <v>0</v>
      </c>
      <c r="G195" s="291">
        <f t="shared" si="7"/>
        <v>0</v>
      </c>
    </row>
    <row r="196" ht="15.6" customHeight="1" outlineLevel="2" spans="1:7">
      <c r="A196" s="288" t="s">
        <v>356</v>
      </c>
      <c r="B196" s="289" t="s">
        <v>357</v>
      </c>
      <c r="C196" s="290"/>
      <c r="D196" s="293">
        <v>0</v>
      </c>
      <c r="E196" s="290"/>
      <c r="F196" s="291">
        <f t="shared" si="6"/>
        <v>0</v>
      </c>
      <c r="G196" s="291">
        <f t="shared" si="7"/>
        <v>0</v>
      </c>
    </row>
    <row r="197" outlineLevel="1" spans="1:7">
      <c r="A197" s="284" t="s">
        <v>358</v>
      </c>
      <c r="B197" s="285" t="s">
        <v>359</v>
      </c>
      <c r="C197" s="286">
        <f>SUM(C198:C202)</f>
        <v>0</v>
      </c>
      <c r="D197" s="286">
        <f>SUM(D198:D202)</f>
        <v>0</v>
      </c>
      <c r="E197" s="286">
        <f>SUM(E198:E202)</f>
        <v>0</v>
      </c>
      <c r="F197" s="287">
        <f t="shared" si="6"/>
        <v>0</v>
      </c>
      <c r="G197" s="287">
        <f t="shared" si="7"/>
        <v>0</v>
      </c>
    </row>
    <row r="198" ht="15.6" customHeight="1" outlineLevel="2" spans="1:7">
      <c r="A198" s="288" t="s">
        <v>360</v>
      </c>
      <c r="B198" s="289" t="s">
        <v>64</v>
      </c>
      <c r="C198" s="290"/>
      <c r="D198" s="290"/>
      <c r="E198" s="290"/>
      <c r="F198" s="291">
        <f t="shared" ref="F198:F261" si="8">IF(C198&gt;0,E198/C198,0)</f>
        <v>0</v>
      </c>
      <c r="G198" s="291">
        <f t="shared" ref="G198:G261" si="9">IF(D198&gt;0,E198/D198,0)</f>
        <v>0</v>
      </c>
    </row>
    <row r="199" ht="15.6" customHeight="1" outlineLevel="2" spans="1:7">
      <c r="A199" s="288" t="s">
        <v>361</v>
      </c>
      <c r="B199" s="289" t="s">
        <v>66</v>
      </c>
      <c r="C199" s="290"/>
      <c r="D199" s="290"/>
      <c r="E199" s="290"/>
      <c r="F199" s="291">
        <f t="shared" si="8"/>
        <v>0</v>
      </c>
      <c r="G199" s="291">
        <f t="shared" si="9"/>
        <v>0</v>
      </c>
    </row>
    <row r="200" ht="15.6" customHeight="1" outlineLevel="2" spans="1:7">
      <c r="A200" s="288" t="s">
        <v>362</v>
      </c>
      <c r="B200" s="289" t="s">
        <v>68</v>
      </c>
      <c r="C200" s="290"/>
      <c r="D200" s="290"/>
      <c r="E200" s="290"/>
      <c r="F200" s="291">
        <f t="shared" si="8"/>
        <v>0</v>
      </c>
      <c r="G200" s="291">
        <f t="shared" si="9"/>
        <v>0</v>
      </c>
    </row>
    <row r="201" ht="15.6" customHeight="1" outlineLevel="2" spans="1:7">
      <c r="A201" s="288" t="s">
        <v>363</v>
      </c>
      <c r="B201" s="289" t="s">
        <v>82</v>
      </c>
      <c r="C201" s="290"/>
      <c r="D201" s="290"/>
      <c r="E201" s="290"/>
      <c r="F201" s="291">
        <f t="shared" si="8"/>
        <v>0</v>
      </c>
      <c r="G201" s="291">
        <f t="shared" si="9"/>
        <v>0</v>
      </c>
    </row>
    <row r="202" ht="15.6" customHeight="1" outlineLevel="2" spans="1:7">
      <c r="A202" s="288" t="s">
        <v>364</v>
      </c>
      <c r="B202" s="289" t="s">
        <v>365</v>
      </c>
      <c r="C202" s="290"/>
      <c r="D202" s="290"/>
      <c r="E202" s="290"/>
      <c r="F202" s="291">
        <f t="shared" si="8"/>
        <v>0</v>
      </c>
      <c r="G202" s="291">
        <f t="shared" si="9"/>
        <v>0</v>
      </c>
    </row>
    <row r="203" outlineLevel="1" spans="1:7">
      <c r="A203" s="284" t="s">
        <v>366</v>
      </c>
      <c r="B203" s="285" t="s">
        <v>367</v>
      </c>
      <c r="C203" s="286">
        <f>SUM(C204:C208)</f>
        <v>30</v>
      </c>
      <c r="D203" s="286">
        <f>SUM(D204:D208)</f>
        <v>10</v>
      </c>
      <c r="E203" s="286">
        <f>SUM(E204:E208)</f>
        <v>30</v>
      </c>
      <c r="F203" s="287">
        <f t="shared" si="8"/>
        <v>1</v>
      </c>
      <c r="G203" s="287">
        <f t="shared" si="9"/>
        <v>3</v>
      </c>
    </row>
    <row r="204" ht="15.6" customHeight="1" outlineLevel="2" spans="1:7">
      <c r="A204" s="288" t="s">
        <v>368</v>
      </c>
      <c r="B204" s="289" t="s">
        <v>64</v>
      </c>
      <c r="C204" s="290"/>
      <c r="D204" s="293">
        <v>0</v>
      </c>
      <c r="E204" s="290"/>
      <c r="F204" s="291">
        <f t="shared" si="8"/>
        <v>0</v>
      </c>
      <c r="G204" s="291">
        <f t="shared" si="9"/>
        <v>0</v>
      </c>
    </row>
    <row r="205" ht="15.6" customHeight="1" outlineLevel="2" spans="1:7">
      <c r="A205" s="288" t="s">
        <v>369</v>
      </c>
      <c r="B205" s="289" t="s">
        <v>66</v>
      </c>
      <c r="C205" s="290">
        <v>30</v>
      </c>
      <c r="D205" s="294">
        <v>10</v>
      </c>
      <c r="E205" s="290">
        <v>30</v>
      </c>
      <c r="F205" s="291">
        <f t="shared" si="8"/>
        <v>1</v>
      </c>
      <c r="G205" s="291">
        <f t="shared" si="9"/>
        <v>3</v>
      </c>
    </row>
    <row r="206" ht="15.6" customHeight="1" outlineLevel="2" spans="1:7">
      <c r="A206" s="288" t="s">
        <v>370</v>
      </c>
      <c r="B206" s="289" t="s">
        <v>68</v>
      </c>
      <c r="C206" s="290"/>
      <c r="D206" s="290">
        <v>0</v>
      </c>
      <c r="E206" s="290"/>
      <c r="F206" s="291">
        <f t="shared" si="8"/>
        <v>0</v>
      </c>
      <c r="G206" s="291">
        <f t="shared" si="9"/>
        <v>0</v>
      </c>
    </row>
    <row r="207" ht="15.6" customHeight="1" outlineLevel="2" spans="1:7">
      <c r="A207" s="288" t="s">
        <v>371</v>
      </c>
      <c r="B207" s="289" t="s">
        <v>82</v>
      </c>
      <c r="C207" s="290"/>
      <c r="D207" s="290">
        <v>0</v>
      </c>
      <c r="E207" s="290"/>
      <c r="F207" s="291">
        <f t="shared" si="8"/>
        <v>0</v>
      </c>
      <c r="G207" s="291">
        <f t="shared" si="9"/>
        <v>0</v>
      </c>
    </row>
    <row r="208" ht="15.6" customHeight="1" outlineLevel="2" spans="1:7">
      <c r="A208" s="288" t="s">
        <v>372</v>
      </c>
      <c r="B208" s="289" t="s">
        <v>367</v>
      </c>
      <c r="C208" s="290"/>
      <c r="D208" s="290"/>
      <c r="E208" s="290"/>
      <c r="F208" s="291">
        <f t="shared" si="8"/>
        <v>0</v>
      </c>
      <c r="G208" s="291">
        <f t="shared" si="9"/>
        <v>0</v>
      </c>
    </row>
    <row r="209" outlineLevel="1" spans="1:7">
      <c r="A209" s="284" t="s">
        <v>373</v>
      </c>
      <c r="B209" s="285" t="s">
        <v>374</v>
      </c>
      <c r="C209" s="286">
        <f>SUM(C210:C215)</f>
        <v>0</v>
      </c>
      <c r="D209" s="286">
        <f>SUM(D210:D215)</f>
        <v>0</v>
      </c>
      <c r="E209" s="286">
        <f>SUM(E210:E215)</f>
        <v>0</v>
      </c>
      <c r="F209" s="287">
        <f t="shared" si="8"/>
        <v>0</v>
      </c>
      <c r="G209" s="287">
        <f t="shared" si="9"/>
        <v>0</v>
      </c>
    </row>
    <row r="210" ht="15.6" customHeight="1" outlineLevel="2" spans="1:7">
      <c r="A210" s="288" t="s">
        <v>375</v>
      </c>
      <c r="B210" s="289" t="s">
        <v>64</v>
      </c>
      <c r="C210" s="290"/>
      <c r="D210" s="290"/>
      <c r="E210" s="290"/>
      <c r="F210" s="291">
        <f t="shared" si="8"/>
        <v>0</v>
      </c>
      <c r="G210" s="291">
        <f t="shared" si="9"/>
        <v>0</v>
      </c>
    </row>
    <row r="211" ht="15.6" customHeight="1" outlineLevel="2" spans="1:7">
      <c r="A211" s="288" t="s">
        <v>376</v>
      </c>
      <c r="B211" s="289" t="s">
        <v>66</v>
      </c>
      <c r="C211" s="290"/>
      <c r="D211" s="290"/>
      <c r="E211" s="290"/>
      <c r="F211" s="291">
        <f t="shared" si="8"/>
        <v>0</v>
      </c>
      <c r="G211" s="291">
        <f t="shared" si="9"/>
        <v>0</v>
      </c>
    </row>
    <row r="212" ht="15.6" customHeight="1" outlineLevel="2" spans="1:7">
      <c r="A212" s="288" t="s">
        <v>377</v>
      </c>
      <c r="B212" s="289" t="s">
        <v>68</v>
      </c>
      <c r="C212" s="290"/>
      <c r="D212" s="290"/>
      <c r="E212" s="290"/>
      <c r="F212" s="291">
        <f t="shared" si="8"/>
        <v>0</v>
      </c>
      <c r="G212" s="291">
        <f t="shared" si="9"/>
        <v>0</v>
      </c>
    </row>
    <row r="213" ht="15.6" customHeight="1" outlineLevel="2" spans="1:7">
      <c r="A213" s="288" t="s">
        <v>378</v>
      </c>
      <c r="B213" s="289" t="s">
        <v>379</v>
      </c>
      <c r="C213" s="290"/>
      <c r="D213" s="290"/>
      <c r="E213" s="290"/>
      <c r="F213" s="291">
        <f t="shared" si="8"/>
        <v>0</v>
      </c>
      <c r="G213" s="291">
        <f t="shared" si="9"/>
        <v>0</v>
      </c>
    </row>
    <row r="214" ht="15.6" customHeight="1" outlineLevel="2" spans="1:7">
      <c r="A214" s="288" t="s">
        <v>380</v>
      </c>
      <c r="B214" s="289" t="s">
        <v>82</v>
      </c>
      <c r="C214" s="290"/>
      <c r="D214" s="290"/>
      <c r="E214" s="290"/>
      <c r="F214" s="291">
        <f t="shared" si="8"/>
        <v>0</v>
      </c>
      <c r="G214" s="291">
        <f t="shared" si="9"/>
        <v>0</v>
      </c>
    </row>
    <row r="215" ht="15.6" customHeight="1" outlineLevel="2" spans="1:7">
      <c r="A215" s="288" t="s">
        <v>381</v>
      </c>
      <c r="B215" s="289" t="s">
        <v>382</v>
      </c>
      <c r="C215" s="290"/>
      <c r="D215" s="290"/>
      <c r="E215" s="290"/>
      <c r="F215" s="291">
        <f t="shared" si="8"/>
        <v>0</v>
      </c>
      <c r="G215" s="291">
        <f t="shared" si="9"/>
        <v>0</v>
      </c>
    </row>
    <row r="216" outlineLevel="1" spans="1:7">
      <c r="A216" s="284" t="s">
        <v>383</v>
      </c>
      <c r="B216" s="285" t="s">
        <v>384</v>
      </c>
      <c r="C216" s="286">
        <f>SUM(C217:C230)</f>
        <v>3666</v>
      </c>
      <c r="D216" s="286">
        <f>SUM(D217:D230)</f>
        <v>3695</v>
      </c>
      <c r="E216" s="286">
        <f>SUM(E217:E230)</f>
        <v>3700</v>
      </c>
      <c r="F216" s="287">
        <f t="shared" si="8"/>
        <v>1.00927441352973</v>
      </c>
      <c r="G216" s="287">
        <f t="shared" si="9"/>
        <v>1.00135317997294</v>
      </c>
    </row>
    <row r="217" ht="15.6" customHeight="1" outlineLevel="2" spans="1:7">
      <c r="A217" s="288" t="s">
        <v>385</v>
      </c>
      <c r="B217" s="289" t="s">
        <v>64</v>
      </c>
      <c r="C217" s="290">
        <v>3569</v>
      </c>
      <c r="D217" s="294">
        <v>3154</v>
      </c>
      <c r="E217" s="290">
        <v>3200</v>
      </c>
      <c r="F217" s="291">
        <f t="shared" si="8"/>
        <v>0.896609694592323</v>
      </c>
      <c r="G217" s="291">
        <f t="shared" si="9"/>
        <v>1.0145846544071</v>
      </c>
    </row>
    <row r="218" ht="15.6" customHeight="1" outlineLevel="2" spans="1:7">
      <c r="A218" s="288" t="s">
        <v>386</v>
      </c>
      <c r="B218" s="289" t="s">
        <v>66</v>
      </c>
      <c r="C218" s="290">
        <v>97</v>
      </c>
      <c r="D218" s="294">
        <v>289</v>
      </c>
      <c r="E218" s="290">
        <v>300</v>
      </c>
      <c r="F218" s="291">
        <f t="shared" si="8"/>
        <v>3.09278350515464</v>
      </c>
      <c r="G218" s="291">
        <f t="shared" si="9"/>
        <v>1.03806228373702</v>
      </c>
    </row>
    <row r="219" ht="15.6" customHeight="1" outlineLevel="2" spans="1:7">
      <c r="A219" s="288" t="s">
        <v>387</v>
      </c>
      <c r="B219" s="289" t="s">
        <v>68</v>
      </c>
      <c r="C219" s="290"/>
      <c r="D219" s="294">
        <v>0</v>
      </c>
      <c r="E219" s="290"/>
      <c r="F219" s="291">
        <f t="shared" si="8"/>
        <v>0</v>
      </c>
      <c r="G219" s="291">
        <f t="shared" si="9"/>
        <v>0</v>
      </c>
    </row>
    <row r="220" ht="15.6" customHeight="1" outlineLevel="2" spans="1:7">
      <c r="A220" s="288" t="s">
        <v>388</v>
      </c>
      <c r="B220" s="289" t="s">
        <v>389</v>
      </c>
      <c r="C220" s="290"/>
      <c r="D220" s="294">
        <v>0</v>
      </c>
      <c r="E220" s="290"/>
      <c r="F220" s="291">
        <f t="shared" si="8"/>
        <v>0</v>
      </c>
      <c r="G220" s="291">
        <f t="shared" si="9"/>
        <v>0</v>
      </c>
    </row>
    <row r="221" ht="15.6" customHeight="1" outlineLevel="2" spans="1:7">
      <c r="A221" s="288" t="s">
        <v>390</v>
      </c>
      <c r="B221" s="289" t="s">
        <v>391</v>
      </c>
      <c r="C221" s="290"/>
      <c r="D221" s="294">
        <v>200</v>
      </c>
      <c r="E221" s="290">
        <v>200</v>
      </c>
      <c r="F221" s="291">
        <f t="shared" si="8"/>
        <v>0</v>
      </c>
      <c r="G221" s="291">
        <f t="shared" si="9"/>
        <v>1</v>
      </c>
    </row>
    <row r="222" ht="15.6" customHeight="1" outlineLevel="2" spans="1:7">
      <c r="A222" s="288" t="s">
        <v>392</v>
      </c>
      <c r="B222" s="289" t="s">
        <v>163</v>
      </c>
      <c r="C222" s="290"/>
      <c r="D222" s="294">
        <v>0</v>
      </c>
      <c r="E222" s="290"/>
      <c r="F222" s="291">
        <f t="shared" si="8"/>
        <v>0</v>
      </c>
      <c r="G222" s="291">
        <f t="shared" si="9"/>
        <v>0</v>
      </c>
    </row>
    <row r="223" ht="15.6" customHeight="1" outlineLevel="2" spans="1:7">
      <c r="A223" s="288" t="s">
        <v>393</v>
      </c>
      <c r="B223" s="289" t="s">
        <v>394</v>
      </c>
      <c r="C223" s="290"/>
      <c r="D223" s="294">
        <v>0</v>
      </c>
      <c r="E223" s="290"/>
      <c r="F223" s="291">
        <f t="shared" si="8"/>
        <v>0</v>
      </c>
      <c r="G223" s="291">
        <f t="shared" si="9"/>
        <v>0</v>
      </c>
    </row>
    <row r="224" ht="15.6" customHeight="1" outlineLevel="2" spans="1:7">
      <c r="A224" s="288" t="s">
        <v>395</v>
      </c>
      <c r="B224" s="289" t="s">
        <v>396</v>
      </c>
      <c r="C224" s="290"/>
      <c r="D224" s="294">
        <v>15</v>
      </c>
      <c r="E224" s="290"/>
      <c r="F224" s="291">
        <f t="shared" si="8"/>
        <v>0</v>
      </c>
      <c r="G224" s="291">
        <f t="shared" si="9"/>
        <v>0</v>
      </c>
    </row>
    <row r="225" ht="15.6" customHeight="1" outlineLevel="2" spans="1:7">
      <c r="A225" s="288" t="s">
        <v>397</v>
      </c>
      <c r="B225" s="289" t="s">
        <v>398</v>
      </c>
      <c r="C225" s="290"/>
      <c r="D225" s="294">
        <v>0</v>
      </c>
      <c r="E225" s="290"/>
      <c r="F225" s="291">
        <f t="shared" si="8"/>
        <v>0</v>
      </c>
      <c r="G225" s="291">
        <f t="shared" si="9"/>
        <v>0</v>
      </c>
    </row>
    <row r="226" ht="15.6" customHeight="1" outlineLevel="2" spans="1:7">
      <c r="A226" s="288" t="s">
        <v>399</v>
      </c>
      <c r="B226" s="289" t="s">
        <v>400</v>
      </c>
      <c r="C226" s="290"/>
      <c r="D226" s="294">
        <v>0</v>
      </c>
      <c r="E226" s="290"/>
      <c r="F226" s="291">
        <f t="shared" si="8"/>
        <v>0</v>
      </c>
      <c r="G226" s="291">
        <f t="shared" si="9"/>
        <v>0</v>
      </c>
    </row>
    <row r="227" ht="15.6" customHeight="1" outlineLevel="2" spans="1:7">
      <c r="A227" s="288" t="s">
        <v>401</v>
      </c>
      <c r="B227" s="289" t="s">
        <v>402</v>
      </c>
      <c r="C227" s="290"/>
      <c r="D227" s="294">
        <v>0</v>
      </c>
      <c r="E227" s="290"/>
      <c r="F227" s="291">
        <f t="shared" si="8"/>
        <v>0</v>
      </c>
      <c r="G227" s="291">
        <f t="shared" si="9"/>
        <v>0</v>
      </c>
    </row>
    <row r="228" ht="15.6" customHeight="1" outlineLevel="2" spans="1:7">
      <c r="A228" s="288" t="s">
        <v>403</v>
      </c>
      <c r="B228" s="289" t="s">
        <v>404</v>
      </c>
      <c r="C228" s="290"/>
      <c r="D228" s="294">
        <v>37</v>
      </c>
      <c r="E228" s="290"/>
      <c r="F228" s="291">
        <f t="shared" si="8"/>
        <v>0</v>
      </c>
      <c r="G228" s="291">
        <f t="shared" si="9"/>
        <v>0</v>
      </c>
    </row>
    <row r="229" ht="15.6" customHeight="1" outlineLevel="2" spans="1:7">
      <c r="A229" s="288" t="s">
        <v>405</v>
      </c>
      <c r="B229" s="289" t="s">
        <v>82</v>
      </c>
      <c r="C229" s="290"/>
      <c r="D229" s="294">
        <v>0</v>
      </c>
      <c r="E229" s="290"/>
      <c r="F229" s="291">
        <f t="shared" si="8"/>
        <v>0</v>
      </c>
      <c r="G229" s="291">
        <f t="shared" si="9"/>
        <v>0</v>
      </c>
    </row>
    <row r="230" ht="15.6" customHeight="1" outlineLevel="2" spans="1:7">
      <c r="A230" s="288" t="s">
        <v>406</v>
      </c>
      <c r="B230" s="289" t="s">
        <v>407</v>
      </c>
      <c r="C230" s="290"/>
      <c r="D230" s="294">
        <v>0</v>
      </c>
      <c r="E230" s="290"/>
      <c r="F230" s="291">
        <f t="shared" si="8"/>
        <v>0</v>
      </c>
      <c r="G230" s="291">
        <f t="shared" si="9"/>
        <v>0</v>
      </c>
    </row>
    <row r="231" ht="15.6" customHeight="1" outlineLevel="2" spans="1:7">
      <c r="A231" s="284" t="s">
        <v>408</v>
      </c>
      <c r="B231" s="285" t="s">
        <v>409</v>
      </c>
      <c r="C231" s="286">
        <f>SUM(C232:C237)</f>
        <v>0</v>
      </c>
      <c r="D231" s="286">
        <f>SUM(D232:D237)</f>
        <v>79</v>
      </c>
      <c r="E231" s="286">
        <f>SUM(E232:E237)</f>
        <v>78</v>
      </c>
      <c r="F231" s="287">
        <f t="shared" si="8"/>
        <v>0</v>
      </c>
      <c r="G231" s="287">
        <f t="shared" si="9"/>
        <v>0.987341772151899</v>
      </c>
    </row>
    <row r="232" ht="15.6" customHeight="1" outlineLevel="2" spans="1:7">
      <c r="A232" s="288" t="s">
        <v>410</v>
      </c>
      <c r="B232" s="289" t="s">
        <v>64</v>
      </c>
      <c r="C232" s="290"/>
      <c r="D232" s="294">
        <v>2</v>
      </c>
      <c r="E232" s="290">
        <v>18</v>
      </c>
      <c r="F232" s="291">
        <f t="shared" si="8"/>
        <v>0</v>
      </c>
      <c r="G232" s="291">
        <f t="shared" si="9"/>
        <v>9</v>
      </c>
    </row>
    <row r="233" ht="15.6" customHeight="1" outlineLevel="2" spans="1:7">
      <c r="A233" s="288" t="s">
        <v>411</v>
      </c>
      <c r="B233" s="289" t="s">
        <v>66</v>
      </c>
      <c r="C233" s="290"/>
      <c r="D233" s="294">
        <v>77</v>
      </c>
      <c r="E233" s="290">
        <v>60</v>
      </c>
      <c r="F233" s="291">
        <f t="shared" si="8"/>
        <v>0</v>
      </c>
      <c r="G233" s="291">
        <f t="shared" si="9"/>
        <v>0.779220779220779</v>
      </c>
    </row>
    <row r="234" ht="15.6" customHeight="1" outlineLevel="2" spans="1:7">
      <c r="A234" s="288" t="s">
        <v>412</v>
      </c>
      <c r="B234" s="289" t="s">
        <v>68</v>
      </c>
      <c r="C234" s="290"/>
      <c r="D234" s="294">
        <v>0</v>
      </c>
      <c r="E234" s="290"/>
      <c r="F234" s="291">
        <f t="shared" si="8"/>
        <v>0</v>
      </c>
      <c r="G234" s="291">
        <f t="shared" si="9"/>
        <v>0</v>
      </c>
    </row>
    <row r="235" ht="15.6" customHeight="1" outlineLevel="2" spans="1:7">
      <c r="A235" s="288" t="s">
        <v>413</v>
      </c>
      <c r="B235" s="289" t="s">
        <v>322</v>
      </c>
      <c r="C235" s="290"/>
      <c r="D235" s="294">
        <v>0</v>
      </c>
      <c r="E235" s="290"/>
      <c r="F235" s="291">
        <f t="shared" si="8"/>
        <v>0</v>
      </c>
      <c r="G235" s="291">
        <f t="shared" si="9"/>
        <v>0</v>
      </c>
    </row>
    <row r="236" ht="15.6" customHeight="1" outlineLevel="2" spans="1:7">
      <c r="A236" s="288" t="s">
        <v>414</v>
      </c>
      <c r="B236" s="289" t="s">
        <v>82</v>
      </c>
      <c r="C236" s="290"/>
      <c r="D236" s="294">
        <v>0</v>
      </c>
      <c r="E236" s="290"/>
      <c r="F236" s="291">
        <f t="shared" si="8"/>
        <v>0</v>
      </c>
      <c r="G236" s="291">
        <f t="shared" si="9"/>
        <v>0</v>
      </c>
    </row>
    <row r="237" ht="15.6" customHeight="1" outlineLevel="2" spans="1:7">
      <c r="A237" s="288" t="s">
        <v>415</v>
      </c>
      <c r="B237" s="289" t="s">
        <v>416</v>
      </c>
      <c r="C237" s="290"/>
      <c r="D237" s="294">
        <v>0</v>
      </c>
      <c r="E237" s="290"/>
      <c r="F237" s="291">
        <f t="shared" si="8"/>
        <v>0</v>
      </c>
      <c r="G237" s="291">
        <f t="shared" si="9"/>
        <v>0</v>
      </c>
    </row>
    <row r="238" ht="15.6" customHeight="1" outlineLevel="2" spans="1:7">
      <c r="A238" s="284" t="s">
        <v>417</v>
      </c>
      <c r="B238" s="285" t="s">
        <v>418</v>
      </c>
      <c r="C238" s="286">
        <f>SUM(C239:C244)</f>
        <v>61</v>
      </c>
      <c r="D238" s="286">
        <f>SUM(D239:D244)</f>
        <v>43</v>
      </c>
      <c r="E238" s="286">
        <f>SUM(E239:E244)</f>
        <v>40</v>
      </c>
      <c r="F238" s="287">
        <f t="shared" si="8"/>
        <v>0.655737704918033</v>
      </c>
      <c r="G238" s="287">
        <f t="shared" si="9"/>
        <v>0.930232558139535</v>
      </c>
    </row>
    <row r="239" ht="15.6" customHeight="1" outlineLevel="2" spans="1:7">
      <c r="A239" s="288" t="s">
        <v>419</v>
      </c>
      <c r="B239" s="289" t="s">
        <v>64</v>
      </c>
      <c r="C239" s="290"/>
      <c r="D239" s="294">
        <v>0</v>
      </c>
      <c r="E239" s="290"/>
      <c r="F239" s="291">
        <f t="shared" ref="F238:F250" si="10">IF(C239&gt;0,E239/C239,0)</f>
        <v>0</v>
      </c>
      <c r="G239" s="291">
        <f t="shared" ref="G238:G250" si="11">IF(D239&gt;0,E239/D239,0)</f>
        <v>0</v>
      </c>
    </row>
    <row r="240" ht="15.6" customHeight="1" outlineLevel="2" spans="1:7">
      <c r="A240" s="288" t="s">
        <v>420</v>
      </c>
      <c r="B240" s="289" t="s">
        <v>66</v>
      </c>
      <c r="C240" s="290">
        <v>61</v>
      </c>
      <c r="D240" s="294">
        <v>3</v>
      </c>
      <c r="E240" s="290"/>
      <c r="F240" s="291">
        <f t="shared" si="10"/>
        <v>0</v>
      </c>
      <c r="G240" s="291">
        <f t="shared" si="11"/>
        <v>0</v>
      </c>
    </row>
    <row r="241" ht="15.6" customHeight="1" outlineLevel="2" spans="1:7">
      <c r="A241" s="288" t="s">
        <v>421</v>
      </c>
      <c r="B241" s="289" t="s">
        <v>68</v>
      </c>
      <c r="C241" s="290"/>
      <c r="D241" s="294">
        <v>0</v>
      </c>
      <c r="E241" s="290"/>
      <c r="F241" s="291">
        <f t="shared" si="10"/>
        <v>0</v>
      </c>
      <c r="G241" s="291">
        <f t="shared" si="11"/>
        <v>0</v>
      </c>
    </row>
    <row r="242" ht="15.6" customHeight="1" outlineLevel="2" spans="1:7">
      <c r="A242" s="288" t="s">
        <v>422</v>
      </c>
      <c r="B242" s="289" t="s">
        <v>423</v>
      </c>
      <c r="C242" s="290"/>
      <c r="D242" s="294">
        <v>40</v>
      </c>
      <c r="E242" s="290">
        <v>40</v>
      </c>
      <c r="F242" s="291">
        <f t="shared" si="10"/>
        <v>0</v>
      </c>
      <c r="G242" s="291">
        <f t="shared" si="11"/>
        <v>1</v>
      </c>
    </row>
    <row r="243" ht="15.6" customHeight="1" outlineLevel="2" spans="1:7">
      <c r="A243" s="288" t="s">
        <v>424</v>
      </c>
      <c r="B243" s="289" t="s">
        <v>82</v>
      </c>
      <c r="C243" s="290"/>
      <c r="D243" s="293"/>
      <c r="E243" s="290"/>
      <c r="F243" s="291">
        <f t="shared" si="10"/>
        <v>0</v>
      </c>
      <c r="G243" s="291">
        <f t="shared" si="11"/>
        <v>0</v>
      </c>
    </row>
    <row r="244" ht="15.6" customHeight="1" outlineLevel="2" spans="1:7">
      <c r="A244" s="288" t="s">
        <v>425</v>
      </c>
      <c r="B244" s="289" t="s">
        <v>426</v>
      </c>
      <c r="C244" s="290"/>
      <c r="D244" s="293"/>
      <c r="E244" s="290"/>
      <c r="F244" s="291">
        <f t="shared" si="10"/>
        <v>0</v>
      </c>
      <c r="G244" s="291">
        <f t="shared" si="11"/>
        <v>0</v>
      </c>
    </row>
    <row r="245" ht="15.6" customHeight="1" outlineLevel="2" spans="1:7">
      <c r="A245" s="284" t="s">
        <v>427</v>
      </c>
      <c r="B245" s="285" t="s">
        <v>428</v>
      </c>
      <c r="C245" s="286">
        <f>SUM(C246:C250)</f>
        <v>0</v>
      </c>
      <c r="D245" s="286">
        <f>SUM(D246:D250)</f>
        <v>0</v>
      </c>
      <c r="E245" s="286">
        <f>SUM(E246:E250)</f>
        <v>375</v>
      </c>
      <c r="F245" s="287">
        <f t="shared" si="10"/>
        <v>0</v>
      </c>
      <c r="G245" s="287">
        <f t="shared" si="11"/>
        <v>0</v>
      </c>
    </row>
    <row r="246" ht="15.6" customHeight="1" outlineLevel="2" spans="1:7">
      <c r="A246" s="288" t="s">
        <v>429</v>
      </c>
      <c r="B246" s="289" t="s">
        <v>64</v>
      </c>
      <c r="C246" s="290"/>
      <c r="D246" s="293"/>
      <c r="E246" s="290">
        <v>49</v>
      </c>
      <c r="F246" s="291">
        <f t="shared" si="10"/>
        <v>0</v>
      </c>
      <c r="G246" s="291">
        <f t="shared" si="11"/>
        <v>0</v>
      </c>
    </row>
    <row r="247" ht="15.6" customHeight="1" outlineLevel="2" spans="1:7">
      <c r="A247" s="288" t="s">
        <v>430</v>
      </c>
      <c r="B247" s="289" t="s">
        <v>66</v>
      </c>
      <c r="C247" s="290"/>
      <c r="D247" s="293"/>
      <c r="E247" s="290">
        <v>326</v>
      </c>
      <c r="F247" s="291">
        <f t="shared" si="10"/>
        <v>0</v>
      </c>
      <c r="G247" s="291">
        <f t="shared" si="11"/>
        <v>0</v>
      </c>
    </row>
    <row r="248" ht="15.6" customHeight="1" outlineLevel="2" spans="1:7">
      <c r="A248" s="288" t="s">
        <v>431</v>
      </c>
      <c r="B248" s="289" t="s">
        <v>68</v>
      </c>
      <c r="C248" s="290"/>
      <c r="D248" s="293"/>
      <c r="E248" s="290"/>
      <c r="F248" s="291">
        <f t="shared" si="10"/>
        <v>0</v>
      </c>
      <c r="G248" s="291">
        <f t="shared" si="11"/>
        <v>0</v>
      </c>
    </row>
    <row r="249" ht="15.6" customHeight="1" outlineLevel="2" spans="1:7">
      <c r="A249" s="288" t="s">
        <v>432</v>
      </c>
      <c r="B249" s="289" t="s">
        <v>82</v>
      </c>
      <c r="C249" s="290"/>
      <c r="D249" s="293"/>
      <c r="E249" s="290"/>
      <c r="F249" s="291">
        <f t="shared" si="10"/>
        <v>0</v>
      </c>
      <c r="G249" s="291">
        <f t="shared" si="11"/>
        <v>0</v>
      </c>
    </row>
    <row r="250" ht="15.6" customHeight="1" outlineLevel="2" spans="1:7">
      <c r="A250" s="288" t="s">
        <v>433</v>
      </c>
      <c r="B250" s="289" t="s">
        <v>434</v>
      </c>
      <c r="C250" s="290"/>
      <c r="D250" s="293"/>
      <c r="E250" s="290"/>
      <c r="F250" s="291">
        <f t="shared" si="10"/>
        <v>0</v>
      </c>
      <c r="G250" s="291">
        <f t="shared" si="11"/>
        <v>0</v>
      </c>
    </row>
    <row r="251" outlineLevel="1" spans="1:7">
      <c r="A251" s="284" t="s">
        <v>435</v>
      </c>
      <c r="B251" s="285" t="s">
        <v>436</v>
      </c>
      <c r="C251" s="286">
        <f>SUM(C252:C253)</f>
        <v>0</v>
      </c>
      <c r="D251" s="286">
        <f>SUM(D252:D253)</f>
        <v>1025</v>
      </c>
      <c r="E251" s="286">
        <f>SUM(E252:E253)</f>
        <v>625</v>
      </c>
      <c r="F251" s="287">
        <f t="shared" ref="F251:F281" si="12">IF(C251&gt;0,E251/C251,0)</f>
        <v>0</v>
      </c>
      <c r="G251" s="287">
        <f t="shared" ref="G251:G281" si="13">IF(D251&gt;0,E251/D251,0)</f>
        <v>0.609756097560976</v>
      </c>
    </row>
    <row r="252" ht="15.6" customHeight="1" outlineLevel="2" spans="1:7">
      <c r="A252" s="288" t="s">
        <v>437</v>
      </c>
      <c r="B252" s="289" t="s">
        <v>438</v>
      </c>
      <c r="C252" s="290"/>
      <c r="D252" s="290"/>
      <c r="E252" s="290"/>
      <c r="F252" s="291">
        <f t="shared" si="12"/>
        <v>0</v>
      </c>
      <c r="G252" s="291">
        <f t="shared" si="13"/>
        <v>0</v>
      </c>
    </row>
    <row r="253" ht="15.6" customHeight="1" outlineLevel="2" spans="1:7">
      <c r="A253" s="288" t="s">
        <v>439</v>
      </c>
      <c r="B253" s="289" t="s">
        <v>436</v>
      </c>
      <c r="C253" s="290"/>
      <c r="D253" s="294">
        <v>1025</v>
      </c>
      <c r="E253" s="290">
        <v>625</v>
      </c>
      <c r="F253" s="291">
        <f t="shared" si="12"/>
        <v>0</v>
      </c>
      <c r="G253" s="291">
        <f t="shared" si="13"/>
        <v>0.609756097560976</v>
      </c>
    </row>
    <row r="254" spans="1:7">
      <c r="A254" s="281" t="s">
        <v>440</v>
      </c>
      <c r="B254" s="109" t="s">
        <v>441</v>
      </c>
      <c r="C254" s="282">
        <f>SUM(C255,C262,C265,C268,C274,C279,C281,C286,C292)</f>
        <v>0</v>
      </c>
      <c r="D254" s="282">
        <f t="shared" ref="D254:E254" si="14">SUM(D255,D262,D265,D268,D274,D279,D281,D286,D292)</f>
        <v>0</v>
      </c>
      <c r="E254" s="282">
        <f t="shared" si="14"/>
        <v>0</v>
      </c>
      <c r="F254" s="283">
        <f t="shared" si="12"/>
        <v>0</v>
      </c>
      <c r="G254" s="283">
        <f t="shared" si="13"/>
        <v>0</v>
      </c>
    </row>
    <row r="255" outlineLevel="1" spans="1:7">
      <c r="A255" s="284" t="s">
        <v>442</v>
      </c>
      <c r="B255" s="285" t="s">
        <v>443</v>
      </c>
      <c r="C255" s="286">
        <f>SUM(C256:C261)</f>
        <v>0</v>
      </c>
      <c r="D255" s="286">
        <f t="shared" ref="D255:E255" si="15">SUM(D256:D261)</f>
        <v>0</v>
      </c>
      <c r="E255" s="286">
        <f t="shared" si="15"/>
        <v>0</v>
      </c>
      <c r="F255" s="287">
        <f t="shared" si="12"/>
        <v>0</v>
      </c>
      <c r="G255" s="287">
        <f t="shared" si="13"/>
        <v>0</v>
      </c>
    </row>
    <row r="256" ht="15.6" customHeight="1" outlineLevel="2" spans="1:7">
      <c r="A256" s="288" t="s">
        <v>444</v>
      </c>
      <c r="B256" s="289" t="s">
        <v>64</v>
      </c>
      <c r="C256" s="290"/>
      <c r="D256" s="290"/>
      <c r="E256" s="290"/>
      <c r="F256" s="291">
        <f t="shared" si="12"/>
        <v>0</v>
      </c>
      <c r="G256" s="291">
        <f t="shared" si="13"/>
        <v>0</v>
      </c>
    </row>
    <row r="257" ht="15.6" customHeight="1" outlineLevel="2" spans="1:7">
      <c r="A257" s="288" t="s">
        <v>445</v>
      </c>
      <c r="B257" s="289" t="s">
        <v>66</v>
      </c>
      <c r="C257" s="290"/>
      <c r="D257" s="290"/>
      <c r="E257" s="290"/>
      <c r="F257" s="291">
        <f t="shared" si="12"/>
        <v>0</v>
      </c>
      <c r="G257" s="291">
        <f t="shared" si="13"/>
        <v>0</v>
      </c>
    </row>
    <row r="258" ht="15.6" customHeight="1" outlineLevel="2" spans="1:7">
      <c r="A258" s="288" t="s">
        <v>446</v>
      </c>
      <c r="B258" s="289" t="s">
        <v>68</v>
      </c>
      <c r="C258" s="290"/>
      <c r="D258" s="290"/>
      <c r="E258" s="290"/>
      <c r="F258" s="291">
        <f t="shared" si="12"/>
        <v>0</v>
      </c>
      <c r="G258" s="291">
        <f t="shared" si="13"/>
        <v>0</v>
      </c>
    </row>
    <row r="259" ht="15.6" customHeight="1" outlineLevel="2" spans="1:7">
      <c r="A259" s="288" t="s">
        <v>447</v>
      </c>
      <c r="B259" s="289" t="s">
        <v>322</v>
      </c>
      <c r="C259" s="290"/>
      <c r="D259" s="290"/>
      <c r="E259" s="290"/>
      <c r="F259" s="291">
        <f t="shared" si="12"/>
        <v>0</v>
      </c>
      <c r="G259" s="291">
        <f t="shared" si="13"/>
        <v>0</v>
      </c>
    </row>
    <row r="260" ht="15.6" customHeight="1" outlineLevel="2" spans="1:7">
      <c r="A260" s="288" t="s">
        <v>448</v>
      </c>
      <c r="B260" s="289" t="s">
        <v>82</v>
      </c>
      <c r="C260" s="290"/>
      <c r="D260" s="290"/>
      <c r="E260" s="290"/>
      <c r="F260" s="291">
        <f t="shared" si="12"/>
        <v>0</v>
      </c>
      <c r="G260" s="291">
        <f t="shared" si="13"/>
        <v>0</v>
      </c>
    </row>
    <row r="261" ht="15.6" customHeight="1" outlineLevel="2" spans="1:7">
      <c r="A261" s="288" t="s">
        <v>449</v>
      </c>
      <c r="B261" s="289" t="s">
        <v>450</v>
      </c>
      <c r="C261" s="290"/>
      <c r="D261" s="290"/>
      <c r="E261" s="290"/>
      <c r="F261" s="291">
        <f t="shared" si="12"/>
        <v>0</v>
      </c>
      <c r="G261" s="291">
        <f t="shared" si="13"/>
        <v>0</v>
      </c>
    </row>
    <row r="262" outlineLevel="1" spans="1:7">
      <c r="A262" s="284" t="s">
        <v>451</v>
      </c>
      <c r="B262" s="285" t="s">
        <v>452</v>
      </c>
      <c r="C262" s="286">
        <f>SUM(C263:C264)</f>
        <v>0</v>
      </c>
      <c r="D262" s="286">
        <f t="shared" ref="D262:E262" si="16">SUM(D263:D264)</f>
        <v>0</v>
      </c>
      <c r="E262" s="286">
        <f t="shared" si="16"/>
        <v>0</v>
      </c>
      <c r="F262" s="287">
        <f t="shared" si="12"/>
        <v>0</v>
      </c>
      <c r="G262" s="287">
        <f t="shared" si="13"/>
        <v>0</v>
      </c>
    </row>
    <row r="263" ht="15.6" customHeight="1" outlineLevel="2" spans="1:7">
      <c r="A263" s="288" t="s">
        <v>453</v>
      </c>
      <c r="B263" s="289" t="s">
        <v>454</v>
      </c>
      <c r="C263" s="290"/>
      <c r="D263" s="290"/>
      <c r="E263" s="290"/>
      <c r="F263" s="291">
        <f t="shared" si="12"/>
        <v>0</v>
      </c>
      <c r="G263" s="291">
        <f t="shared" si="13"/>
        <v>0</v>
      </c>
    </row>
    <row r="264" ht="15.6" customHeight="1" outlineLevel="2" spans="1:7">
      <c r="A264" s="288" t="s">
        <v>455</v>
      </c>
      <c r="B264" s="289" t="s">
        <v>456</v>
      </c>
      <c r="C264" s="290"/>
      <c r="D264" s="290"/>
      <c r="E264" s="290"/>
      <c r="F264" s="291">
        <f t="shared" si="12"/>
        <v>0</v>
      </c>
      <c r="G264" s="291">
        <f t="shared" si="13"/>
        <v>0</v>
      </c>
    </row>
    <row r="265" outlineLevel="1" spans="1:7">
      <c r="A265" s="284" t="s">
        <v>457</v>
      </c>
      <c r="B265" s="285" t="s">
        <v>458</v>
      </c>
      <c r="C265" s="286">
        <f>SUM(C266:C267)</f>
        <v>0</v>
      </c>
      <c r="D265" s="286">
        <f t="shared" ref="D265:E265" si="17">SUM(D266:D267)</f>
        <v>0</v>
      </c>
      <c r="E265" s="286">
        <f t="shared" si="17"/>
        <v>0</v>
      </c>
      <c r="F265" s="287">
        <f t="shared" si="12"/>
        <v>0</v>
      </c>
      <c r="G265" s="287">
        <f t="shared" si="13"/>
        <v>0</v>
      </c>
    </row>
    <row r="266" ht="15.6" customHeight="1" outlineLevel="2" spans="1:7">
      <c r="A266" s="288" t="s">
        <v>459</v>
      </c>
      <c r="B266" s="289" t="s">
        <v>460</v>
      </c>
      <c r="C266" s="290"/>
      <c r="D266" s="290"/>
      <c r="E266" s="290"/>
      <c r="F266" s="291">
        <f t="shared" si="12"/>
        <v>0</v>
      </c>
      <c r="G266" s="291">
        <f t="shared" si="13"/>
        <v>0</v>
      </c>
    </row>
    <row r="267" ht="15.6" customHeight="1" outlineLevel="2" spans="1:7">
      <c r="A267" s="288" t="s">
        <v>461</v>
      </c>
      <c r="B267" s="289" t="s">
        <v>458</v>
      </c>
      <c r="C267" s="290"/>
      <c r="D267" s="290"/>
      <c r="E267" s="290"/>
      <c r="F267" s="291">
        <f t="shared" si="12"/>
        <v>0</v>
      </c>
      <c r="G267" s="291">
        <f t="shared" si="13"/>
        <v>0</v>
      </c>
    </row>
    <row r="268" outlineLevel="1" spans="1:7">
      <c r="A268" s="284" t="s">
        <v>462</v>
      </c>
      <c r="B268" s="285" t="s">
        <v>463</v>
      </c>
      <c r="C268" s="286">
        <f>SUM(C269:C273)</f>
        <v>0</v>
      </c>
      <c r="D268" s="286">
        <f t="shared" ref="D268:E268" si="18">SUM(D269:D273)</f>
        <v>0</v>
      </c>
      <c r="E268" s="286">
        <f t="shared" si="18"/>
        <v>0</v>
      </c>
      <c r="F268" s="287">
        <f t="shared" si="12"/>
        <v>0</v>
      </c>
      <c r="G268" s="287">
        <f t="shared" si="13"/>
        <v>0</v>
      </c>
    </row>
    <row r="269" ht="15.6" customHeight="1" outlineLevel="2" spans="1:7">
      <c r="A269" s="288" t="s">
        <v>464</v>
      </c>
      <c r="B269" s="289" t="s">
        <v>465</v>
      </c>
      <c r="C269" s="290"/>
      <c r="D269" s="290"/>
      <c r="E269" s="290"/>
      <c r="F269" s="291">
        <f t="shared" si="12"/>
        <v>0</v>
      </c>
      <c r="G269" s="291">
        <f t="shared" si="13"/>
        <v>0</v>
      </c>
    </row>
    <row r="270" ht="15.6" customHeight="1" outlineLevel="2" spans="1:7">
      <c r="A270" s="288" t="s">
        <v>466</v>
      </c>
      <c r="B270" s="289" t="s">
        <v>467</v>
      </c>
      <c r="C270" s="290"/>
      <c r="D270" s="290"/>
      <c r="E270" s="290"/>
      <c r="F270" s="291">
        <f t="shared" si="12"/>
        <v>0</v>
      </c>
      <c r="G270" s="291">
        <f t="shared" si="13"/>
        <v>0</v>
      </c>
    </row>
    <row r="271" ht="15.6" customHeight="1" outlineLevel="2" spans="1:7">
      <c r="A271" s="288" t="s">
        <v>468</v>
      </c>
      <c r="B271" s="289" t="s">
        <v>469</v>
      </c>
      <c r="C271" s="290"/>
      <c r="D271" s="290"/>
      <c r="E271" s="290"/>
      <c r="F271" s="291">
        <f t="shared" si="12"/>
        <v>0</v>
      </c>
      <c r="G271" s="291">
        <f t="shared" si="13"/>
        <v>0</v>
      </c>
    </row>
    <row r="272" ht="15.6" customHeight="1" outlineLevel="2" spans="1:7">
      <c r="A272" s="288" t="s">
        <v>470</v>
      </c>
      <c r="B272" s="289" t="s">
        <v>471</v>
      </c>
      <c r="C272" s="290"/>
      <c r="D272" s="290"/>
      <c r="E272" s="290"/>
      <c r="F272" s="291">
        <f t="shared" si="12"/>
        <v>0</v>
      </c>
      <c r="G272" s="291">
        <f t="shared" si="13"/>
        <v>0</v>
      </c>
    </row>
    <row r="273" ht="15.6" customHeight="1" outlineLevel="2" spans="1:7">
      <c r="A273" s="288" t="s">
        <v>472</v>
      </c>
      <c r="B273" s="289" t="s">
        <v>473</v>
      </c>
      <c r="C273" s="290"/>
      <c r="D273" s="290"/>
      <c r="E273" s="290"/>
      <c r="F273" s="291">
        <f t="shared" si="12"/>
        <v>0</v>
      </c>
      <c r="G273" s="291">
        <f t="shared" si="13"/>
        <v>0</v>
      </c>
    </row>
    <row r="274" outlineLevel="1" spans="1:7">
      <c r="A274" s="284" t="s">
        <v>474</v>
      </c>
      <c r="B274" s="285" t="s">
        <v>475</v>
      </c>
      <c r="C274" s="286">
        <f>SUM(C275:C278)</f>
        <v>0</v>
      </c>
      <c r="D274" s="286">
        <f t="shared" ref="D274:E274" si="19">SUM(D275:D278)</f>
        <v>0</v>
      </c>
      <c r="E274" s="286">
        <f t="shared" si="19"/>
        <v>0</v>
      </c>
      <c r="F274" s="287">
        <f t="shared" si="12"/>
        <v>0</v>
      </c>
      <c r="G274" s="287">
        <f t="shared" si="13"/>
        <v>0</v>
      </c>
    </row>
    <row r="275" ht="15.6" customHeight="1" outlineLevel="2" spans="1:7">
      <c r="A275" s="288" t="s">
        <v>476</v>
      </c>
      <c r="B275" s="289" t="s">
        <v>477</v>
      </c>
      <c r="C275" s="290"/>
      <c r="D275" s="290"/>
      <c r="E275" s="290"/>
      <c r="F275" s="291">
        <f t="shared" si="12"/>
        <v>0</v>
      </c>
      <c r="G275" s="291">
        <f t="shared" si="13"/>
        <v>0</v>
      </c>
    </row>
    <row r="276" ht="15.6" customHeight="1" outlineLevel="2" spans="1:7">
      <c r="A276" s="288" t="s">
        <v>478</v>
      </c>
      <c r="B276" s="289" t="s">
        <v>479</v>
      </c>
      <c r="C276" s="290"/>
      <c r="D276" s="290"/>
      <c r="E276" s="290"/>
      <c r="F276" s="291">
        <f t="shared" si="12"/>
        <v>0</v>
      </c>
      <c r="G276" s="291">
        <f t="shared" si="13"/>
        <v>0</v>
      </c>
    </row>
    <row r="277" ht="15.6" customHeight="1" outlineLevel="2" spans="1:7">
      <c r="A277" s="288" t="s">
        <v>480</v>
      </c>
      <c r="B277" s="289" t="s">
        <v>481</v>
      </c>
      <c r="C277" s="290"/>
      <c r="D277" s="290"/>
      <c r="E277" s="290"/>
      <c r="F277" s="291">
        <f t="shared" si="12"/>
        <v>0</v>
      </c>
      <c r="G277" s="291">
        <f t="shared" si="13"/>
        <v>0</v>
      </c>
    </row>
    <row r="278" ht="15.6" customHeight="1" outlineLevel="2" spans="1:7">
      <c r="A278" s="288" t="s">
        <v>482</v>
      </c>
      <c r="B278" s="289" t="s">
        <v>483</v>
      </c>
      <c r="C278" s="290"/>
      <c r="D278" s="290"/>
      <c r="E278" s="290"/>
      <c r="F278" s="291">
        <f t="shared" si="12"/>
        <v>0</v>
      </c>
      <c r="G278" s="291">
        <f t="shared" si="13"/>
        <v>0</v>
      </c>
    </row>
    <row r="279" outlineLevel="1" spans="1:7">
      <c r="A279" s="284" t="s">
        <v>484</v>
      </c>
      <c r="B279" s="285" t="s">
        <v>485</v>
      </c>
      <c r="C279" s="286">
        <f>SUM(C280)</f>
        <v>0</v>
      </c>
      <c r="D279" s="286">
        <f t="shared" ref="D279:E279" si="20">SUM(D280)</f>
        <v>0</v>
      </c>
      <c r="E279" s="286">
        <f t="shared" si="20"/>
        <v>0</v>
      </c>
      <c r="F279" s="287">
        <f t="shared" si="12"/>
        <v>0</v>
      </c>
      <c r="G279" s="287">
        <f t="shared" si="13"/>
        <v>0</v>
      </c>
    </row>
    <row r="280" ht="15.6" customHeight="1" outlineLevel="2" spans="1:7">
      <c r="A280" s="288" t="s">
        <v>486</v>
      </c>
      <c r="B280" s="289" t="s">
        <v>485</v>
      </c>
      <c r="C280" s="290"/>
      <c r="D280" s="290"/>
      <c r="E280" s="290"/>
      <c r="F280" s="291">
        <f t="shared" si="12"/>
        <v>0</v>
      </c>
      <c r="G280" s="291">
        <f t="shared" si="13"/>
        <v>0</v>
      </c>
    </row>
    <row r="281" outlineLevel="1" spans="1:7">
      <c r="A281" s="284" t="s">
        <v>487</v>
      </c>
      <c r="B281" s="285" t="s">
        <v>488</v>
      </c>
      <c r="C281" s="286">
        <f>SUM(C282:C285)</f>
        <v>0</v>
      </c>
      <c r="D281" s="286">
        <f t="shared" ref="D281:E281" si="21">SUM(D282:D285)</f>
        <v>0</v>
      </c>
      <c r="E281" s="286">
        <f t="shared" si="21"/>
        <v>0</v>
      </c>
      <c r="F281" s="287">
        <f t="shared" si="12"/>
        <v>0</v>
      </c>
      <c r="G281" s="287">
        <f t="shared" si="13"/>
        <v>0</v>
      </c>
    </row>
    <row r="282" ht="15.6" customHeight="1" outlineLevel="2" spans="1:7">
      <c r="A282" s="288" t="s">
        <v>489</v>
      </c>
      <c r="B282" s="289" t="s">
        <v>490</v>
      </c>
      <c r="C282" s="290"/>
      <c r="D282" s="290"/>
      <c r="E282" s="290"/>
      <c r="F282" s="291">
        <f t="shared" ref="F282:F345" si="22">IF(C282&gt;0,E282/C282,0)</f>
        <v>0</v>
      </c>
      <c r="G282" s="291">
        <f t="shared" ref="G282:G345" si="23">IF(D282&gt;0,E282/D282,0)</f>
        <v>0</v>
      </c>
    </row>
    <row r="283" ht="15.6" customHeight="1" outlineLevel="2" spans="1:7">
      <c r="A283" s="288" t="s">
        <v>491</v>
      </c>
      <c r="B283" s="289" t="s">
        <v>492</v>
      </c>
      <c r="C283" s="290"/>
      <c r="D283" s="290"/>
      <c r="E283" s="290"/>
      <c r="F283" s="291">
        <f t="shared" si="22"/>
        <v>0</v>
      </c>
      <c r="G283" s="291">
        <f t="shared" si="23"/>
        <v>0</v>
      </c>
    </row>
    <row r="284" ht="15.6" customHeight="1" outlineLevel="2" spans="1:7">
      <c r="A284" s="288" t="s">
        <v>493</v>
      </c>
      <c r="B284" s="289" t="s">
        <v>494</v>
      </c>
      <c r="C284" s="290"/>
      <c r="D284" s="290"/>
      <c r="E284" s="290"/>
      <c r="F284" s="291">
        <f t="shared" si="22"/>
        <v>0</v>
      </c>
      <c r="G284" s="291">
        <f t="shared" si="23"/>
        <v>0</v>
      </c>
    </row>
    <row r="285" ht="15.6" customHeight="1" outlineLevel="2" spans="1:7">
      <c r="A285" s="288" t="s">
        <v>495</v>
      </c>
      <c r="B285" s="289" t="s">
        <v>496</v>
      </c>
      <c r="C285" s="290"/>
      <c r="D285" s="290"/>
      <c r="E285" s="290"/>
      <c r="F285" s="291">
        <f t="shared" si="22"/>
        <v>0</v>
      </c>
      <c r="G285" s="291">
        <f t="shared" si="23"/>
        <v>0</v>
      </c>
    </row>
    <row r="286" outlineLevel="1" spans="1:7">
      <c r="A286" s="284" t="s">
        <v>497</v>
      </c>
      <c r="B286" s="285" t="s">
        <v>498</v>
      </c>
      <c r="C286" s="286">
        <f>SUM(C287:C291)</f>
        <v>0</v>
      </c>
      <c r="D286" s="286">
        <f t="shared" ref="D286:E286" si="24">SUM(D287:D291)</f>
        <v>0</v>
      </c>
      <c r="E286" s="286">
        <f t="shared" si="24"/>
        <v>0</v>
      </c>
      <c r="F286" s="287">
        <f t="shared" si="22"/>
        <v>0</v>
      </c>
      <c r="G286" s="287">
        <f t="shared" si="23"/>
        <v>0</v>
      </c>
    </row>
    <row r="287" ht="15.6" customHeight="1" outlineLevel="2" spans="1:7">
      <c r="A287" s="288" t="s">
        <v>499</v>
      </c>
      <c r="B287" s="289" t="s">
        <v>64</v>
      </c>
      <c r="C287" s="290"/>
      <c r="D287" s="290"/>
      <c r="E287" s="290"/>
      <c r="F287" s="291">
        <f t="shared" si="22"/>
        <v>0</v>
      </c>
      <c r="G287" s="291">
        <f t="shared" si="23"/>
        <v>0</v>
      </c>
    </row>
    <row r="288" ht="15.6" customHeight="1" outlineLevel="2" spans="1:7">
      <c r="A288" s="288" t="s">
        <v>500</v>
      </c>
      <c r="B288" s="289" t="s">
        <v>66</v>
      </c>
      <c r="C288" s="290"/>
      <c r="D288" s="290"/>
      <c r="E288" s="290"/>
      <c r="F288" s="291">
        <f t="shared" si="22"/>
        <v>0</v>
      </c>
      <c r="G288" s="291">
        <f t="shared" si="23"/>
        <v>0</v>
      </c>
    </row>
    <row r="289" ht="15.6" customHeight="1" outlineLevel="2" spans="1:7">
      <c r="A289" s="288" t="s">
        <v>501</v>
      </c>
      <c r="B289" s="289" t="s">
        <v>68</v>
      </c>
      <c r="C289" s="290"/>
      <c r="D289" s="290"/>
      <c r="E289" s="290"/>
      <c r="F289" s="291">
        <f t="shared" si="22"/>
        <v>0</v>
      </c>
      <c r="G289" s="291">
        <f t="shared" si="23"/>
        <v>0</v>
      </c>
    </row>
    <row r="290" ht="15.6" customHeight="1" outlineLevel="2" spans="1:7">
      <c r="A290" s="288" t="s">
        <v>502</v>
      </c>
      <c r="B290" s="289" t="s">
        <v>82</v>
      </c>
      <c r="C290" s="290"/>
      <c r="D290" s="290"/>
      <c r="E290" s="290"/>
      <c r="F290" s="291">
        <f t="shared" si="22"/>
        <v>0</v>
      </c>
      <c r="G290" s="291">
        <f t="shared" si="23"/>
        <v>0</v>
      </c>
    </row>
    <row r="291" ht="15.6" customHeight="1" outlineLevel="2" spans="1:7">
      <c r="A291" s="288" t="s">
        <v>503</v>
      </c>
      <c r="B291" s="289" t="s">
        <v>504</v>
      </c>
      <c r="C291" s="290"/>
      <c r="D291" s="290"/>
      <c r="E291" s="290"/>
      <c r="F291" s="291">
        <f t="shared" si="22"/>
        <v>0</v>
      </c>
      <c r="G291" s="291">
        <f t="shared" si="23"/>
        <v>0</v>
      </c>
    </row>
    <row r="292" outlineLevel="1" spans="1:7">
      <c r="A292" s="284" t="s">
        <v>505</v>
      </c>
      <c r="B292" s="285" t="s">
        <v>506</v>
      </c>
      <c r="C292" s="286">
        <f>SUM(C293)</f>
        <v>0</v>
      </c>
      <c r="D292" s="286">
        <f t="shared" ref="D292:E292" si="25">SUM(D293)</f>
        <v>0</v>
      </c>
      <c r="E292" s="286">
        <f t="shared" si="25"/>
        <v>0</v>
      </c>
      <c r="F292" s="287">
        <f t="shared" si="22"/>
        <v>0</v>
      </c>
      <c r="G292" s="287">
        <f t="shared" si="23"/>
        <v>0</v>
      </c>
    </row>
    <row r="293" ht="15.6" customHeight="1" outlineLevel="2" spans="1:7">
      <c r="A293" s="288" t="s">
        <v>507</v>
      </c>
      <c r="B293" s="289" t="s">
        <v>506</v>
      </c>
      <c r="C293" s="290"/>
      <c r="D293" s="290"/>
      <c r="E293" s="290"/>
      <c r="F293" s="291">
        <f t="shared" si="22"/>
        <v>0</v>
      </c>
      <c r="G293" s="291">
        <f t="shared" si="23"/>
        <v>0</v>
      </c>
    </row>
    <row r="294" spans="1:7">
      <c r="A294" s="281" t="s">
        <v>508</v>
      </c>
      <c r="B294" s="109" t="s">
        <v>509</v>
      </c>
      <c r="C294" s="282">
        <f>SUM(C295,C299,C301,C303,C311)</f>
        <v>0</v>
      </c>
      <c r="D294" s="282">
        <f t="shared" ref="D294:E294" si="26">SUM(D295,D299,D301,D303,D311)</f>
        <v>0</v>
      </c>
      <c r="E294" s="282">
        <f t="shared" si="26"/>
        <v>0</v>
      </c>
      <c r="F294" s="283">
        <f t="shared" si="22"/>
        <v>0</v>
      </c>
      <c r="G294" s="283">
        <f t="shared" si="23"/>
        <v>0</v>
      </c>
    </row>
    <row r="295" outlineLevel="1" spans="1:7">
      <c r="A295" s="284" t="s">
        <v>510</v>
      </c>
      <c r="B295" s="285" t="s">
        <v>511</v>
      </c>
      <c r="C295" s="286">
        <f>SUM(C296:C298)</f>
        <v>0</v>
      </c>
      <c r="D295" s="286">
        <f t="shared" ref="D295:E295" si="27">SUM(D296:D298)</f>
        <v>0</v>
      </c>
      <c r="E295" s="286">
        <f t="shared" si="27"/>
        <v>0</v>
      </c>
      <c r="F295" s="287">
        <f t="shared" si="22"/>
        <v>0</v>
      </c>
      <c r="G295" s="287">
        <f t="shared" si="23"/>
        <v>0</v>
      </c>
    </row>
    <row r="296" ht="15.6" customHeight="1" outlineLevel="2" spans="1:7">
      <c r="A296" s="288" t="s">
        <v>512</v>
      </c>
      <c r="B296" s="289" t="s">
        <v>513</v>
      </c>
      <c r="C296" s="290"/>
      <c r="D296" s="290"/>
      <c r="E296" s="290"/>
      <c r="F296" s="291">
        <f t="shared" si="22"/>
        <v>0</v>
      </c>
      <c r="G296" s="291">
        <f t="shared" si="23"/>
        <v>0</v>
      </c>
    </row>
    <row r="297" ht="15.6" customHeight="1" outlineLevel="2" spans="1:7">
      <c r="A297" s="288" t="s">
        <v>514</v>
      </c>
      <c r="B297" s="289" t="s">
        <v>515</v>
      </c>
      <c r="C297" s="290"/>
      <c r="D297" s="290"/>
      <c r="E297" s="290"/>
      <c r="F297" s="291">
        <f t="shared" si="22"/>
        <v>0</v>
      </c>
      <c r="G297" s="291">
        <f t="shared" si="23"/>
        <v>0</v>
      </c>
    </row>
    <row r="298" ht="15.6" customHeight="1" outlineLevel="2" spans="1:7">
      <c r="A298" s="288" t="s">
        <v>516</v>
      </c>
      <c r="B298" s="289" t="s">
        <v>517</v>
      </c>
      <c r="C298" s="290"/>
      <c r="D298" s="290"/>
      <c r="E298" s="290"/>
      <c r="F298" s="291">
        <f t="shared" si="22"/>
        <v>0</v>
      </c>
      <c r="G298" s="291">
        <f t="shared" si="23"/>
        <v>0</v>
      </c>
    </row>
    <row r="299" outlineLevel="1" spans="1:7">
      <c r="A299" s="284" t="s">
        <v>518</v>
      </c>
      <c r="B299" s="285" t="s">
        <v>519</v>
      </c>
      <c r="C299" s="286">
        <f>SUM(C300)</f>
        <v>0</v>
      </c>
      <c r="D299" s="286">
        <f t="shared" ref="D299:E299" si="28">SUM(D300)</f>
        <v>0</v>
      </c>
      <c r="E299" s="286">
        <f t="shared" si="28"/>
        <v>0</v>
      </c>
      <c r="F299" s="287">
        <f t="shared" si="22"/>
        <v>0</v>
      </c>
      <c r="G299" s="287">
        <f t="shared" si="23"/>
        <v>0</v>
      </c>
    </row>
    <row r="300" ht="15.6" customHeight="1" outlineLevel="2" spans="1:7">
      <c r="A300" s="288" t="s">
        <v>520</v>
      </c>
      <c r="B300" s="289" t="s">
        <v>519</v>
      </c>
      <c r="C300" s="290"/>
      <c r="D300" s="290"/>
      <c r="E300" s="290"/>
      <c r="F300" s="291">
        <f t="shared" si="22"/>
        <v>0</v>
      </c>
      <c r="G300" s="291">
        <f t="shared" si="23"/>
        <v>0</v>
      </c>
    </row>
    <row r="301" outlineLevel="1" spans="1:7">
      <c r="A301" s="284" t="s">
        <v>521</v>
      </c>
      <c r="B301" s="285" t="s">
        <v>522</v>
      </c>
      <c r="C301" s="286">
        <f>SUM(C302)</f>
        <v>0</v>
      </c>
      <c r="D301" s="286">
        <f t="shared" ref="D301:E301" si="29">SUM(D302)</f>
        <v>0</v>
      </c>
      <c r="E301" s="286">
        <f t="shared" si="29"/>
        <v>0</v>
      </c>
      <c r="F301" s="287">
        <f t="shared" si="22"/>
        <v>0</v>
      </c>
      <c r="G301" s="287">
        <f t="shared" si="23"/>
        <v>0</v>
      </c>
    </row>
    <row r="302" ht="15.6" customHeight="1" outlineLevel="2" spans="1:7">
      <c r="A302" s="288" t="s">
        <v>523</v>
      </c>
      <c r="B302" s="289" t="s">
        <v>522</v>
      </c>
      <c r="C302" s="290"/>
      <c r="D302" s="290"/>
      <c r="E302" s="290"/>
      <c r="F302" s="291">
        <f t="shared" si="22"/>
        <v>0</v>
      </c>
      <c r="G302" s="291">
        <f t="shared" si="23"/>
        <v>0</v>
      </c>
    </row>
    <row r="303" outlineLevel="1" spans="1:7">
      <c r="A303" s="284" t="s">
        <v>524</v>
      </c>
      <c r="B303" s="285" t="s">
        <v>525</v>
      </c>
      <c r="C303" s="286">
        <f>SUM(C304:C310)</f>
        <v>0</v>
      </c>
      <c r="D303" s="286">
        <f>SUM(D304:D310)</f>
        <v>0</v>
      </c>
      <c r="E303" s="286">
        <f>SUM(E304:E310)</f>
        <v>0</v>
      </c>
      <c r="F303" s="287">
        <f t="shared" si="22"/>
        <v>0</v>
      </c>
      <c r="G303" s="287">
        <f t="shared" si="23"/>
        <v>0</v>
      </c>
    </row>
    <row r="304" ht="15.6" customHeight="1" outlineLevel="2" spans="1:7">
      <c r="A304" s="288" t="s">
        <v>526</v>
      </c>
      <c r="B304" s="289" t="s">
        <v>527</v>
      </c>
      <c r="C304" s="290"/>
      <c r="D304" s="290"/>
      <c r="E304" s="290"/>
      <c r="F304" s="291">
        <f t="shared" si="22"/>
        <v>0</v>
      </c>
      <c r="G304" s="291">
        <f t="shared" si="23"/>
        <v>0</v>
      </c>
    </row>
    <row r="305" ht="15.6" customHeight="1" outlineLevel="2" spans="1:7">
      <c r="A305" s="288" t="s">
        <v>528</v>
      </c>
      <c r="B305" s="289" t="s">
        <v>529</v>
      </c>
      <c r="C305" s="290"/>
      <c r="D305" s="290"/>
      <c r="E305" s="290"/>
      <c r="F305" s="291">
        <f t="shared" si="22"/>
        <v>0</v>
      </c>
      <c r="G305" s="291">
        <f t="shared" si="23"/>
        <v>0</v>
      </c>
    </row>
    <row r="306" ht="15.6" customHeight="1" outlineLevel="2" spans="1:7">
      <c r="A306" s="288" t="s">
        <v>530</v>
      </c>
      <c r="B306" s="289" t="s">
        <v>531</v>
      </c>
      <c r="C306" s="290"/>
      <c r="D306" s="290"/>
      <c r="E306" s="290"/>
      <c r="F306" s="291">
        <f t="shared" si="22"/>
        <v>0</v>
      </c>
      <c r="G306" s="291">
        <f t="shared" si="23"/>
        <v>0</v>
      </c>
    </row>
    <row r="307" ht="15.6" customHeight="1" outlineLevel="2" spans="1:7">
      <c r="A307" s="288" t="s">
        <v>532</v>
      </c>
      <c r="B307" s="289" t="s">
        <v>533</v>
      </c>
      <c r="C307" s="290"/>
      <c r="D307" s="290"/>
      <c r="E307" s="290"/>
      <c r="F307" s="291">
        <f t="shared" si="22"/>
        <v>0</v>
      </c>
      <c r="G307" s="291">
        <f t="shared" si="23"/>
        <v>0</v>
      </c>
    </row>
    <row r="308" ht="15.6" customHeight="1" outlineLevel="2" spans="1:7">
      <c r="A308" s="288" t="s">
        <v>534</v>
      </c>
      <c r="B308" s="289" t="s">
        <v>535</v>
      </c>
      <c r="C308" s="290"/>
      <c r="D308" s="290"/>
      <c r="E308" s="290"/>
      <c r="F308" s="291">
        <f t="shared" si="22"/>
        <v>0</v>
      </c>
      <c r="G308" s="291">
        <f t="shared" si="23"/>
        <v>0</v>
      </c>
    </row>
    <row r="309" ht="15.6" customHeight="1" outlineLevel="2" spans="1:7">
      <c r="A309" s="288" t="s">
        <v>536</v>
      </c>
      <c r="B309" s="289" t="s">
        <v>537</v>
      </c>
      <c r="C309" s="290"/>
      <c r="D309" s="290"/>
      <c r="E309" s="290"/>
      <c r="F309" s="291">
        <f t="shared" si="22"/>
        <v>0</v>
      </c>
      <c r="G309" s="291">
        <f t="shared" si="23"/>
        <v>0</v>
      </c>
    </row>
    <row r="310" ht="15.6" customHeight="1" outlineLevel="2" spans="1:7">
      <c r="A310" s="288" t="s">
        <v>538</v>
      </c>
      <c r="B310" s="289" t="s">
        <v>539</v>
      </c>
      <c r="C310" s="290"/>
      <c r="D310" s="290"/>
      <c r="E310" s="290"/>
      <c r="F310" s="291">
        <f t="shared" si="22"/>
        <v>0</v>
      </c>
      <c r="G310" s="291">
        <f t="shared" si="23"/>
        <v>0</v>
      </c>
    </row>
    <row r="311" outlineLevel="1" spans="1:7">
      <c r="A311" s="284" t="s">
        <v>540</v>
      </c>
      <c r="B311" s="285" t="s">
        <v>541</v>
      </c>
      <c r="C311" s="286">
        <f>SUM(C312)</f>
        <v>0</v>
      </c>
      <c r="D311" s="286">
        <f t="shared" ref="D311:E311" si="30">SUM(D312)</f>
        <v>0</v>
      </c>
      <c r="E311" s="286">
        <f t="shared" si="30"/>
        <v>0</v>
      </c>
      <c r="F311" s="287">
        <f t="shared" si="22"/>
        <v>0</v>
      </c>
      <c r="G311" s="287">
        <f t="shared" si="23"/>
        <v>0</v>
      </c>
    </row>
    <row r="312" ht="15.6" customHeight="1" outlineLevel="2" spans="1:7">
      <c r="A312" s="288" t="s">
        <v>542</v>
      </c>
      <c r="B312" s="289" t="s">
        <v>541</v>
      </c>
      <c r="C312" s="290"/>
      <c r="D312" s="290"/>
      <c r="E312" s="290"/>
      <c r="F312" s="291">
        <f t="shared" si="22"/>
        <v>0</v>
      </c>
      <c r="G312" s="291">
        <f t="shared" si="23"/>
        <v>0</v>
      </c>
    </row>
    <row r="313" spans="1:7">
      <c r="A313" s="281" t="s">
        <v>543</v>
      </c>
      <c r="B313" s="109" t="s">
        <v>544</v>
      </c>
      <c r="C313" s="282">
        <f>SUM(C314,C317,C328,C335,C343,C352,C366,C376,C386,C394,C400)</f>
        <v>11020</v>
      </c>
      <c r="D313" s="282">
        <f>SUM(D314,D317,D328,D335,D343,D352,D366,D376,D386,D394,D400)</f>
        <v>11305</v>
      </c>
      <c r="E313" s="282">
        <f>SUM(E314,E317,E328,E335,E343,E352,E366,E376,E386,E394,E400)</f>
        <v>11320</v>
      </c>
      <c r="F313" s="283">
        <f t="shared" si="22"/>
        <v>1.02722323049002</v>
      </c>
      <c r="G313" s="283">
        <f t="shared" si="23"/>
        <v>1.00132684652808</v>
      </c>
    </row>
    <row r="314" outlineLevel="1" spans="1:7">
      <c r="A314" s="284" t="s">
        <v>545</v>
      </c>
      <c r="B314" s="285" t="s">
        <v>546</v>
      </c>
      <c r="C314" s="286">
        <f>SUM(C315:C316)</f>
        <v>0</v>
      </c>
      <c r="D314" s="286">
        <f>SUM(D315:D316)</f>
        <v>0</v>
      </c>
      <c r="E314" s="286">
        <f>SUM(E315:E316)</f>
        <v>0</v>
      </c>
      <c r="F314" s="287">
        <f t="shared" si="22"/>
        <v>0</v>
      </c>
      <c r="G314" s="287">
        <f t="shared" si="23"/>
        <v>0</v>
      </c>
    </row>
    <row r="315" ht="15.6" customHeight="1" outlineLevel="2" spans="1:7">
      <c r="A315" s="288" t="s">
        <v>547</v>
      </c>
      <c r="B315" s="289" t="s">
        <v>546</v>
      </c>
      <c r="C315" s="290"/>
      <c r="D315" s="295"/>
      <c r="E315" s="296"/>
      <c r="F315" s="291">
        <f t="shared" si="22"/>
        <v>0</v>
      </c>
      <c r="G315" s="291">
        <f t="shared" si="23"/>
        <v>0</v>
      </c>
    </row>
    <row r="316" ht="15.6" customHeight="1" outlineLevel="2" spans="1:7">
      <c r="A316" s="288" t="s">
        <v>548</v>
      </c>
      <c r="B316" s="289" t="s">
        <v>549</v>
      </c>
      <c r="C316" s="290"/>
      <c r="D316" s="295"/>
      <c r="E316" s="296"/>
      <c r="F316" s="291">
        <f t="shared" si="22"/>
        <v>0</v>
      </c>
      <c r="G316" s="291">
        <f t="shared" si="23"/>
        <v>0</v>
      </c>
    </row>
    <row r="317" outlineLevel="1" spans="1:7">
      <c r="A317" s="284" t="s">
        <v>550</v>
      </c>
      <c r="B317" s="285" t="s">
        <v>551</v>
      </c>
      <c r="C317" s="286">
        <f>SUM(C318:C327)</f>
        <v>10595</v>
      </c>
      <c r="D317" s="286">
        <f>SUM(D318:D327)</f>
        <v>10727</v>
      </c>
      <c r="E317" s="286">
        <f>SUM(E318:E327)</f>
        <v>10830</v>
      </c>
      <c r="F317" s="287">
        <f t="shared" si="22"/>
        <v>1.02218027371402</v>
      </c>
      <c r="G317" s="287">
        <f t="shared" si="23"/>
        <v>1.00960193903235</v>
      </c>
    </row>
    <row r="318" ht="15.6" customHeight="1" outlineLevel="2" spans="1:7">
      <c r="A318" s="288" t="s">
        <v>552</v>
      </c>
      <c r="B318" s="289" t="s">
        <v>64</v>
      </c>
      <c r="C318" s="290">
        <v>6516</v>
      </c>
      <c r="D318" s="294">
        <v>5268</v>
      </c>
      <c r="E318" s="296">
        <v>5300</v>
      </c>
      <c r="F318" s="291">
        <f t="shared" si="22"/>
        <v>0.813382443216697</v>
      </c>
      <c r="G318" s="291">
        <f t="shared" si="23"/>
        <v>1.00607441154138</v>
      </c>
    </row>
    <row r="319" ht="15.6" customHeight="1" outlineLevel="2" spans="1:7">
      <c r="A319" s="288" t="s">
        <v>553</v>
      </c>
      <c r="B319" s="289" t="s">
        <v>66</v>
      </c>
      <c r="C319" s="290">
        <v>3562</v>
      </c>
      <c r="D319" s="294">
        <v>5408</v>
      </c>
      <c r="E319" s="296">
        <v>5500</v>
      </c>
      <c r="F319" s="291">
        <f t="shared" si="22"/>
        <v>1.54407636159461</v>
      </c>
      <c r="G319" s="291">
        <f t="shared" si="23"/>
        <v>1.01701183431953</v>
      </c>
    </row>
    <row r="320" ht="15.6" customHeight="1" outlineLevel="2" spans="1:7">
      <c r="A320" s="288" t="s">
        <v>554</v>
      </c>
      <c r="B320" s="289" t="s">
        <v>68</v>
      </c>
      <c r="C320" s="290"/>
      <c r="D320" s="295"/>
      <c r="E320" s="296"/>
      <c r="F320" s="291">
        <f t="shared" si="22"/>
        <v>0</v>
      </c>
      <c r="G320" s="291">
        <f t="shared" si="23"/>
        <v>0</v>
      </c>
    </row>
    <row r="321" ht="15.6" customHeight="1" outlineLevel="2" spans="1:7">
      <c r="A321" s="288" t="s">
        <v>555</v>
      </c>
      <c r="B321" s="289" t="s">
        <v>163</v>
      </c>
      <c r="C321" s="290"/>
      <c r="D321" s="295"/>
      <c r="E321" s="296"/>
      <c r="F321" s="291">
        <f t="shared" si="22"/>
        <v>0</v>
      </c>
      <c r="G321" s="291">
        <f t="shared" si="23"/>
        <v>0</v>
      </c>
    </row>
    <row r="322" ht="15.6" customHeight="1" outlineLevel="2" spans="1:7">
      <c r="A322" s="288" t="s">
        <v>556</v>
      </c>
      <c r="B322" s="289" t="s">
        <v>557</v>
      </c>
      <c r="C322" s="290"/>
      <c r="D322" s="295"/>
      <c r="E322" s="296"/>
      <c r="F322" s="291">
        <f t="shared" si="22"/>
        <v>0</v>
      </c>
      <c r="G322" s="291">
        <f t="shared" si="23"/>
        <v>0</v>
      </c>
    </row>
    <row r="323" ht="15.6" customHeight="1" outlineLevel="2" spans="1:7">
      <c r="A323" s="288" t="s">
        <v>558</v>
      </c>
      <c r="B323" s="289" t="s">
        <v>559</v>
      </c>
      <c r="C323" s="290"/>
      <c r="D323" s="295"/>
      <c r="E323" s="296"/>
      <c r="F323" s="291">
        <f t="shared" si="22"/>
        <v>0</v>
      </c>
      <c r="G323" s="291">
        <f t="shared" si="23"/>
        <v>0</v>
      </c>
    </row>
    <row r="324" ht="15.6" customHeight="1" outlineLevel="2" spans="1:7">
      <c r="A324" s="288" t="s">
        <v>560</v>
      </c>
      <c r="B324" s="289" t="s">
        <v>561</v>
      </c>
      <c r="C324" s="290"/>
      <c r="D324" s="295"/>
      <c r="E324" s="296"/>
      <c r="F324" s="291">
        <f t="shared" si="22"/>
        <v>0</v>
      </c>
      <c r="G324" s="291">
        <f t="shared" si="23"/>
        <v>0</v>
      </c>
    </row>
    <row r="325" ht="15.6" customHeight="1" outlineLevel="2" spans="1:7">
      <c r="A325" s="288" t="s">
        <v>562</v>
      </c>
      <c r="B325" s="289" t="s">
        <v>563</v>
      </c>
      <c r="C325" s="290"/>
      <c r="D325" s="295"/>
      <c r="E325" s="296"/>
      <c r="F325" s="291">
        <f t="shared" si="22"/>
        <v>0</v>
      </c>
      <c r="G325" s="291">
        <f t="shared" si="23"/>
        <v>0</v>
      </c>
    </row>
    <row r="326" ht="15.6" customHeight="1" outlineLevel="2" spans="1:7">
      <c r="A326" s="288" t="s">
        <v>564</v>
      </c>
      <c r="B326" s="289" t="s">
        <v>82</v>
      </c>
      <c r="C326" s="290"/>
      <c r="D326" s="295"/>
      <c r="E326" s="296"/>
      <c r="F326" s="291">
        <f t="shared" si="22"/>
        <v>0</v>
      </c>
      <c r="G326" s="291">
        <f t="shared" si="23"/>
        <v>0</v>
      </c>
    </row>
    <row r="327" ht="15.6" customHeight="1" outlineLevel="2" spans="1:7">
      <c r="A327" s="288" t="s">
        <v>565</v>
      </c>
      <c r="B327" s="289" t="s">
        <v>566</v>
      </c>
      <c r="C327" s="290">
        <v>517</v>
      </c>
      <c r="D327" s="294">
        <v>51</v>
      </c>
      <c r="E327" s="296">
        <v>30</v>
      </c>
      <c r="F327" s="291">
        <f t="shared" si="22"/>
        <v>0.058027079303675</v>
      </c>
      <c r="G327" s="291">
        <f t="shared" si="23"/>
        <v>0.588235294117647</v>
      </c>
    </row>
    <row r="328" outlineLevel="1" spans="1:7">
      <c r="A328" s="284" t="s">
        <v>567</v>
      </c>
      <c r="B328" s="285" t="s">
        <v>568</v>
      </c>
      <c r="C328" s="286">
        <f>SUM(C329:C334)</f>
        <v>0</v>
      </c>
      <c r="D328" s="286">
        <f>SUM(D329:D334)</f>
        <v>0</v>
      </c>
      <c r="E328" s="286">
        <f>SUM(E329:E334)</f>
        <v>0</v>
      </c>
      <c r="F328" s="287">
        <f t="shared" si="22"/>
        <v>0</v>
      </c>
      <c r="G328" s="287">
        <f t="shared" si="23"/>
        <v>0</v>
      </c>
    </row>
    <row r="329" ht="15.6" customHeight="1" outlineLevel="2" spans="1:7">
      <c r="A329" s="288" t="s">
        <v>569</v>
      </c>
      <c r="B329" s="289" t="s">
        <v>64</v>
      </c>
      <c r="C329" s="290"/>
      <c r="D329" s="295"/>
      <c r="E329" s="296"/>
      <c r="F329" s="291">
        <f t="shared" si="22"/>
        <v>0</v>
      </c>
      <c r="G329" s="291">
        <f t="shared" si="23"/>
        <v>0</v>
      </c>
    </row>
    <row r="330" ht="15.6" customHeight="1" outlineLevel="2" spans="1:7">
      <c r="A330" s="288" t="s">
        <v>570</v>
      </c>
      <c r="B330" s="289" t="s">
        <v>66</v>
      </c>
      <c r="C330" s="290"/>
      <c r="D330" s="295"/>
      <c r="E330" s="296"/>
      <c r="F330" s="291">
        <f t="shared" si="22"/>
        <v>0</v>
      </c>
      <c r="G330" s="291">
        <f t="shared" si="23"/>
        <v>0</v>
      </c>
    </row>
    <row r="331" ht="15.6" customHeight="1" outlineLevel="2" spans="1:7">
      <c r="A331" s="288" t="s">
        <v>571</v>
      </c>
      <c r="B331" s="289" t="s">
        <v>68</v>
      </c>
      <c r="C331" s="290"/>
      <c r="D331" s="295"/>
      <c r="E331" s="296"/>
      <c r="F331" s="291">
        <f t="shared" si="22"/>
        <v>0</v>
      </c>
      <c r="G331" s="291">
        <f t="shared" si="23"/>
        <v>0</v>
      </c>
    </row>
    <row r="332" ht="15.6" customHeight="1" outlineLevel="2" spans="1:7">
      <c r="A332" s="288" t="s">
        <v>572</v>
      </c>
      <c r="B332" s="289" t="s">
        <v>573</v>
      </c>
      <c r="C332" s="290"/>
      <c r="D332" s="295"/>
      <c r="E332" s="296"/>
      <c r="F332" s="291">
        <f t="shared" si="22"/>
        <v>0</v>
      </c>
      <c r="G332" s="291">
        <f t="shared" si="23"/>
        <v>0</v>
      </c>
    </row>
    <row r="333" ht="15.6" customHeight="1" outlineLevel="2" spans="1:7">
      <c r="A333" s="288" t="s">
        <v>574</v>
      </c>
      <c r="B333" s="289" t="s">
        <v>82</v>
      </c>
      <c r="C333" s="290"/>
      <c r="D333" s="295"/>
      <c r="E333" s="296"/>
      <c r="F333" s="291">
        <f t="shared" si="22"/>
        <v>0</v>
      </c>
      <c r="G333" s="291">
        <f t="shared" si="23"/>
        <v>0</v>
      </c>
    </row>
    <row r="334" ht="15.6" customHeight="1" outlineLevel="2" spans="1:7">
      <c r="A334" s="288" t="s">
        <v>575</v>
      </c>
      <c r="B334" s="289" t="s">
        <v>576</v>
      </c>
      <c r="C334" s="290"/>
      <c r="D334" s="295"/>
      <c r="E334" s="296"/>
      <c r="F334" s="291">
        <f t="shared" si="22"/>
        <v>0</v>
      </c>
      <c r="G334" s="291">
        <f t="shared" si="23"/>
        <v>0</v>
      </c>
    </row>
    <row r="335" outlineLevel="1" spans="1:7">
      <c r="A335" s="284" t="s">
        <v>577</v>
      </c>
      <c r="B335" s="285" t="s">
        <v>578</v>
      </c>
      <c r="C335" s="286">
        <f>SUM(C336:C342)</f>
        <v>0</v>
      </c>
      <c r="D335" s="286">
        <f>SUM(D336:D342)</f>
        <v>0</v>
      </c>
      <c r="E335" s="286">
        <f>SUM(E336:E342)</f>
        <v>0</v>
      </c>
      <c r="F335" s="287">
        <f t="shared" si="22"/>
        <v>0</v>
      </c>
      <c r="G335" s="287">
        <f t="shared" si="23"/>
        <v>0</v>
      </c>
    </row>
    <row r="336" ht="15.6" customHeight="1" outlineLevel="2" spans="1:7">
      <c r="A336" s="288" t="s">
        <v>579</v>
      </c>
      <c r="B336" s="289" t="s">
        <v>64</v>
      </c>
      <c r="C336" s="290"/>
      <c r="D336" s="295"/>
      <c r="E336" s="296"/>
      <c r="F336" s="291">
        <f t="shared" si="22"/>
        <v>0</v>
      </c>
      <c r="G336" s="291">
        <f t="shared" si="23"/>
        <v>0</v>
      </c>
    </row>
    <row r="337" ht="15.6" customHeight="1" outlineLevel="2" spans="1:7">
      <c r="A337" s="288" t="s">
        <v>580</v>
      </c>
      <c r="B337" s="289" t="s">
        <v>66</v>
      </c>
      <c r="C337" s="290"/>
      <c r="D337" s="295"/>
      <c r="E337" s="296"/>
      <c r="F337" s="291">
        <f t="shared" si="22"/>
        <v>0</v>
      </c>
      <c r="G337" s="291">
        <f t="shared" si="23"/>
        <v>0</v>
      </c>
    </row>
    <row r="338" ht="15.6" customHeight="1" outlineLevel="2" spans="1:7">
      <c r="A338" s="288" t="s">
        <v>581</v>
      </c>
      <c r="B338" s="289" t="s">
        <v>68</v>
      </c>
      <c r="C338" s="290"/>
      <c r="D338" s="295"/>
      <c r="E338" s="296"/>
      <c r="F338" s="291">
        <f t="shared" si="22"/>
        <v>0</v>
      </c>
      <c r="G338" s="291">
        <f t="shared" si="23"/>
        <v>0</v>
      </c>
    </row>
    <row r="339" ht="15.6" customHeight="1" outlineLevel="2" spans="1:7">
      <c r="A339" s="288" t="s">
        <v>582</v>
      </c>
      <c r="B339" s="289" t="s">
        <v>583</v>
      </c>
      <c r="C339" s="290"/>
      <c r="D339" s="295"/>
      <c r="E339" s="296"/>
      <c r="F339" s="291">
        <f t="shared" si="22"/>
        <v>0</v>
      </c>
      <c r="G339" s="291">
        <f t="shared" si="23"/>
        <v>0</v>
      </c>
    </row>
    <row r="340" ht="15.6" customHeight="1" outlineLevel="2" spans="1:7">
      <c r="A340" s="288" t="s">
        <v>584</v>
      </c>
      <c r="B340" s="289" t="s">
        <v>585</v>
      </c>
      <c r="C340" s="290"/>
      <c r="D340" s="295"/>
      <c r="E340" s="296"/>
      <c r="F340" s="291">
        <f t="shared" si="22"/>
        <v>0</v>
      </c>
      <c r="G340" s="291">
        <f t="shared" si="23"/>
        <v>0</v>
      </c>
    </row>
    <row r="341" ht="15.6" customHeight="1" outlineLevel="2" spans="1:7">
      <c r="A341" s="288" t="s">
        <v>586</v>
      </c>
      <c r="B341" s="289" t="s">
        <v>82</v>
      </c>
      <c r="C341" s="290"/>
      <c r="D341" s="295"/>
      <c r="E341" s="296"/>
      <c r="F341" s="291">
        <f t="shared" si="22"/>
        <v>0</v>
      </c>
      <c r="G341" s="291">
        <f t="shared" si="23"/>
        <v>0</v>
      </c>
    </row>
    <row r="342" ht="15.6" customHeight="1" outlineLevel="2" spans="1:7">
      <c r="A342" s="288" t="s">
        <v>587</v>
      </c>
      <c r="B342" s="289" t="s">
        <v>588</v>
      </c>
      <c r="C342" s="292"/>
      <c r="D342" s="295"/>
      <c r="E342" s="296"/>
      <c r="F342" s="291">
        <f t="shared" si="22"/>
        <v>0</v>
      </c>
      <c r="G342" s="291">
        <f t="shared" si="23"/>
        <v>0</v>
      </c>
    </row>
    <row r="343" outlineLevel="1" spans="1:7">
      <c r="A343" s="284" t="s">
        <v>589</v>
      </c>
      <c r="B343" s="285" t="s">
        <v>590</v>
      </c>
      <c r="C343" s="286">
        <f>SUM(C344:C351)</f>
        <v>0</v>
      </c>
      <c r="D343" s="286">
        <f>SUM(D344:D351)</f>
        <v>0</v>
      </c>
      <c r="E343" s="286">
        <f>SUM(E344:E351)</f>
        <v>0</v>
      </c>
      <c r="F343" s="287">
        <f t="shared" si="22"/>
        <v>0</v>
      </c>
      <c r="G343" s="287">
        <f t="shared" si="23"/>
        <v>0</v>
      </c>
    </row>
    <row r="344" ht="15.6" customHeight="1" outlineLevel="2" spans="1:7">
      <c r="A344" s="288" t="s">
        <v>591</v>
      </c>
      <c r="B344" s="289" t="s">
        <v>64</v>
      </c>
      <c r="C344" s="290"/>
      <c r="D344" s="295"/>
      <c r="E344" s="296"/>
      <c r="F344" s="291">
        <f t="shared" si="22"/>
        <v>0</v>
      </c>
      <c r="G344" s="291">
        <f t="shared" si="23"/>
        <v>0</v>
      </c>
    </row>
    <row r="345" ht="15.6" customHeight="1" outlineLevel="2" spans="1:7">
      <c r="A345" s="288" t="s">
        <v>592</v>
      </c>
      <c r="B345" s="289" t="s">
        <v>66</v>
      </c>
      <c r="C345" s="57"/>
      <c r="D345" s="295"/>
      <c r="E345" s="296"/>
      <c r="F345" s="291">
        <f t="shared" si="22"/>
        <v>0</v>
      </c>
      <c r="G345" s="291">
        <f t="shared" si="23"/>
        <v>0</v>
      </c>
    </row>
    <row r="346" ht="15.6" customHeight="1" outlineLevel="2" spans="1:7">
      <c r="A346" s="288" t="s">
        <v>593</v>
      </c>
      <c r="B346" s="289" t="s">
        <v>68</v>
      </c>
      <c r="C346" s="57"/>
      <c r="D346" s="295"/>
      <c r="E346" s="296"/>
      <c r="F346" s="291">
        <f t="shared" ref="F346:F409" si="31">IF(C346&gt;0,E346/C346,0)</f>
        <v>0</v>
      </c>
      <c r="G346" s="291">
        <f t="shared" ref="G346:G409" si="32">IF(D346&gt;0,E346/D346,0)</f>
        <v>0</v>
      </c>
    </row>
    <row r="347" ht="15.6" customHeight="1" outlineLevel="2" spans="1:7">
      <c r="A347" s="288" t="s">
        <v>594</v>
      </c>
      <c r="B347" s="289" t="s">
        <v>595</v>
      </c>
      <c r="C347" s="57"/>
      <c r="D347" s="295"/>
      <c r="E347" s="296"/>
      <c r="F347" s="291">
        <f t="shared" si="31"/>
        <v>0</v>
      </c>
      <c r="G347" s="291">
        <f t="shared" si="32"/>
        <v>0</v>
      </c>
    </row>
    <row r="348" ht="15.6" customHeight="1" outlineLevel="2" spans="1:7">
      <c r="A348" s="288" t="s">
        <v>596</v>
      </c>
      <c r="B348" s="289" t="s">
        <v>597</v>
      </c>
      <c r="C348" s="57"/>
      <c r="D348" s="295"/>
      <c r="E348" s="296"/>
      <c r="F348" s="291">
        <f t="shared" si="31"/>
        <v>0</v>
      </c>
      <c r="G348" s="291">
        <f t="shared" si="32"/>
        <v>0</v>
      </c>
    </row>
    <row r="349" ht="15.6" customHeight="1" outlineLevel="2" spans="1:7">
      <c r="A349" s="288" t="s">
        <v>598</v>
      </c>
      <c r="B349" s="289" t="s">
        <v>599</v>
      </c>
      <c r="C349" s="57"/>
      <c r="D349" s="295"/>
      <c r="E349" s="296"/>
      <c r="F349" s="291">
        <f t="shared" si="31"/>
        <v>0</v>
      </c>
      <c r="G349" s="291">
        <f t="shared" si="32"/>
        <v>0</v>
      </c>
    </row>
    <row r="350" ht="15.6" customHeight="1" outlineLevel="2" spans="1:7">
      <c r="A350" s="288" t="s">
        <v>600</v>
      </c>
      <c r="B350" s="289" t="s">
        <v>82</v>
      </c>
      <c r="C350" s="57"/>
      <c r="D350" s="295"/>
      <c r="E350" s="296"/>
      <c r="F350" s="291">
        <f t="shared" si="31"/>
        <v>0</v>
      </c>
      <c r="G350" s="291">
        <f t="shared" si="32"/>
        <v>0</v>
      </c>
    </row>
    <row r="351" ht="15.6" customHeight="1" outlineLevel="2" spans="1:7">
      <c r="A351" s="288" t="s">
        <v>601</v>
      </c>
      <c r="B351" s="289" t="s">
        <v>602</v>
      </c>
      <c r="C351" s="57"/>
      <c r="D351" s="295"/>
      <c r="E351" s="296"/>
      <c r="F351" s="291">
        <f t="shared" si="31"/>
        <v>0</v>
      </c>
      <c r="G351" s="291">
        <f t="shared" si="32"/>
        <v>0</v>
      </c>
    </row>
    <row r="352" outlineLevel="1" spans="1:7">
      <c r="A352" s="284" t="s">
        <v>603</v>
      </c>
      <c r="B352" s="285" t="s">
        <v>604</v>
      </c>
      <c r="C352" s="286">
        <f>SUM(C353:C365)</f>
        <v>425</v>
      </c>
      <c r="D352" s="286">
        <f>SUM(D353:D365)</f>
        <v>476</v>
      </c>
      <c r="E352" s="286">
        <f>SUM(E353:E365)</f>
        <v>490</v>
      </c>
      <c r="F352" s="287">
        <f t="shared" si="31"/>
        <v>1.15294117647059</v>
      </c>
      <c r="G352" s="287">
        <f t="shared" si="32"/>
        <v>1.02941176470588</v>
      </c>
    </row>
    <row r="353" ht="15.6" customHeight="1" outlineLevel="2" spans="1:7">
      <c r="A353" s="288" t="s">
        <v>605</v>
      </c>
      <c r="B353" s="289" t="s">
        <v>64</v>
      </c>
      <c r="C353" s="290">
        <v>399</v>
      </c>
      <c r="D353" s="294">
        <v>384</v>
      </c>
      <c r="E353" s="296">
        <v>390</v>
      </c>
      <c r="F353" s="291">
        <f t="shared" si="31"/>
        <v>0.977443609022556</v>
      </c>
      <c r="G353" s="291">
        <f t="shared" si="32"/>
        <v>1.015625</v>
      </c>
    </row>
    <row r="354" ht="15.6" customHeight="1" outlineLevel="2" spans="1:7">
      <c r="A354" s="288" t="s">
        <v>606</v>
      </c>
      <c r="B354" s="289" t="s">
        <v>66</v>
      </c>
      <c r="C354" s="290">
        <v>26</v>
      </c>
      <c r="D354" s="294">
        <v>92</v>
      </c>
      <c r="E354" s="296">
        <v>100</v>
      </c>
      <c r="F354" s="291">
        <f t="shared" si="31"/>
        <v>3.84615384615385</v>
      </c>
      <c r="G354" s="291">
        <f t="shared" si="32"/>
        <v>1.08695652173913</v>
      </c>
    </row>
    <row r="355" ht="15.6" customHeight="1" outlineLevel="2" spans="1:7">
      <c r="A355" s="288" t="s">
        <v>607</v>
      </c>
      <c r="B355" s="289" t="s">
        <v>68</v>
      </c>
      <c r="C355" s="290"/>
      <c r="D355" s="295"/>
      <c r="E355" s="296"/>
      <c r="F355" s="291">
        <f t="shared" si="31"/>
        <v>0</v>
      </c>
      <c r="G355" s="291">
        <f t="shared" si="32"/>
        <v>0</v>
      </c>
    </row>
    <row r="356" ht="15.6" customHeight="1" outlineLevel="2" spans="1:7">
      <c r="A356" s="288" t="s">
        <v>608</v>
      </c>
      <c r="B356" s="289" t="s">
        <v>609</v>
      </c>
      <c r="C356" s="290"/>
      <c r="D356" s="295"/>
      <c r="E356" s="296"/>
      <c r="F356" s="291">
        <f t="shared" si="31"/>
        <v>0</v>
      </c>
      <c r="G356" s="291">
        <f t="shared" si="32"/>
        <v>0</v>
      </c>
    </row>
    <row r="357" ht="15.6" customHeight="1" outlineLevel="2" spans="1:7">
      <c r="A357" s="288" t="s">
        <v>610</v>
      </c>
      <c r="B357" s="289" t="s">
        <v>611</v>
      </c>
      <c r="C357" s="290"/>
      <c r="D357" s="295"/>
      <c r="E357" s="296"/>
      <c r="F357" s="291">
        <f t="shared" si="31"/>
        <v>0</v>
      </c>
      <c r="G357" s="291">
        <f t="shared" si="32"/>
        <v>0</v>
      </c>
    </row>
    <row r="358" ht="15.6" customHeight="1" outlineLevel="2" spans="1:7">
      <c r="A358" s="288" t="s">
        <v>612</v>
      </c>
      <c r="B358" s="289" t="s">
        <v>613</v>
      </c>
      <c r="C358" s="290"/>
      <c r="D358" s="295"/>
      <c r="E358" s="296"/>
      <c r="F358" s="291">
        <f t="shared" si="31"/>
        <v>0</v>
      </c>
      <c r="G358" s="291">
        <f t="shared" si="32"/>
        <v>0</v>
      </c>
    </row>
    <row r="359" ht="15.6" customHeight="1" outlineLevel="2" spans="1:7">
      <c r="A359" s="288" t="s">
        <v>614</v>
      </c>
      <c r="B359" s="289" t="s">
        <v>615</v>
      </c>
      <c r="C359" s="290"/>
      <c r="D359" s="295"/>
      <c r="E359" s="296"/>
      <c r="F359" s="291">
        <f t="shared" si="31"/>
        <v>0</v>
      </c>
      <c r="G359" s="291">
        <f t="shared" si="32"/>
        <v>0</v>
      </c>
    </row>
    <row r="360" ht="15.6" customHeight="1" outlineLevel="2" spans="1:7">
      <c r="A360" s="288" t="s">
        <v>616</v>
      </c>
      <c r="B360" s="289" t="s">
        <v>617</v>
      </c>
      <c r="C360" s="290"/>
      <c r="D360" s="295"/>
      <c r="E360" s="296"/>
      <c r="F360" s="291">
        <f t="shared" si="31"/>
        <v>0</v>
      </c>
      <c r="G360" s="291">
        <f t="shared" si="32"/>
        <v>0</v>
      </c>
    </row>
    <row r="361" ht="15.6" customHeight="1" outlineLevel="2" spans="1:7">
      <c r="A361" s="288" t="s">
        <v>618</v>
      </c>
      <c r="B361" s="289" t="s">
        <v>619</v>
      </c>
      <c r="C361" s="57"/>
      <c r="D361" s="295"/>
      <c r="E361" s="296"/>
      <c r="F361" s="291">
        <f t="shared" si="31"/>
        <v>0</v>
      </c>
      <c r="G361" s="291">
        <f t="shared" si="32"/>
        <v>0</v>
      </c>
    </row>
    <row r="362" ht="15.6" customHeight="1" outlineLevel="2" spans="1:7">
      <c r="A362" s="288" t="s">
        <v>620</v>
      </c>
      <c r="B362" s="289" t="s">
        <v>621</v>
      </c>
      <c r="C362" s="57"/>
      <c r="D362" s="295"/>
      <c r="E362" s="296"/>
      <c r="F362" s="291">
        <f t="shared" si="31"/>
        <v>0</v>
      </c>
      <c r="G362" s="291">
        <f t="shared" si="32"/>
        <v>0</v>
      </c>
    </row>
    <row r="363" ht="15.6" customHeight="1" outlineLevel="2" spans="1:7">
      <c r="A363" s="288" t="s">
        <v>622</v>
      </c>
      <c r="B363" s="289" t="s">
        <v>163</v>
      </c>
      <c r="C363" s="57"/>
      <c r="D363" s="295"/>
      <c r="E363" s="296"/>
      <c r="F363" s="291">
        <f t="shared" si="31"/>
        <v>0</v>
      </c>
      <c r="G363" s="291">
        <f t="shared" si="32"/>
        <v>0</v>
      </c>
    </row>
    <row r="364" ht="15.6" customHeight="1" outlineLevel="2" spans="1:7">
      <c r="A364" s="288" t="s">
        <v>623</v>
      </c>
      <c r="B364" s="289" t="s">
        <v>82</v>
      </c>
      <c r="C364" s="57"/>
      <c r="D364" s="295"/>
      <c r="E364" s="296"/>
      <c r="F364" s="291">
        <f t="shared" si="31"/>
        <v>0</v>
      </c>
      <c r="G364" s="291">
        <f t="shared" si="32"/>
        <v>0</v>
      </c>
    </row>
    <row r="365" ht="15.6" customHeight="1" outlineLevel="2" spans="1:7">
      <c r="A365" s="288" t="s">
        <v>624</v>
      </c>
      <c r="B365" s="289" t="s">
        <v>625</v>
      </c>
      <c r="C365" s="290"/>
      <c r="D365" s="295"/>
      <c r="E365" s="296"/>
      <c r="F365" s="291">
        <f t="shared" si="31"/>
        <v>0</v>
      </c>
      <c r="G365" s="291">
        <f t="shared" si="32"/>
        <v>0</v>
      </c>
    </row>
    <row r="366" outlineLevel="1" spans="1:7">
      <c r="A366" s="284" t="s">
        <v>626</v>
      </c>
      <c r="B366" s="285" t="s">
        <v>627</v>
      </c>
      <c r="C366" s="286">
        <f>SUM(C367:C375)</f>
        <v>0</v>
      </c>
      <c r="D366" s="286">
        <f>SUM(D367:D375)</f>
        <v>0</v>
      </c>
      <c r="E366" s="286">
        <f>SUM(E367:E375)</f>
        <v>0</v>
      </c>
      <c r="F366" s="287">
        <f t="shared" si="31"/>
        <v>0</v>
      </c>
      <c r="G366" s="287">
        <f t="shared" si="32"/>
        <v>0</v>
      </c>
    </row>
    <row r="367" ht="15.6" customHeight="1" outlineLevel="2" spans="1:7">
      <c r="A367" s="288" t="s">
        <v>628</v>
      </c>
      <c r="B367" s="289" t="s">
        <v>64</v>
      </c>
      <c r="C367" s="290"/>
      <c r="D367" s="295"/>
      <c r="E367" s="296"/>
      <c r="F367" s="291">
        <f t="shared" si="31"/>
        <v>0</v>
      </c>
      <c r="G367" s="291">
        <f t="shared" si="32"/>
        <v>0</v>
      </c>
    </row>
    <row r="368" ht="15.6" customHeight="1" outlineLevel="2" spans="1:7">
      <c r="A368" s="288" t="s">
        <v>629</v>
      </c>
      <c r="B368" s="289" t="s">
        <v>66</v>
      </c>
      <c r="C368" s="290"/>
      <c r="D368" s="295"/>
      <c r="E368" s="296"/>
      <c r="F368" s="291">
        <f t="shared" si="31"/>
        <v>0</v>
      </c>
      <c r="G368" s="291">
        <f t="shared" si="32"/>
        <v>0</v>
      </c>
    </row>
    <row r="369" ht="15.6" customHeight="1" outlineLevel="2" spans="1:7">
      <c r="A369" s="288" t="s">
        <v>630</v>
      </c>
      <c r="B369" s="289" t="s">
        <v>68</v>
      </c>
      <c r="C369" s="290"/>
      <c r="D369" s="295"/>
      <c r="E369" s="296"/>
      <c r="F369" s="291">
        <f t="shared" si="31"/>
        <v>0</v>
      </c>
      <c r="G369" s="291">
        <f t="shared" si="32"/>
        <v>0</v>
      </c>
    </row>
    <row r="370" ht="15.6" customHeight="1" outlineLevel="2" spans="1:7">
      <c r="A370" s="288" t="s">
        <v>631</v>
      </c>
      <c r="B370" s="289" t="s">
        <v>632</v>
      </c>
      <c r="C370" s="290"/>
      <c r="D370" s="295"/>
      <c r="E370" s="296"/>
      <c r="F370" s="291">
        <f t="shared" si="31"/>
        <v>0</v>
      </c>
      <c r="G370" s="291">
        <f t="shared" si="32"/>
        <v>0</v>
      </c>
    </row>
    <row r="371" ht="15.6" customHeight="1" outlineLevel="2" spans="1:7">
      <c r="A371" s="288" t="s">
        <v>633</v>
      </c>
      <c r="B371" s="289" t="s">
        <v>634</v>
      </c>
      <c r="C371" s="290"/>
      <c r="D371" s="295"/>
      <c r="E371" s="296"/>
      <c r="F371" s="291">
        <f t="shared" si="31"/>
        <v>0</v>
      </c>
      <c r="G371" s="291">
        <f t="shared" si="32"/>
        <v>0</v>
      </c>
    </row>
    <row r="372" ht="15.6" customHeight="1" outlineLevel="2" spans="1:7">
      <c r="A372" s="288" t="s">
        <v>635</v>
      </c>
      <c r="B372" s="289" t="s">
        <v>636</v>
      </c>
      <c r="C372" s="290"/>
      <c r="D372" s="295"/>
      <c r="E372" s="296"/>
      <c r="F372" s="291">
        <f t="shared" si="31"/>
        <v>0</v>
      </c>
      <c r="G372" s="291">
        <f t="shared" si="32"/>
        <v>0</v>
      </c>
    </row>
    <row r="373" ht="15.6" customHeight="1" outlineLevel="2" spans="1:7">
      <c r="A373" s="288" t="s">
        <v>637</v>
      </c>
      <c r="B373" s="289" t="s">
        <v>163</v>
      </c>
      <c r="C373" s="290"/>
      <c r="D373" s="295"/>
      <c r="E373" s="296"/>
      <c r="F373" s="291">
        <f t="shared" si="31"/>
        <v>0</v>
      </c>
      <c r="G373" s="291">
        <f t="shared" si="32"/>
        <v>0</v>
      </c>
    </row>
    <row r="374" ht="15.6" customHeight="1" outlineLevel="2" spans="1:7">
      <c r="A374" s="288" t="s">
        <v>638</v>
      </c>
      <c r="B374" s="289" t="s">
        <v>82</v>
      </c>
      <c r="C374" s="290"/>
      <c r="D374" s="295"/>
      <c r="E374" s="296"/>
      <c r="F374" s="291">
        <f t="shared" si="31"/>
        <v>0</v>
      </c>
      <c r="G374" s="291">
        <f t="shared" si="32"/>
        <v>0</v>
      </c>
    </row>
    <row r="375" ht="15.6" customHeight="1" outlineLevel="2" spans="1:7">
      <c r="A375" s="288" t="s">
        <v>639</v>
      </c>
      <c r="B375" s="289" t="s">
        <v>640</v>
      </c>
      <c r="C375" s="290"/>
      <c r="D375" s="295"/>
      <c r="E375" s="296"/>
      <c r="F375" s="291">
        <f t="shared" si="31"/>
        <v>0</v>
      </c>
      <c r="G375" s="291">
        <f t="shared" si="32"/>
        <v>0</v>
      </c>
    </row>
    <row r="376" outlineLevel="1" spans="1:7">
      <c r="A376" s="284" t="s">
        <v>641</v>
      </c>
      <c r="B376" s="285" t="s">
        <v>642</v>
      </c>
      <c r="C376" s="286">
        <f>SUM(C377:C385)</f>
        <v>0</v>
      </c>
      <c r="D376" s="286">
        <f>SUM(D377:D385)</f>
        <v>0</v>
      </c>
      <c r="E376" s="286">
        <f>SUM(E377:E385)</f>
        <v>0</v>
      </c>
      <c r="F376" s="287">
        <f t="shared" si="31"/>
        <v>0</v>
      </c>
      <c r="G376" s="287">
        <f t="shared" si="32"/>
        <v>0</v>
      </c>
    </row>
    <row r="377" ht="15.6" customHeight="1" outlineLevel="2" spans="1:7">
      <c r="A377" s="288" t="s">
        <v>643</v>
      </c>
      <c r="B377" s="289" t="s">
        <v>64</v>
      </c>
      <c r="C377" s="290"/>
      <c r="D377" s="295"/>
      <c r="E377" s="296"/>
      <c r="F377" s="291">
        <f t="shared" si="31"/>
        <v>0</v>
      </c>
      <c r="G377" s="291">
        <f t="shared" si="32"/>
        <v>0</v>
      </c>
    </row>
    <row r="378" ht="15.6" customHeight="1" outlineLevel="2" spans="1:7">
      <c r="A378" s="288" t="s">
        <v>644</v>
      </c>
      <c r="B378" s="289" t="s">
        <v>66</v>
      </c>
      <c r="C378" s="290"/>
      <c r="D378" s="295"/>
      <c r="E378" s="296"/>
      <c r="F378" s="291">
        <f t="shared" si="31"/>
        <v>0</v>
      </c>
      <c r="G378" s="291">
        <f t="shared" si="32"/>
        <v>0</v>
      </c>
    </row>
    <row r="379" ht="15.6" customHeight="1" outlineLevel="2" spans="1:7">
      <c r="A379" s="288" t="s">
        <v>645</v>
      </c>
      <c r="B379" s="289" t="s">
        <v>68</v>
      </c>
      <c r="C379" s="290"/>
      <c r="D379" s="295"/>
      <c r="E379" s="296"/>
      <c r="F379" s="291">
        <f t="shared" si="31"/>
        <v>0</v>
      </c>
      <c r="G379" s="291">
        <f t="shared" si="32"/>
        <v>0</v>
      </c>
    </row>
    <row r="380" ht="15.6" customHeight="1" outlineLevel="2" spans="1:7">
      <c r="A380" s="288" t="s">
        <v>646</v>
      </c>
      <c r="B380" s="289" t="s">
        <v>647</v>
      </c>
      <c r="C380" s="290"/>
      <c r="D380" s="295"/>
      <c r="E380" s="296"/>
      <c r="F380" s="291">
        <f t="shared" si="31"/>
        <v>0</v>
      </c>
      <c r="G380" s="291">
        <f t="shared" si="32"/>
        <v>0</v>
      </c>
    </row>
    <row r="381" ht="15.6" customHeight="1" outlineLevel="2" spans="1:7">
      <c r="A381" s="288" t="s">
        <v>648</v>
      </c>
      <c r="B381" s="289" t="s">
        <v>649</v>
      </c>
      <c r="C381" s="290"/>
      <c r="D381" s="295"/>
      <c r="E381" s="296"/>
      <c r="F381" s="291">
        <f t="shared" si="31"/>
        <v>0</v>
      </c>
      <c r="G381" s="291">
        <f t="shared" si="32"/>
        <v>0</v>
      </c>
    </row>
    <row r="382" ht="15.6" customHeight="1" outlineLevel="2" spans="1:7">
      <c r="A382" s="288" t="s">
        <v>650</v>
      </c>
      <c r="B382" s="289" t="s">
        <v>651</v>
      </c>
      <c r="C382" s="290"/>
      <c r="D382" s="295"/>
      <c r="E382" s="296"/>
      <c r="F382" s="291">
        <f t="shared" si="31"/>
        <v>0</v>
      </c>
      <c r="G382" s="291">
        <f t="shared" si="32"/>
        <v>0</v>
      </c>
    </row>
    <row r="383" ht="15.6" customHeight="1" outlineLevel="2" spans="1:7">
      <c r="A383" s="288" t="s">
        <v>652</v>
      </c>
      <c r="B383" s="289" t="s">
        <v>163</v>
      </c>
      <c r="C383" s="290"/>
      <c r="D383" s="295"/>
      <c r="E383" s="296"/>
      <c r="F383" s="291">
        <f t="shared" si="31"/>
        <v>0</v>
      </c>
      <c r="G383" s="291">
        <f t="shared" si="32"/>
        <v>0</v>
      </c>
    </row>
    <row r="384" ht="15.6" customHeight="1" outlineLevel="2" spans="1:7">
      <c r="A384" s="288" t="s">
        <v>653</v>
      </c>
      <c r="B384" s="289" t="s">
        <v>82</v>
      </c>
      <c r="C384" s="290"/>
      <c r="D384" s="295"/>
      <c r="E384" s="296"/>
      <c r="F384" s="291">
        <f t="shared" si="31"/>
        <v>0</v>
      </c>
      <c r="G384" s="291">
        <f t="shared" si="32"/>
        <v>0</v>
      </c>
    </row>
    <row r="385" ht="15.6" customHeight="1" outlineLevel="2" spans="1:7">
      <c r="A385" s="288" t="s">
        <v>654</v>
      </c>
      <c r="B385" s="289" t="s">
        <v>655</v>
      </c>
      <c r="C385" s="290"/>
      <c r="D385" s="295"/>
      <c r="E385" s="296"/>
      <c r="F385" s="291">
        <f t="shared" si="31"/>
        <v>0</v>
      </c>
      <c r="G385" s="291">
        <f t="shared" si="32"/>
        <v>0</v>
      </c>
    </row>
    <row r="386" outlineLevel="1" spans="1:7">
      <c r="A386" s="284" t="s">
        <v>656</v>
      </c>
      <c r="B386" s="285" t="s">
        <v>657</v>
      </c>
      <c r="C386" s="286">
        <f>SUM(C387:C393)</f>
        <v>0</v>
      </c>
      <c r="D386" s="286">
        <f>SUM(D387:D393)</f>
        <v>0</v>
      </c>
      <c r="E386" s="286">
        <f>SUM(E387:E393)</f>
        <v>0</v>
      </c>
      <c r="F386" s="287">
        <f t="shared" si="31"/>
        <v>0</v>
      </c>
      <c r="G386" s="287">
        <f t="shared" si="32"/>
        <v>0</v>
      </c>
    </row>
    <row r="387" ht="15.6" customHeight="1" outlineLevel="2" spans="1:7">
      <c r="A387" s="288" t="s">
        <v>658</v>
      </c>
      <c r="B387" s="289" t="s">
        <v>64</v>
      </c>
      <c r="C387" s="290"/>
      <c r="D387" s="295"/>
      <c r="E387" s="296"/>
      <c r="F387" s="291">
        <f t="shared" si="31"/>
        <v>0</v>
      </c>
      <c r="G387" s="291">
        <f t="shared" si="32"/>
        <v>0</v>
      </c>
    </row>
    <row r="388" ht="15.6" customHeight="1" outlineLevel="2" spans="1:7">
      <c r="A388" s="288" t="s">
        <v>659</v>
      </c>
      <c r="B388" s="289" t="s">
        <v>66</v>
      </c>
      <c r="C388" s="290"/>
      <c r="D388" s="295"/>
      <c r="E388" s="296"/>
      <c r="F388" s="291">
        <f t="shared" si="31"/>
        <v>0</v>
      </c>
      <c r="G388" s="291">
        <f t="shared" si="32"/>
        <v>0</v>
      </c>
    </row>
    <row r="389" ht="15.6" customHeight="1" outlineLevel="2" spans="1:7">
      <c r="A389" s="288" t="s">
        <v>660</v>
      </c>
      <c r="B389" s="289" t="s">
        <v>68</v>
      </c>
      <c r="C389" s="290"/>
      <c r="D389" s="295"/>
      <c r="E389" s="296"/>
      <c r="F389" s="291">
        <f t="shared" si="31"/>
        <v>0</v>
      </c>
      <c r="G389" s="291">
        <f t="shared" si="32"/>
        <v>0</v>
      </c>
    </row>
    <row r="390" ht="15.6" customHeight="1" outlineLevel="2" spans="1:7">
      <c r="A390" s="288" t="s">
        <v>661</v>
      </c>
      <c r="B390" s="289" t="s">
        <v>662</v>
      </c>
      <c r="C390" s="290"/>
      <c r="D390" s="295"/>
      <c r="E390" s="296"/>
      <c r="F390" s="291">
        <f t="shared" si="31"/>
        <v>0</v>
      </c>
      <c r="G390" s="291">
        <f t="shared" si="32"/>
        <v>0</v>
      </c>
    </row>
    <row r="391" ht="15.6" customHeight="1" outlineLevel="2" spans="1:7">
      <c r="A391" s="288" t="s">
        <v>663</v>
      </c>
      <c r="B391" s="289" t="s">
        <v>664</v>
      </c>
      <c r="C391" s="290"/>
      <c r="D391" s="295"/>
      <c r="E391" s="296"/>
      <c r="F391" s="291">
        <f t="shared" si="31"/>
        <v>0</v>
      </c>
      <c r="G391" s="291">
        <f t="shared" si="32"/>
        <v>0</v>
      </c>
    </row>
    <row r="392" ht="15.6" customHeight="1" outlineLevel="2" spans="1:7">
      <c r="A392" s="288" t="s">
        <v>665</v>
      </c>
      <c r="B392" s="289" t="s">
        <v>82</v>
      </c>
      <c r="C392" s="290"/>
      <c r="D392" s="295"/>
      <c r="E392" s="296"/>
      <c r="F392" s="291">
        <f t="shared" si="31"/>
        <v>0</v>
      </c>
      <c r="G392" s="291">
        <f t="shared" si="32"/>
        <v>0</v>
      </c>
    </row>
    <row r="393" ht="15.6" customHeight="1" outlineLevel="2" spans="1:7">
      <c r="A393" s="288" t="s">
        <v>666</v>
      </c>
      <c r="B393" s="289" t="s">
        <v>667</v>
      </c>
      <c r="C393" s="290"/>
      <c r="D393" s="295"/>
      <c r="E393" s="296"/>
      <c r="F393" s="291">
        <f t="shared" si="31"/>
        <v>0</v>
      </c>
      <c r="G393" s="291">
        <f t="shared" si="32"/>
        <v>0</v>
      </c>
    </row>
    <row r="394" outlineLevel="1" spans="1:7">
      <c r="A394" s="284" t="s">
        <v>668</v>
      </c>
      <c r="B394" s="285" t="s">
        <v>669</v>
      </c>
      <c r="C394" s="286">
        <f>SUM(C395:C399)</f>
        <v>0</v>
      </c>
      <c r="D394" s="286">
        <f>SUM(D395:D399)</f>
        <v>0</v>
      </c>
      <c r="E394" s="286">
        <f>SUM(E395:E399)</f>
        <v>0</v>
      </c>
      <c r="F394" s="287">
        <f t="shared" si="31"/>
        <v>0</v>
      </c>
      <c r="G394" s="287">
        <f t="shared" si="32"/>
        <v>0</v>
      </c>
    </row>
    <row r="395" ht="15.6" customHeight="1" outlineLevel="2" spans="1:7">
      <c r="A395" s="288" t="s">
        <v>670</v>
      </c>
      <c r="B395" s="289" t="s">
        <v>64</v>
      </c>
      <c r="C395" s="290"/>
      <c r="D395" s="295"/>
      <c r="E395" s="296"/>
      <c r="F395" s="291">
        <f t="shared" si="31"/>
        <v>0</v>
      </c>
      <c r="G395" s="291">
        <f t="shared" si="32"/>
        <v>0</v>
      </c>
    </row>
    <row r="396" ht="15.6" customHeight="1" outlineLevel="2" spans="1:7">
      <c r="A396" s="288" t="s">
        <v>671</v>
      </c>
      <c r="B396" s="289" t="s">
        <v>66</v>
      </c>
      <c r="C396" s="290"/>
      <c r="D396" s="295"/>
      <c r="E396" s="296"/>
      <c r="F396" s="291">
        <f t="shared" si="31"/>
        <v>0</v>
      </c>
      <c r="G396" s="291">
        <f t="shared" si="32"/>
        <v>0</v>
      </c>
    </row>
    <row r="397" ht="15.6" customHeight="1" outlineLevel="2" spans="1:7">
      <c r="A397" s="288" t="s">
        <v>672</v>
      </c>
      <c r="B397" s="289" t="s">
        <v>163</v>
      </c>
      <c r="C397" s="290"/>
      <c r="D397" s="295"/>
      <c r="E397" s="296"/>
      <c r="F397" s="291">
        <f t="shared" si="31"/>
        <v>0</v>
      </c>
      <c r="G397" s="291">
        <f t="shared" si="32"/>
        <v>0</v>
      </c>
    </row>
    <row r="398" ht="15.6" customHeight="1" outlineLevel="2" spans="1:7">
      <c r="A398" s="288" t="s">
        <v>673</v>
      </c>
      <c r="B398" s="289" t="s">
        <v>674</v>
      </c>
      <c r="C398" s="290"/>
      <c r="D398" s="295"/>
      <c r="E398" s="296"/>
      <c r="F398" s="291">
        <f t="shared" si="31"/>
        <v>0</v>
      </c>
      <c r="G398" s="291">
        <f t="shared" si="32"/>
        <v>0</v>
      </c>
    </row>
    <row r="399" ht="15.6" customHeight="1" outlineLevel="2" spans="1:7">
      <c r="A399" s="288" t="s">
        <v>675</v>
      </c>
      <c r="B399" s="289" t="s">
        <v>676</v>
      </c>
      <c r="C399" s="290"/>
      <c r="D399" s="295"/>
      <c r="E399" s="296"/>
      <c r="F399" s="291">
        <f t="shared" si="31"/>
        <v>0</v>
      </c>
      <c r="G399" s="291">
        <f t="shared" si="32"/>
        <v>0</v>
      </c>
    </row>
    <row r="400" outlineLevel="1" spans="1:7">
      <c r="A400" s="284" t="s">
        <v>677</v>
      </c>
      <c r="B400" s="285" t="s">
        <v>678</v>
      </c>
      <c r="C400" s="286">
        <f>SUM(C401:C402)</f>
        <v>0</v>
      </c>
      <c r="D400" s="286">
        <f>SUM(D401:D402)</f>
        <v>102</v>
      </c>
      <c r="E400" s="286">
        <f>SUM(E401:E402)</f>
        <v>0</v>
      </c>
      <c r="F400" s="287">
        <f t="shared" si="31"/>
        <v>0</v>
      </c>
      <c r="G400" s="287">
        <f t="shared" si="32"/>
        <v>0</v>
      </c>
    </row>
    <row r="401" ht="15.6" customHeight="1" outlineLevel="2" spans="1:7">
      <c r="A401" s="288" t="s">
        <v>679</v>
      </c>
      <c r="B401" s="289" t="s">
        <v>680</v>
      </c>
      <c r="C401" s="292"/>
      <c r="D401" s="294">
        <v>40</v>
      </c>
      <c r="E401" s="296"/>
      <c r="F401" s="291">
        <f t="shared" si="31"/>
        <v>0</v>
      </c>
      <c r="G401" s="291">
        <f t="shared" si="32"/>
        <v>0</v>
      </c>
    </row>
    <row r="402" ht="15.6" customHeight="1" outlineLevel="2" spans="1:7">
      <c r="A402" s="288" t="s">
        <v>681</v>
      </c>
      <c r="B402" s="289" t="s">
        <v>678</v>
      </c>
      <c r="C402" s="292"/>
      <c r="D402" s="294">
        <v>62</v>
      </c>
      <c r="E402" s="296"/>
      <c r="F402" s="291">
        <f t="shared" si="31"/>
        <v>0</v>
      </c>
      <c r="G402" s="291">
        <f t="shared" si="32"/>
        <v>0</v>
      </c>
    </row>
    <row r="403" spans="1:7">
      <c r="A403" s="281" t="s">
        <v>682</v>
      </c>
      <c r="B403" s="109" t="s">
        <v>683</v>
      </c>
      <c r="C403" s="282">
        <f>SUM(C404,C409,C416,C422,C428,C432,C436,C440,C446,C453)</f>
        <v>82670</v>
      </c>
      <c r="D403" s="282">
        <f>SUM(D404,D409,D416,D422,D428,D432,D436,D440,D446,D453)</f>
        <v>83776</v>
      </c>
      <c r="E403" s="282">
        <f>SUM(E404,E409,E416,E422,E428,E432,E436,E440,E446,E453)</f>
        <v>85690</v>
      </c>
      <c r="F403" s="283">
        <f t="shared" si="31"/>
        <v>1.03653078504899</v>
      </c>
      <c r="G403" s="283">
        <f t="shared" si="32"/>
        <v>1.02284663865546</v>
      </c>
    </row>
    <row r="404" outlineLevel="1" spans="1:7">
      <c r="A404" s="284" t="s">
        <v>684</v>
      </c>
      <c r="B404" s="285" t="s">
        <v>685</v>
      </c>
      <c r="C404" s="286">
        <f>SUM(C405:C408)</f>
        <v>2140</v>
      </c>
      <c r="D404" s="286">
        <f>SUM(D405:D408)</f>
        <v>2757</v>
      </c>
      <c r="E404" s="286">
        <f>SUM(E405:E408)</f>
        <v>3010</v>
      </c>
      <c r="F404" s="287">
        <f t="shared" si="31"/>
        <v>1.40654205607477</v>
      </c>
      <c r="G404" s="287">
        <f t="shared" si="32"/>
        <v>1.0917664127675</v>
      </c>
    </row>
    <row r="405" ht="15.6" customHeight="1" outlineLevel="2" spans="1:7">
      <c r="A405" s="288" t="s">
        <v>686</v>
      </c>
      <c r="B405" s="289" t="s">
        <v>64</v>
      </c>
      <c r="C405" s="290">
        <v>1890</v>
      </c>
      <c r="D405" s="294">
        <v>516</v>
      </c>
      <c r="E405" s="296">
        <v>560</v>
      </c>
      <c r="F405" s="291">
        <f t="shared" si="31"/>
        <v>0.296296296296296</v>
      </c>
      <c r="G405" s="291">
        <f t="shared" si="32"/>
        <v>1.08527131782946</v>
      </c>
    </row>
    <row r="406" ht="15.6" customHeight="1" outlineLevel="2" spans="1:7">
      <c r="A406" s="288" t="s">
        <v>687</v>
      </c>
      <c r="B406" s="289" t="s">
        <v>66</v>
      </c>
      <c r="C406" s="290">
        <v>136</v>
      </c>
      <c r="D406" s="294">
        <v>2110</v>
      </c>
      <c r="E406" s="296">
        <v>2300</v>
      </c>
      <c r="F406" s="291">
        <f t="shared" si="31"/>
        <v>16.9117647058824</v>
      </c>
      <c r="G406" s="291">
        <f t="shared" si="32"/>
        <v>1.09004739336493</v>
      </c>
    </row>
    <row r="407" ht="15.6" customHeight="1" outlineLevel="2" spans="1:7">
      <c r="A407" s="288" t="s">
        <v>688</v>
      </c>
      <c r="B407" s="289" t="s">
        <v>68</v>
      </c>
      <c r="C407" s="290"/>
      <c r="D407" s="294">
        <v>0</v>
      </c>
      <c r="E407" s="296"/>
      <c r="F407" s="291">
        <f t="shared" si="31"/>
        <v>0</v>
      </c>
      <c r="G407" s="291">
        <f t="shared" si="32"/>
        <v>0</v>
      </c>
    </row>
    <row r="408" ht="15.6" customHeight="1" outlineLevel="2" spans="1:7">
      <c r="A408" s="288" t="s">
        <v>689</v>
      </c>
      <c r="B408" s="289" t="s">
        <v>690</v>
      </c>
      <c r="C408" s="290">
        <v>114</v>
      </c>
      <c r="D408" s="294">
        <v>131</v>
      </c>
      <c r="E408" s="296">
        <v>150</v>
      </c>
      <c r="F408" s="291">
        <f t="shared" si="31"/>
        <v>1.31578947368421</v>
      </c>
      <c r="G408" s="291">
        <f t="shared" si="32"/>
        <v>1.14503816793893</v>
      </c>
    </row>
    <row r="409" outlineLevel="1" spans="1:7">
      <c r="A409" s="284" t="s">
        <v>691</v>
      </c>
      <c r="B409" s="285" t="s">
        <v>692</v>
      </c>
      <c r="C409" s="286">
        <f>SUM(C410:C415)</f>
        <v>80530</v>
      </c>
      <c r="D409" s="286">
        <f>SUM(D410:D415)</f>
        <v>81019</v>
      </c>
      <c r="E409" s="286">
        <f>SUM(E410:E415)</f>
        <v>82680</v>
      </c>
      <c r="F409" s="287">
        <f t="shared" si="31"/>
        <v>1.02669812492239</v>
      </c>
      <c r="G409" s="287">
        <f t="shared" si="32"/>
        <v>1.02050136387761</v>
      </c>
    </row>
    <row r="410" ht="15.6" customHeight="1" outlineLevel="2" spans="1:7">
      <c r="A410" s="288" t="s">
        <v>693</v>
      </c>
      <c r="B410" s="289" t="s">
        <v>694</v>
      </c>
      <c r="C410" s="290">
        <v>3928</v>
      </c>
      <c r="D410" s="294">
        <v>4753</v>
      </c>
      <c r="E410" s="296">
        <v>4800</v>
      </c>
      <c r="F410" s="291">
        <f t="shared" ref="F410:F455" si="33">IF(C410&gt;0,E410/C410,0)</f>
        <v>1.22199592668024</v>
      </c>
      <c r="G410" s="291">
        <f t="shared" ref="G410:G455" si="34">IF(D410&gt;0,E410/D410,0)</f>
        <v>1.00988849147907</v>
      </c>
    </row>
    <row r="411" ht="15.6" customHeight="1" outlineLevel="2" spans="1:7">
      <c r="A411" s="288" t="s">
        <v>695</v>
      </c>
      <c r="B411" s="289" t="s">
        <v>696</v>
      </c>
      <c r="C411" s="290">
        <v>50265</v>
      </c>
      <c r="D411" s="294">
        <v>50345</v>
      </c>
      <c r="E411" s="296">
        <v>51300</v>
      </c>
      <c r="F411" s="291">
        <f t="shared" si="33"/>
        <v>1.02059086839749</v>
      </c>
      <c r="G411" s="291">
        <f t="shared" si="34"/>
        <v>1.01896911311948</v>
      </c>
    </row>
    <row r="412" ht="15.6" customHeight="1" outlineLevel="2" spans="1:7">
      <c r="A412" s="288" t="s">
        <v>697</v>
      </c>
      <c r="B412" s="289" t="s">
        <v>698</v>
      </c>
      <c r="C412" s="290">
        <v>22010</v>
      </c>
      <c r="D412" s="294">
        <v>19309</v>
      </c>
      <c r="E412" s="296">
        <v>22000</v>
      </c>
      <c r="F412" s="291">
        <f t="shared" si="33"/>
        <v>0.999545661063153</v>
      </c>
      <c r="G412" s="291">
        <f t="shared" si="34"/>
        <v>1.13936506292403</v>
      </c>
    </row>
    <row r="413" ht="15.6" customHeight="1" outlineLevel="2" spans="1:7">
      <c r="A413" s="288" t="s">
        <v>699</v>
      </c>
      <c r="B413" s="289" t="s">
        <v>700</v>
      </c>
      <c r="C413" s="290">
        <v>4327</v>
      </c>
      <c r="D413" s="294">
        <v>3860</v>
      </c>
      <c r="E413" s="296">
        <v>4300</v>
      </c>
      <c r="F413" s="291">
        <f t="shared" si="33"/>
        <v>0.993760110931361</v>
      </c>
      <c r="G413" s="291">
        <f t="shared" si="34"/>
        <v>1.1139896373057</v>
      </c>
    </row>
    <row r="414" ht="15.6" customHeight="1" outlineLevel="2" spans="1:7">
      <c r="A414" s="288" t="s">
        <v>701</v>
      </c>
      <c r="B414" s="289" t="s">
        <v>702</v>
      </c>
      <c r="C414" s="290"/>
      <c r="D414" s="294">
        <v>0</v>
      </c>
      <c r="E414" s="296"/>
      <c r="F414" s="291">
        <f t="shared" si="33"/>
        <v>0</v>
      </c>
      <c r="G414" s="291">
        <f t="shared" si="34"/>
        <v>0</v>
      </c>
    </row>
    <row r="415" ht="15.6" customHeight="1" outlineLevel="2" spans="1:7">
      <c r="A415" s="288" t="s">
        <v>703</v>
      </c>
      <c r="B415" s="289" t="s">
        <v>704</v>
      </c>
      <c r="C415" s="290"/>
      <c r="D415" s="294">
        <v>2752</v>
      </c>
      <c r="E415" s="296">
        <v>280</v>
      </c>
      <c r="F415" s="291">
        <f t="shared" si="33"/>
        <v>0</v>
      </c>
      <c r="G415" s="291">
        <f t="shared" si="34"/>
        <v>0.101744186046512</v>
      </c>
    </row>
    <row r="416" outlineLevel="1" spans="1:7">
      <c r="A416" s="284" t="s">
        <v>705</v>
      </c>
      <c r="B416" s="285" t="s">
        <v>706</v>
      </c>
      <c r="C416" s="286">
        <f>SUM(C417:C421)</f>
        <v>0</v>
      </c>
      <c r="D416" s="286">
        <f>SUM(D417:D421)</f>
        <v>0</v>
      </c>
      <c r="E416" s="286">
        <f>SUM(E417:E421)</f>
        <v>0</v>
      </c>
      <c r="F416" s="287">
        <f t="shared" si="33"/>
        <v>0</v>
      </c>
      <c r="G416" s="287">
        <f t="shared" si="34"/>
        <v>0</v>
      </c>
    </row>
    <row r="417" ht="15.6" customHeight="1" outlineLevel="2" spans="1:7">
      <c r="A417" s="288" t="s">
        <v>707</v>
      </c>
      <c r="B417" s="289" t="s">
        <v>708</v>
      </c>
      <c r="C417" s="290"/>
      <c r="D417" s="295"/>
      <c r="E417" s="296"/>
      <c r="F417" s="291">
        <f t="shared" si="33"/>
        <v>0</v>
      </c>
      <c r="G417" s="291">
        <f t="shared" si="34"/>
        <v>0</v>
      </c>
    </row>
    <row r="418" ht="15.6" customHeight="1" outlineLevel="2" spans="1:7">
      <c r="A418" s="288" t="s">
        <v>709</v>
      </c>
      <c r="B418" s="289" t="s">
        <v>710</v>
      </c>
      <c r="C418" s="290"/>
      <c r="D418" s="295"/>
      <c r="E418" s="296"/>
      <c r="F418" s="291">
        <f t="shared" si="33"/>
        <v>0</v>
      </c>
      <c r="G418" s="291">
        <f t="shared" si="34"/>
        <v>0</v>
      </c>
    </row>
    <row r="419" ht="15.6" customHeight="1" outlineLevel="2" spans="1:7">
      <c r="A419" s="288" t="s">
        <v>711</v>
      </c>
      <c r="B419" s="289" t="s">
        <v>712</v>
      </c>
      <c r="C419" s="290"/>
      <c r="D419" s="295"/>
      <c r="E419" s="296"/>
      <c r="F419" s="291">
        <f t="shared" si="33"/>
        <v>0</v>
      </c>
      <c r="G419" s="291">
        <f t="shared" si="34"/>
        <v>0</v>
      </c>
    </row>
    <row r="420" ht="15.6" customHeight="1" outlineLevel="2" spans="1:7">
      <c r="A420" s="288" t="s">
        <v>713</v>
      </c>
      <c r="B420" s="289" t="s">
        <v>714</v>
      </c>
      <c r="C420" s="290"/>
      <c r="D420" s="295"/>
      <c r="E420" s="296"/>
      <c r="F420" s="291">
        <f t="shared" si="33"/>
        <v>0</v>
      </c>
      <c r="G420" s="291">
        <f t="shared" si="34"/>
        <v>0</v>
      </c>
    </row>
    <row r="421" ht="15.6" customHeight="1" outlineLevel="2" spans="1:7">
      <c r="A421" s="288" t="s">
        <v>715</v>
      </c>
      <c r="B421" s="289" t="s">
        <v>716</v>
      </c>
      <c r="C421" s="290"/>
      <c r="D421" s="295"/>
      <c r="E421" s="296"/>
      <c r="F421" s="291">
        <f t="shared" si="33"/>
        <v>0</v>
      </c>
      <c r="G421" s="291">
        <f t="shared" si="34"/>
        <v>0</v>
      </c>
    </row>
    <row r="422" outlineLevel="1" spans="1:7">
      <c r="A422" s="284" t="s">
        <v>717</v>
      </c>
      <c r="B422" s="285" t="s">
        <v>718</v>
      </c>
      <c r="C422" s="286">
        <f>SUM(C423:C427)</f>
        <v>0</v>
      </c>
      <c r="D422" s="286">
        <f>SUM(D423:D427)</f>
        <v>0</v>
      </c>
      <c r="E422" s="286">
        <f>SUM(E423:E427)</f>
        <v>0</v>
      </c>
      <c r="F422" s="287">
        <f t="shared" si="33"/>
        <v>0</v>
      </c>
      <c r="G422" s="287">
        <f t="shared" si="34"/>
        <v>0</v>
      </c>
    </row>
    <row r="423" ht="15.6" customHeight="1" outlineLevel="2" spans="1:7">
      <c r="A423" s="288" t="s">
        <v>719</v>
      </c>
      <c r="B423" s="289" t="s">
        <v>720</v>
      </c>
      <c r="C423" s="290"/>
      <c r="D423" s="295"/>
      <c r="E423" s="296"/>
      <c r="F423" s="291">
        <f t="shared" si="33"/>
        <v>0</v>
      </c>
      <c r="G423" s="291">
        <f t="shared" si="34"/>
        <v>0</v>
      </c>
    </row>
    <row r="424" ht="15.6" customHeight="1" outlineLevel="2" spans="1:7">
      <c r="A424" s="288" t="s">
        <v>721</v>
      </c>
      <c r="B424" s="289" t="s">
        <v>722</v>
      </c>
      <c r="C424" s="290"/>
      <c r="D424" s="295"/>
      <c r="E424" s="296"/>
      <c r="F424" s="291">
        <f t="shared" si="33"/>
        <v>0</v>
      </c>
      <c r="G424" s="291">
        <f t="shared" si="34"/>
        <v>0</v>
      </c>
    </row>
    <row r="425" ht="15.6" customHeight="1" outlineLevel="2" spans="1:7">
      <c r="A425" s="288" t="s">
        <v>723</v>
      </c>
      <c r="B425" s="289" t="s">
        <v>724</v>
      </c>
      <c r="C425" s="290"/>
      <c r="D425" s="295"/>
      <c r="E425" s="296"/>
      <c r="F425" s="291">
        <f t="shared" si="33"/>
        <v>0</v>
      </c>
      <c r="G425" s="291">
        <f t="shared" si="34"/>
        <v>0</v>
      </c>
    </row>
    <row r="426" ht="15.6" customHeight="1" outlineLevel="2" spans="1:7">
      <c r="A426" s="288" t="s">
        <v>725</v>
      </c>
      <c r="B426" s="289" t="s">
        <v>726</v>
      </c>
      <c r="C426" s="290"/>
      <c r="D426" s="295"/>
      <c r="E426" s="296"/>
      <c r="F426" s="291">
        <f t="shared" si="33"/>
        <v>0</v>
      </c>
      <c r="G426" s="291">
        <f t="shared" si="34"/>
        <v>0</v>
      </c>
    </row>
    <row r="427" ht="15.6" customHeight="1" outlineLevel="2" spans="1:7">
      <c r="A427" s="288" t="s">
        <v>727</v>
      </c>
      <c r="B427" s="289" t="s">
        <v>728</v>
      </c>
      <c r="C427" s="290"/>
      <c r="D427" s="295"/>
      <c r="E427" s="296"/>
      <c r="F427" s="291">
        <f t="shared" si="33"/>
        <v>0</v>
      </c>
      <c r="G427" s="291">
        <f t="shared" si="34"/>
        <v>0</v>
      </c>
    </row>
    <row r="428" outlineLevel="1" spans="1:7">
      <c r="A428" s="284" t="s">
        <v>729</v>
      </c>
      <c r="B428" s="285" t="s">
        <v>730</v>
      </c>
      <c r="C428" s="286">
        <f>SUM(C429:C431)</f>
        <v>0</v>
      </c>
      <c r="D428" s="286">
        <f>SUM(D429:D431)</f>
        <v>0</v>
      </c>
      <c r="E428" s="286">
        <f>SUM(E429:E431)</f>
        <v>0</v>
      </c>
      <c r="F428" s="287">
        <f t="shared" si="33"/>
        <v>0</v>
      </c>
      <c r="G428" s="287">
        <f t="shared" si="34"/>
        <v>0</v>
      </c>
    </row>
    <row r="429" ht="15.6" customHeight="1" outlineLevel="2" spans="1:7">
      <c r="A429" s="288" t="s">
        <v>731</v>
      </c>
      <c r="B429" s="289" t="s">
        <v>732</v>
      </c>
      <c r="C429" s="290"/>
      <c r="D429" s="295"/>
      <c r="E429" s="296"/>
      <c r="F429" s="291">
        <f t="shared" si="33"/>
        <v>0</v>
      </c>
      <c r="G429" s="291">
        <f t="shared" si="34"/>
        <v>0</v>
      </c>
    </row>
    <row r="430" ht="15.6" customHeight="1" outlineLevel="2" spans="1:7">
      <c r="A430" s="288" t="s">
        <v>733</v>
      </c>
      <c r="B430" s="289" t="s">
        <v>734</v>
      </c>
      <c r="C430" s="290"/>
      <c r="D430" s="295"/>
      <c r="E430" s="296"/>
      <c r="F430" s="291">
        <f t="shared" si="33"/>
        <v>0</v>
      </c>
      <c r="G430" s="291">
        <f t="shared" si="34"/>
        <v>0</v>
      </c>
    </row>
    <row r="431" ht="15.6" customHeight="1" outlineLevel="2" spans="1:7">
      <c r="A431" s="288" t="s">
        <v>735</v>
      </c>
      <c r="B431" s="289" t="s">
        <v>736</v>
      </c>
      <c r="C431" s="290"/>
      <c r="D431" s="295"/>
      <c r="E431" s="296"/>
      <c r="F431" s="291">
        <f t="shared" si="33"/>
        <v>0</v>
      </c>
      <c r="G431" s="291">
        <f t="shared" si="34"/>
        <v>0</v>
      </c>
    </row>
    <row r="432" outlineLevel="1" spans="1:7">
      <c r="A432" s="284" t="s">
        <v>737</v>
      </c>
      <c r="B432" s="285" t="s">
        <v>738</v>
      </c>
      <c r="C432" s="286">
        <f>SUM(C433:C435)</f>
        <v>0</v>
      </c>
      <c r="D432" s="286">
        <f>SUM(D433:D435)</f>
        <v>0</v>
      </c>
      <c r="E432" s="286">
        <f>SUM(E433:E435)</f>
        <v>0</v>
      </c>
      <c r="F432" s="287">
        <f t="shared" si="33"/>
        <v>0</v>
      </c>
      <c r="G432" s="287">
        <f t="shared" si="34"/>
        <v>0</v>
      </c>
    </row>
    <row r="433" ht="15.6" customHeight="1" outlineLevel="2" spans="1:7">
      <c r="A433" s="288" t="s">
        <v>739</v>
      </c>
      <c r="B433" s="289" t="s">
        <v>740</v>
      </c>
      <c r="C433" s="290"/>
      <c r="D433" s="295"/>
      <c r="E433" s="296"/>
      <c r="F433" s="291">
        <f t="shared" si="33"/>
        <v>0</v>
      </c>
      <c r="G433" s="291">
        <f t="shared" si="34"/>
        <v>0</v>
      </c>
    </row>
    <row r="434" ht="15.6" customHeight="1" outlineLevel="2" spans="1:7">
      <c r="A434" s="288" t="s">
        <v>741</v>
      </c>
      <c r="B434" s="289" t="s">
        <v>742</v>
      </c>
      <c r="C434" s="290"/>
      <c r="D434" s="295"/>
      <c r="E434" s="296"/>
      <c r="F434" s="291">
        <f t="shared" si="33"/>
        <v>0</v>
      </c>
      <c r="G434" s="291">
        <f t="shared" si="34"/>
        <v>0</v>
      </c>
    </row>
    <row r="435" ht="15.6" customHeight="1" outlineLevel="2" spans="1:7">
      <c r="A435" s="288" t="s">
        <v>743</v>
      </c>
      <c r="B435" s="289" t="s">
        <v>744</v>
      </c>
      <c r="C435" s="290"/>
      <c r="D435" s="295"/>
      <c r="E435" s="296"/>
      <c r="F435" s="291">
        <f t="shared" si="33"/>
        <v>0</v>
      </c>
      <c r="G435" s="291">
        <f t="shared" si="34"/>
        <v>0</v>
      </c>
    </row>
    <row r="436" outlineLevel="1" spans="1:7">
      <c r="A436" s="284" t="s">
        <v>745</v>
      </c>
      <c r="B436" s="285" t="s">
        <v>746</v>
      </c>
      <c r="C436" s="286">
        <f>SUM(C437:C439)</f>
        <v>0</v>
      </c>
      <c r="D436" s="286">
        <f>SUM(D437:D439)</f>
        <v>0</v>
      </c>
      <c r="E436" s="286">
        <f>SUM(E437:E439)</f>
        <v>0</v>
      </c>
      <c r="F436" s="287">
        <f t="shared" si="33"/>
        <v>0</v>
      </c>
      <c r="G436" s="287">
        <f t="shared" si="34"/>
        <v>0</v>
      </c>
    </row>
    <row r="437" ht="15.6" customHeight="1" outlineLevel="2" spans="1:7">
      <c r="A437" s="288" t="s">
        <v>747</v>
      </c>
      <c r="B437" s="289" t="s">
        <v>748</v>
      </c>
      <c r="C437" s="292"/>
      <c r="D437" s="295"/>
      <c r="E437" s="296"/>
      <c r="F437" s="291">
        <f t="shared" si="33"/>
        <v>0</v>
      </c>
      <c r="G437" s="291">
        <f t="shared" si="34"/>
        <v>0</v>
      </c>
    </row>
    <row r="438" ht="15.6" customHeight="1" outlineLevel="2" spans="1:7">
      <c r="A438" s="288" t="s">
        <v>749</v>
      </c>
      <c r="B438" s="289" t="s">
        <v>750</v>
      </c>
      <c r="C438" s="290"/>
      <c r="D438" s="295"/>
      <c r="E438" s="296"/>
      <c r="F438" s="291">
        <f t="shared" si="33"/>
        <v>0</v>
      </c>
      <c r="G438" s="291">
        <f t="shared" si="34"/>
        <v>0</v>
      </c>
    </row>
    <row r="439" ht="15.6" customHeight="1" outlineLevel="2" spans="1:7">
      <c r="A439" s="288" t="s">
        <v>751</v>
      </c>
      <c r="B439" s="289" t="s">
        <v>752</v>
      </c>
      <c r="C439" s="290"/>
      <c r="D439" s="295"/>
      <c r="E439" s="296"/>
      <c r="F439" s="291">
        <f t="shared" si="33"/>
        <v>0</v>
      </c>
      <c r="G439" s="291">
        <f t="shared" si="34"/>
        <v>0</v>
      </c>
    </row>
    <row r="440" outlineLevel="1" spans="1:7">
      <c r="A440" s="284" t="s">
        <v>753</v>
      </c>
      <c r="B440" s="285" t="s">
        <v>754</v>
      </c>
      <c r="C440" s="286">
        <f>SUM(C441:C445)</f>
        <v>0</v>
      </c>
      <c r="D440" s="286">
        <f>SUM(D441:D445)</f>
        <v>0</v>
      </c>
      <c r="E440" s="286">
        <f>SUM(E441:E445)</f>
        <v>0</v>
      </c>
      <c r="F440" s="287">
        <f t="shared" si="33"/>
        <v>0</v>
      </c>
      <c r="G440" s="287">
        <f t="shared" si="34"/>
        <v>0</v>
      </c>
    </row>
    <row r="441" ht="15.6" customHeight="1" outlineLevel="2" spans="1:7">
      <c r="A441" s="288" t="s">
        <v>755</v>
      </c>
      <c r="B441" s="289" t="s">
        <v>756</v>
      </c>
      <c r="C441" s="290"/>
      <c r="D441" s="295"/>
      <c r="E441" s="296"/>
      <c r="F441" s="291">
        <f t="shared" si="33"/>
        <v>0</v>
      </c>
      <c r="G441" s="291">
        <f t="shared" si="34"/>
        <v>0</v>
      </c>
    </row>
    <row r="442" ht="15.6" customHeight="1" outlineLevel="2" spans="1:7">
      <c r="A442" s="288" t="s">
        <v>757</v>
      </c>
      <c r="B442" s="289" t="s">
        <v>758</v>
      </c>
      <c r="C442" s="290"/>
      <c r="D442" s="295"/>
      <c r="E442" s="296"/>
      <c r="F442" s="291">
        <f t="shared" si="33"/>
        <v>0</v>
      </c>
      <c r="G442" s="291">
        <f t="shared" si="34"/>
        <v>0</v>
      </c>
    </row>
    <row r="443" ht="15.6" customHeight="1" outlineLevel="2" spans="1:7">
      <c r="A443" s="288" t="s">
        <v>759</v>
      </c>
      <c r="B443" s="289" t="s">
        <v>760</v>
      </c>
      <c r="C443" s="290"/>
      <c r="D443" s="295"/>
      <c r="E443" s="296"/>
      <c r="F443" s="291">
        <f t="shared" si="33"/>
        <v>0</v>
      </c>
      <c r="G443" s="291">
        <f t="shared" si="34"/>
        <v>0</v>
      </c>
    </row>
    <row r="444" ht="15.6" customHeight="1" outlineLevel="2" spans="1:7">
      <c r="A444" s="288" t="s">
        <v>761</v>
      </c>
      <c r="B444" s="289" t="s">
        <v>762</v>
      </c>
      <c r="C444" s="290"/>
      <c r="D444" s="295"/>
      <c r="E444" s="296"/>
      <c r="F444" s="291">
        <f t="shared" si="33"/>
        <v>0</v>
      </c>
      <c r="G444" s="291">
        <f t="shared" si="34"/>
        <v>0</v>
      </c>
    </row>
    <row r="445" ht="15.6" customHeight="1" outlineLevel="2" spans="1:7">
      <c r="A445" s="288" t="s">
        <v>763</v>
      </c>
      <c r="B445" s="289" t="s">
        <v>764</v>
      </c>
      <c r="C445" s="290"/>
      <c r="D445" s="295"/>
      <c r="E445" s="296"/>
      <c r="F445" s="291">
        <f t="shared" si="33"/>
        <v>0</v>
      </c>
      <c r="G445" s="291">
        <f t="shared" si="34"/>
        <v>0</v>
      </c>
    </row>
    <row r="446" outlineLevel="1" spans="1:7">
      <c r="A446" s="284" t="s">
        <v>765</v>
      </c>
      <c r="B446" s="285" t="s">
        <v>766</v>
      </c>
      <c r="C446" s="286">
        <f>SUM(C447:C452)</f>
        <v>0</v>
      </c>
      <c r="D446" s="286">
        <f>SUM(D447:D452)</f>
        <v>0</v>
      </c>
      <c r="E446" s="286">
        <f>SUM(E447:E452)</f>
        <v>0</v>
      </c>
      <c r="F446" s="287">
        <f t="shared" si="33"/>
        <v>0</v>
      </c>
      <c r="G446" s="287">
        <f t="shared" si="34"/>
        <v>0</v>
      </c>
    </row>
    <row r="447" ht="15.6" customHeight="1" outlineLevel="2" spans="1:7">
      <c r="A447" s="288" t="s">
        <v>767</v>
      </c>
      <c r="B447" s="289" t="s">
        <v>768</v>
      </c>
      <c r="C447" s="290"/>
      <c r="D447" s="295"/>
      <c r="E447" s="296"/>
      <c r="F447" s="291">
        <f t="shared" si="33"/>
        <v>0</v>
      </c>
      <c r="G447" s="291">
        <f t="shared" si="34"/>
        <v>0</v>
      </c>
    </row>
    <row r="448" ht="15.6" customHeight="1" outlineLevel="2" spans="1:7">
      <c r="A448" s="288" t="s">
        <v>769</v>
      </c>
      <c r="B448" s="289" t="s">
        <v>770</v>
      </c>
      <c r="C448" s="290"/>
      <c r="D448" s="295"/>
      <c r="E448" s="296"/>
      <c r="F448" s="291">
        <f t="shared" si="33"/>
        <v>0</v>
      </c>
      <c r="G448" s="291">
        <f t="shared" si="34"/>
        <v>0</v>
      </c>
    </row>
    <row r="449" ht="15.6" customHeight="1" outlineLevel="2" spans="1:7">
      <c r="A449" s="288" t="s">
        <v>771</v>
      </c>
      <c r="B449" s="289" t="s">
        <v>772</v>
      </c>
      <c r="C449" s="290"/>
      <c r="D449" s="295"/>
      <c r="E449" s="296"/>
      <c r="F449" s="291">
        <f t="shared" si="33"/>
        <v>0</v>
      </c>
      <c r="G449" s="291">
        <f t="shared" si="34"/>
        <v>0</v>
      </c>
    </row>
    <row r="450" ht="15.6" customHeight="1" outlineLevel="2" spans="1:7">
      <c r="A450" s="288" t="s">
        <v>773</v>
      </c>
      <c r="B450" s="289" t="s">
        <v>774</v>
      </c>
      <c r="C450" s="290"/>
      <c r="D450" s="295"/>
      <c r="E450" s="296"/>
      <c r="F450" s="291">
        <f t="shared" si="33"/>
        <v>0</v>
      </c>
      <c r="G450" s="291">
        <f t="shared" si="34"/>
        <v>0</v>
      </c>
    </row>
    <row r="451" ht="15.6" customHeight="1" outlineLevel="2" spans="1:7">
      <c r="A451" s="288" t="s">
        <v>775</v>
      </c>
      <c r="B451" s="289" t="s">
        <v>776</v>
      </c>
      <c r="C451" s="290"/>
      <c r="D451" s="295"/>
      <c r="E451" s="296"/>
      <c r="F451" s="291">
        <f t="shared" si="33"/>
        <v>0</v>
      </c>
      <c r="G451" s="291">
        <f t="shared" si="34"/>
        <v>0</v>
      </c>
    </row>
    <row r="452" ht="15.6" customHeight="1" outlineLevel="2" spans="1:7">
      <c r="A452" s="288" t="s">
        <v>777</v>
      </c>
      <c r="B452" s="289" t="s">
        <v>778</v>
      </c>
      <c r="C452" s="290"/>
      <c r="D452" s="295"/>
      <c r="E452" s="296"/>
      <c r="F452" s="291">
        <f t="shared" si="33"/>
        <v>0</v>
      </c>
      <c r="G452" s="291">
        <f t="shared" si="34"/>
        <v>0</v>
      </c>
    </row>
    <row r="453" outlineLevel="1" spans="1:7">
      <c r="A453" s="284" t="s">
        <v>779</v>
      </c>
      <c r="B453" s="285" t="s">
        <v>780</v>
      </c>
      <c r="C453" s="286">
        <f>SUM(C454)</f>
        <v>0</v>
      </c>
      <c r="D453" s="286">
        <f>SUM(D454)</f>
        <v>0</v>
      </c>
      <c r="E453" s="286">
        <f>SUM(E454)</f>
        <v>0</v>
      </c>
      <c r="F453" s="287">
        <f t="shared" si="33"/>
        <v>0</v>
      </c>
      <c r="G453" s="287">
        <f t="shared" si="34"/>
        <v>0</v>
      </c>
    </row>
    <row r="454" ht="15.6" customHeight="1" outlineLevel="2" spans="1:7">
      <c r="A454" s="288" t="s">
        <v>781</v>
      </c>
      <c r="B454" s="289" t="s">
        <v>780</v>
      </c>
      <c r="C454" s="292"/>
      <c r="D454" s="295"/>
      <c r="E454" s="296"/>
      <c r="F454" s="291">
        <f t="shared" si="33"/>
        <v>0</v>
      </c>
      <c r="G454" s="291">
        <f t="shared" si="34"/>
        <v>0</v>
      </c>
    </row>
    <row r="455" spans="1:7">
      <c r="A455" s="281" t="s">
        <v>782</v>
      </c>
      <c r="B455" s="109" t="s">
        <v>783</v>
      </c>
      <c r="C455" s="282">
        <f>SUM(C456,C461,C470,C476,C481,C486,C491,C498,C502,C506)</f>
        <v>2600</v>
      </c>
      <c r="D455" s="282">
        <f>SUM(D456,D461,D470,D476,D481,D486,D491,D498,D502,D506)</f>
        <v>2643</v>
      </c>
      <c r="E455" s="282">
        <f>SUM(E456,E461,E470,E476,E481,E486,E491,E498,E502,E506)</f>
        <v>2750</v>
      </c>
      <c r="F455" s="283">
        <f t="shared" si="33"/>
        <v>1.05769230769231</v>
      </c>
      <c r="G455" s="283">
        <f t="shared" si="34"/>
        <v>1.04048429814605</v>
      </c>
    </row>
    <row r="456" outlineLevel="1" spans="1:7">
      <c r="A456" s="284" t="s">
        <v>784</v>
      </c>
      <c r="B456" s="285" t="s">
        <v>785</v>
      </c>
      <c r="C456" s="286">
        <f>SUM(C457:C460)</f>
        <v>725</v>
      </c>
      <c r="D456" s="286">
        <f>SUM(D457:D460)</f>
        <v>1494</v>
      </c>
      <c r="E456" s="286">
        <f>SUM(E457:E460)</f>
        <v>900</v>
      </c>
      <c r="F456" s="287">
        <f t="shared" ref="F456:F519" si="35">IF(C456&gt;0,E456/C456,0)</f>
        <v>1.24137931034483</v>
      </c>
      <c r="G456" s="287">
        <f t="shared" ref="G456:G519" si="36">IF(D456&gt;0,E456/D456,0)</f>
        <v>0.602409638554217</v>
      </c>
    </row>
    <row r="457" ht="15.6" customHeight="1" outlineLevel="2" spans="1:7">
      <c r="A457" s="288" t="s">
        <v>786</v>
      </c>
      <c r="B457" s="289" t="s">
        <v>64</v>
      </c>
      <c r="C457" s="290"/>
      <c r="D457" s="295"/>
      <c r="E457" s="296"/>
      <c r="F457" s="291">
        <f t="shared" si="35"/>
        <v>0</v>
      </c>
      <c r="G457" s="291">
        <f t="shared" si="36"/>
        <v>0</v>
      </c>
    </row>
    <row r="458" ht="15.6" customHeight="1" outlineLevel="2" spans="1:7">
      <c r="A458" s="288" t="s">
        <v>787</v>
      </c>
      <c r="B458" s="289" t="s">
        <v>66</v>
      </c>
      <c r="C458" s="290"/>
      <c r="D458" s="294">
        <v>530</v>
      </c>
      <c r="E458" s="296"/>
      <c r="F458" s="291">
        <f t="shared" si="35"/>
        <v>0</v>
      </c>
      <c r="G458" s="291">
        <f t="shared" si="36"/>
        <v>0</v>
      </c>
    </row>
    <row r="459" ht="15.6" customHeight="1" outlineLevel="2" spans="1:7">
      <c r="A459" s="288" t="s">
        <v>788</v>
      </c>
      <c r="B459" s="289" t="s">
        <v>68</v>
      </c>
      <c r="C459" s="290"/>
      <c r="D459" s="295"/>
      <c r="E459" s="296"/>
      <c r="F459" s="291">
        <f t="shared" si="35"/>
        <v>0</v>
      </c>
      <c r="G459" s="291">
        <f t="shared" si="36"/>
        <v>0</v>
      </c>
    </row>
    <row r="460" ht="15.6" customHeight="1" outlineLevel="2" spans="1:7">
      <c r="A460" s="288" t="s">
        <v>789</v>
      </c>
      <c r="B460" s="289" t="s">
        <v>790</v>
      </c>
      <c r="C460" s="290">
        <v>725</v>
      </c>
      <c r="D460" s="294">
        <v>964</v>
      </c>
      <c r="E460" s="296">
        <v>900</v>
      </c>
      <c r="F460" s="291">
        <f t="shared" si="35"/>
        <v>1.24137931034483</v>
      </c>
      <c r="G460" s="291">
        <f t="shared" si="36"/>
        <v>0.933609958506224</v>
      </c>
    </row>
    <row r="461" outlineLevel="1" spans="1:7">
      <c r="A461" s="284" t="s">
        <v>791</v>
      </c>
      <c r="B461" s="285" t="s">
        <v>792</v>
      </c>
      <c r="C461" s="286">
        <f>SUM(C462:C469)</f>
        <v>0</v>
      </c>
      <c r="D461" s="286">
        <f>SUM(D462:D469)</f>
        <v>0</v>
      </c>
      <c r="E461" s="286">
        <f>SUM(E462:E469)</f>
        <v>0</v>
      </c>
      <c r="F461" s="287">
        <f t="shared" si="35"/>
        <v>0</v>
      </c>
      <c r="G461" s="287">
        <f t="shared" si="36"/>
        <v>0</v>
      </c>
    </row>
    <row r="462" ht="15.6" customHeight="1" outlineLevel="2" spans="1:7">
      <c r="A462" s="288" t="s">
        <v>793</v>
      </c>
      <c r="B462" s="289" t="s">
        <v>794</v>
      </c>
      <c r="C462" s="290"/>
      <c r="D462" s="295"/>
      <c r="E462" s="296"/>
      <c r="F462" s="291">
        <f t="shared" si="35"/>
        <v>0</v>
      </c>
      <c r="G462" s="291">
        <f t="shared" si="36"/>
        <v>0</v>
      </c>
    </row>
    <row r="463" ht="15.6" customHeight="1" outlineLevel="2" spans="1:7">
      <c r="A463" s="288" t="s">
        <v>795</v>
      </c>
      <c r="B463" s="289" t="s">
        <v>796</v>
      </c>
      <c r="C463" s="290"/>
      <c r="D463" s="295"/>
      <c r="E463" s="296"/>
      <c r="F463" s="291">
        <f t="shared" si="35"/>
        <v>0</v>
      </c>
      <c r="G463" s="291">
        <f t="shared" si="36"/>
        <v>0</v>
      </c>
    </row>
    <row r="464" ht="15.6" customHeight="1" outlineLevel="2" spans="1:7">
      <c r="A464" s="288" t="s">
        <v>797</v>
      </c>
      <c r="B464" s="289" t="s">
        <v>798</v>
      </c>
      <c r="C464" s="290"/>
      <c r="D464" s="295"/>
      <c r="E464" s="296"/>
      <c r="F464" s="291">
        <f t="shared" si="35"/>
        <v>0</v>
      </c>
      <c r="G464" s="291">
        <f t="shared" si="36"/>
        <v>0</v>
      </c>
    </row>
    <row r="465" ht="15.6" customHeight="1" outlineLevel="2" spans="1:7">
      <c r="A465" s="288" t="s">
        <v>799</v>
      </c>
      <c r="B465" s="289" t="s">
        <v>800</v>
      </c>
      <c r="C465" s="290"/>
      <c r="D465" s="295"/>
      <c r="E465" s="296"/>
      <c r="F465" s="291">
        <f t="shared" si="35"/>
        <v>0</v>
      </c>
      <c r="G465" s="291">
        <f t="shared" si="36"/>
        <v>0</v>
      </c>
    </row>
    <row r="466" ht="15.6" customHeight="1" outlineLevel="2" spans="1:7">
      <c r="A466" s="288" t="s">
        <v>801</v>
      </c>
      <c r="B466" s="289" t="s">
        <v>802</v>
      </c>
      <c r="C466" s="290"/>
      <c r="D466" s="295"/>
      <c r="E466" s="296"/>
      <c r="F466" s="291">
        <f t="shared" si="35"/>
        <v>0</v>
      </c>
      <c r="G466" s="291">
        <f t="shared" si="36"/>
        <v>0</v>
      </c>
    </row>
    <row r="467" ht="15.6" customHeight="1" outlineLevel="2" spans="1:7">
      <c r="A467" s="288" t="s">
        <v>803</v>
      </c>
      <c r="B467" s="289" t="s">
        <v>804</v>
      </c>
      <c r="C467" s="290"/>
      <c r="D467" s="295"/>
      <c r="E467" s="296"/>
      <c r="F467" s="291">
        <f t="shared" si="35"/>
        <v>0</v>
      </c>
      <c r="G467" s="291">
        <f t="shared" si="36"/>
        <v>0</v>
      </c>
    </row>
    <row r="468" ht="15.6" customHeight="1" outlineLevel="2" spans="1:7">
      <c r="A468" s="288" t="s">
        <v>805</v>
      </c>
      <c r="B468" s="289" t="s">
        <v>806</v>
      </c>
      <c r="C468" s="290"/>
      <c r="D468" s="295"/>
      <c r="E468" s="296"/>
      <c r="F468" s="291">
        <f t="shared" si="35"/>
        <v>0</v>
      </c>
      <c r="G468" s="291">
        <f t="shared" si="36"/>
        <v>0</v>
      </c>
    </row>
    <row r="469" ht="15.6" customHeight="1" outlineLevel="2" spans="1:7">
      <c r="A469" s="288" t="s">
        <v>807</v>
      </c>
      <c r="B469" s="289" t="s">
        <v>808</v>
      </c>
      <c r="C469" s="290"/>
      <c r="D469" s="295"/>
      <c r="E469" s="296"/>
      <c r="F469" s="291">
        <f t="shared" si="35"/>
        <v>0</v>
      </c>
      <c r="G469" s="291">
        <f t="shared" si="36"/>
        <v>0</v>
      </c>
    </row>
    <row r="470" outlineLevel="1" spans="1:7">
      <c r="A470" s="284" t="s">
        <v>809</v>
      </c>
      <c r="B470" s="285" t="s">
        <v>810</v>
      </c>
      <c r="C470" s="286">
        <f>SUM(C471:C475)</f>
        <v>0</v>
      </c>
      <c r="D470" s="286">
        <f>SUM(D471:D475)</f>
        <v>0</v>
      </c>
      <c r="E470" s="286">
        <f>SUM(E471:E475)</f>
        <v>0</v>
      </c>
      <c r="F470" s="287">
        <f t="shared" si="35"/>
        <v>0</v>
      </c>
      <c r="G470" s="287">
        <f t="shared" si="36"/>
        <v>0</v>
      </c>
    </row>
    <row r="471" ht="15.6" customHeight="1" outlineLevel="2" spans="1:7">
      <c r="A471" s="288" t="s">
        <v>811</v>
      </c>
      <c r="B471" s="289" t="s">
        <v>794</v>
      </c>
      <c r="C471" s="290"/>
      <c r="D471" s="295"/>
      <c r="E471" s="296"/>
      <c r="F471" s="291">
        <f t="shared" si="35"/>
        <v>0</v>
      </c>
      <c r="G471" s="291">
        <f t="shared" si="36"/>
        <v>0</v>
      </c>
    </row>
    <row r="472" ht="15.6" customHeight="1" outlineLevel="2" spans="1:7">
      <c r="A472" s="288" t="s">
        <v>812</v>
      </c>
      <c r="B472" s="289" t="s">
        <v>813</v>
      </c>
      <c r="C472" s="290"/>
      <c r="D472" s="295"/>
      <c r="E472" s="296"/>
      <c r="F472" s="291">
        <f t="shared" si="35"/>
        <v>0</v>
      </c>
      <c r="G472" s="291">
        <f t="shared" si="36"/>
        <v>0</v>
      </c>
    </row>
    <row r="473" ht="15.6" customHeight="1" outlineLevel="2" spans="1:7">
      <c r="A473" s="288" t="s">
        <v>814</v>
      </c>
      <c r="B473" s="289" t="s">
        <v>815</v>
      </c>
      <c r="C473" s="290"/>
      <c r="D473" s="295"/>
      <c r="E473" s="296"/>
      <c r="F473" s="291">
        <f t="shared" si="35"/>
        <v>0</v>
      </c>
      <c r="G473" s="291">
        <f t="shared" si="36"/>
        <v>0</v>
      </c>
    </row>
    <row r="474" ht="15.6" customHeight="1" outlineLevel="2" spans="1:7">
      <c r="A474" s="288" t="s">
        <v>816</v>
      </c>
      <c r="B474" s="289" t="s">
        <v>817</v>
      </c>
      <c r="C474" s="290"/>
      <c r="D474" s="295"/>
      <c r="E474" s="296"/>
      <c r="F474" s="291">
        <f t="shared" si="35"/>
        <v>0</v>
      </c>
      <c r="G474" s="291">
        <f t="shared" si="36"/>
        <v>0</v>
      </c>
    </row>
    <row r="475" ht="15.6" customHeight="1" outlineLevel="2" spans="1:7">
      <c r="A475" s="288" t="s">
        <v>818</v>
      </c>
      <c r="B475" s="289" t="s">
        <v>819</v>
      </c>
      <c r="C475" s="290"/>
      <c r="D475" s="295"/>
      <c r="E475" s="296"/>
      <c r="F475" s="291">
        <f t="shared" si="35"/>
        <v>0</v>
      </c>
      <c r="G475" s="291">
        <f t="shared" si="36"/>
        <v>0</v>
      </c>
    </row>
    <row r="476" outlineLevel="1" spans="1:7">
      <c r="A476" s="284" t="s">
        <v>820</v>
      </c>
      <c r="B476" s="285" t="s">
        <v>821</v>
      </c>
      <c r="C476" s="286">
        <f>SUM(C477:C480)</f>
        <v>1235</v>
      </c>
      <c r="D476" s="286">
        <f>SUM(D477:D480)</f>
        <v>899</v>
      </c>
      <c r="E476" s="286">
        <f>SUM(E477:E480)</f>
        <v>990</v>
      </c>
      <c r="F476" s="287">
        <f t="shared" si="35"/>
        <v>0.801619433198381</v>
      </c>
      <c r="G476" s="287">
        <f t="shared" si="36"/>
        <v>1.10122358175751</v>
      </c>
    </row>
    <row r="477" ht="15.6" customHeight="1" outlineLevel="2" spans="1:7">
      <c r="A477" s="288" t="s">
        <v>822</v>
      </c>
      <c r="B477" s="289" t="s">
        <v>794</v>
      </c>
      <c r="C477" s="290"/>
      <c r="D477" s="295"/>
      <c r="E477" s="296"/>
      <c r="F477" s="291">
        <f t="shared" si="35"/>
        <v>0</v>
      </c>
      <c r="G477" s="291">
        <f t="shared" si="36"/>
        <v>0</v>
      </c>
    </row>
    <row r="478" ht="15.6" customHeight="1" outlineLevel="2" spans="1:7">
      <c r="A478" s="288" t="s">
        <v>823</v>
      </c>
      <c r="B478" s="289" t="s">
        <v>824</v>
      </c>
      <c r="C478" s="290"/>
      <c r="D478" s="294">
        <v>300</v>
      </c>
      <c r="E478" s="296"/>
      <c r="F478" s="291">
        <f t="shared" si="35"/>
        <v>0</v>
      </c>
      <c r="G478" s="291">
        <f t="shared" si="36"/>
        <v>0</v>
      </c>
    </row>
    <row r="479" ht="15.6" customHeight="1" outlineLevel="2" spans="1:7">
      <c r="A479" s="288" t="s">
        <v>825</v>
      </c>
      <c r="B479" s="289" t="s">
        <v>826</v>
      </c>
      <c r="C479" s="290"/>
      <c r="D479" s="295"/>
      <c r="E479" s="296"/>
      <c r="F479" s="291">
        <f t="shared" si="35"/>
        <v>0</v>
      </c>
      <c r="G479" s="291">
        <f t="shared" si="36"/>
        <v>0</v>
      </c>
    </row>
    <row r="480" ht="15.6" customHeight="1" outlineLevel="2" spans="1:7">
      <c r="A480" s="288" t="s">
        <v>827</v>
      </c>
      <c r="B480" s="289" t="s">
        <v>828</v>
      </c>
      <c r="C480" s="290">
        <v>1235</v>
      </c>
      <c r="D480" s="295">
        <v>599</v>
      </c>
      <c r="E480" s="296">
        <v>990</v>
      </c>
      <c r="F480" s="291">
        <f t="shared" si="35"/>
        <v>0.801619433198381</v>
      </c>
      <c r="G480" s="291">
        <f t="shared" si="36"/>
        <v>1.65275459098498</v>
      </c>
    </row>
    <row r="481" outlineLevel="1" spans="1:7">
      <c r="A481" s="284" t="s">
        <v>829</v>
      </c>
      <c r="B481" s="285" t="s">
        <v>830</v>
      </c>
      <c r="C481" s="286">
        <f>SUM(C482:C485)</f>
        <v>0</v>
      </c>
      <c r="D481" s="286">
        <f>SUM(D482:D485)</f>
        <v>0</v>
      </c>
      <c r="E481" s="286">
        <f>SUM(E482:E485)</f>
        <v>0</v>
      </c>
      <c r="F481" s="287">
        <f t="shared" si="35"/>
        <v>0</v>
      </c>
      <c r="G481" s="287">
        <f t="shared" si="36"/>
        <v>0</v>
      </c>
    </row>
    <row r="482" ht="15.6" customHeight="1" outlineLevel="2" spans="1:7">
      <c r="A482" s="288" t="s">
        <v>831</v>
      </c>
      <c r="B482" s="289" t="s">
        <v>794</v>
      </c>
      <c r="C482" s="290"/>
      <c r="D482" s="295"/>
      <c r="E482" s="296"/>
      <c r="F482" s="291">
        <f t="shared" si="35"/>
        <v>0</v>
      </c>
      <c r="G482" s="291">
        <f t="shared" si="36"/>
        <v>0</v>
      </c>
    </row>
    <row r="483" ht="15.6" customHeight="1" outlineLevel="2" spans="1:7">
      <c r="A483" s="288" t="s">
        <v>832</v>
      </c>
      <c r="B483" s="289" t="s">
        <v>833</v>
      </c>
      <c r="C483" s="290"/>
      <c r="D483" s="295"/>
      <c r="E483" s="296"/>
      <c r="F483" s="291">
        <f t="shared" si="35"/>
        <v>0</v>
      </c>
      <c r="G483" s="291">
        <f t="shared" si="36"/>
        <v>0</v>
      </c>
    </row>
    <row r="484" ht="15.6" customHeight="1" outlineLevel="2" spans="1:7">
      <c r="A484" s="288" t="s">
        <v>834</v>
      </c>
      <c r="B484" s="289" t="s">
        <v>835</v>
      </c>
      <c r="C484" s="290"/>
      <c r="D484" s="295"/>
      <c r="E484" s="296"/>
      <c r="F484" s="291">
        <f t="shared" si="35"/>
        <v>0</v>
      </c>
      <c r="G484" s="291">
        <f t="shared" si="36"/>
        <v>0</v>
      </c>
    </row>
    <row r="485" ht="15.6" customHeight="1" outlineLevel="2" spans="1:7">
      <c r="A485" s="288" t="s">
        <v>836</v>
      </c>
      <c r="B485" s="289" t="s">
        <v>837</v>
      </c>
      <c r="C485" s="290"/>
      <c r="D485" s="295"/>
      <c r="E485" s="296"/>
      <c r="F485" s="291">
        <f t="shared" si="35"/>
        <v>0</v>
      </c>
      <c r="G485" s="291">
        <f t="shared" si="36"/>
        <v>0</v>
      </c>
    </row>
    <row r="486" outlineLevel="1" spans="1:7">
      <c r="A486" s="284" t="s">
        <v>838</v>
      </c>
      <c r="B486" s="285" t="s">
        <v>839</v>
      </c>
      <c r="C486" s="286">
        <f>SUM(C487:C490)</f>
        <v>0</v>
      </c>
      <c r="D486" s="286">
        <f>SUM(D487:D490)</f>
        <v>0</v>
      </c>
      <c r="E486" s="286">
        <f>SUM(E487:E490)</f>
        <v>0</v>
      </c>
      <c r="F486" s="287">
        <f t="shared" si="35"/>
        <v>0</v>
      </c>
      <c r="G486" s="287">
        <f t="shared" si="36"/>
        <v>0</v>
      </c>
    </row>
    <row r="487" ht="15.6" customHeight="1" outlineLevel="2" spans="1:7">
      <c r="A487" s="288" t="s">
        <v>840</v>
      </c>
      <c r="B487" s="289" t="s">
        <v>841</v>
      </c>
      <c r="C487" s="290"/>
      <c r="D487" s="295"/>
      <c r="E487" s="296"/>
      <c r="F487" s="291">
        <f t="shared" si="35"/>
        <v>0</v>
      </c>
      <c r="G487" s="291">
        <f t="shared" si="36"/>
        <v>0</v>
      </c>
    </row>
    <row r="488" ht="15.6" customHeight="1" outlineLevel="2" spans="1:7">
      <c r="A488" s="288" t="s">
        <v>842</v>
      </c>
      <c r="B488" s="289" t="s">
        <v>843</v>
      </c>
      <c r="C488" s="290"/>
      <c r="D488" s="295"/>
      <c r="E488" s="296"/>
      <c r="F488" s="291">
        <f t="shared" si="35"/>
        <v>0</v>
      </c>
      <c r="G488" s="291">
        <f t="shared" si="36"/>
        <v>0</v>
      </c>
    </row>
    <row r="489" ht="15.6" customHeight="1" outlineLevel="2" spans="1:7">
      <c r="A489" s="288" t="s">
        <v>844</v>
      </c>
      <c r="B489" s="289" t="s">
        <v>845</v>
      </c>
      <c r="C489" s="290"/>
      <c r="D489" s="295"/>
      <c r="E489" s="296"/>
      <c r="F489" s="291">
        <f t="shared" si="35"/>
        <v>0</v>
      </c>
      <c r="G489" s="291">
        <f t="shared" si="36"/>
        <v>0</v>
      </c>
    </row>
    <row r="490" ht="15.6" customHeight="1" outlineLevel="2" spans="1:7">
      <c r="A490" s="288" t="s">
        <v>846</v>
      </c>
      <c r="B490" s="289" t="s">
        <v>847</v>
      </c>
      <c r="C490" s="290"/>
      <c r="D490" s="295"/>
      <c r="E490" s="296"/>
      <c r="F490" s="291">
        <f t="shared" si="35"/>
        <v>0</v>
      </c>
      <c r="G490" s="291">
        <f t="shared" si="36"/>
        <v>0</v>
      </c>
    </row>
    <row r="491" outlineLevel="1" spans="1:7">
      <c r="A491" s="284" t="s">
        <v>848</v>
      </c>
      <c r="B491" s="285" t="s">
        <v>849</v>
      </c>
      <c r="C491" s="286">
        <f>SUM(C492:C497)</f>
        <v>0</v>
      </c>
      <c r="D491" s="286">
        <f>SUM(D492:D497)</f>
        <v>25</v>
      </c>
      <c r="E491" s="286">
        <f>SUM(E492:E497)</f>
        <v>0</v>
      </c>
      <c r="F491" s="287">
        <f t="shared" si="35"/>
        <v>0</v>
      </c>
      <c r="G491" s="287">
        <f t="shared" si="36"/>
        <v>0</v>
      </c>
    </row>
    <row r="492" ht="15.6" customHeight="1" outlineLevel="2" spans="1:7">
      <c r="A492" s="288" t="s">
        <v>850</v>
      </c>
      <c r="B492" s="289" t="s">
        <v>794</v>
      </c>
      <c r="C492" s="290"/>
      <c r="D492" s="295">
        <v>0</v>
      </c>
      <c r="E492" s="296"/>
      <c r="F492" s="291">
        <f t="shared" si="35"/>
        <v>0</v>
      </c>
      <c r="G492" s="291">
        <f t="shared" si="36"/>
        <v>0</v>
      </c>
    </row>
    <row r="493" ht="15.6" customHeight="1" outlineLevel="2" spans="1:7">
      <c r="A493" s="288" t="s">
        <v>851</v>
      </c>
      <c r="B493" s="289" t="s">
        <v>852</v>
      </c>
      <c r="C493" s="290"/>
      <c r="D493" s="295"/>
      <c r="E493" s="296"/>
      <c r="F493" s="291">
        <f t="shared" si="35"/>
        <v>0</v>
      </c>
      <c r="G493" s="291">
        <f t="shared" si="36"/>
        <v>0</v>
      </c>
    </row>
    <row r="494" ht="15.6" customHeight="1" outlineLevel="2" spans="1:7">
      <c r="A494" s="288" t="s">
        <v>853</v>
      </c>
      <c r="B494" s="289" t="s">
        <v>854</v>
      </c>
      <c r="C494" s="290"/>
      <c r="D494" s="295">
        <v>0</v>
      </c>
      <c r="E494" s="296"/>
      <c r="F494" s="291">
        <f t="shared" si="35"/>
        <v>0</v>
      </c>
      <c r="G494" s="291">
        <f t="shared" si="36"/>
        <v>0</v>
      </c>
    </row>
    <row r="495" ht="15.6" customHeight="1" outlineLevel="2" spans="1:7">
      <c r="A495" s="288" t="s">
        <v>855</v>
      </c>
      <c r="B495" s="289" t="s">
        <v>856</v>
      </c>
      <c r="C495" s="290"/>
      <c r="D495" s="295"/>
      <c r="E495" s="296"/>
      <c r="F495" s="291">
        <f t="shared" si="35"/>
        <v>0</v>
      </c>
      <c r="G495" s="291">
        <f t="shared" si="36"/>
        <v>0</v>
      </c>
    </row>
    <row r="496" ht="15.6" customHeight="1" outlineLevel="2" spans="1:7">
      <c r="A496" s="288" t="s">
        <v>857</v>
      </c>
      <c r="B496" s="289" t="s">
        <v>858</v>
      </c>
      <c r="C496" s="290"/>
      <c r="D496" s="295">
        <v>0</v>
      </c>
      <c r="E496" s="296"/>
      <c r="F496" s="291">
        <f t="shared" si="35"/>
        <v>0</v>
      </c>
      <c r="G496" s="291">
        <f t="shared" si="36"/>
        <v>0</v>
      </c>
    </row>
    <row r="497" ht="15.6" customHeight="1" outlineLevel="2" spans="1:7">
      <c r="A497" s="288" t="s">
        <v>859</v>
      </c>
      <c r="B497" s="289" t="s">
        <v>860</v>
      </c>
      <c r="C497" s="290"/>
      <c r="D497" s="294">
        <v>25</v>
      </c>
      <c r="E497" s="296"/>
      <c r="F497" s="291">
        <f t="shared" si="35"/>
        <v>0</v>
      </c>
      <c r="G497" s="291">
        <f t="shared" si="36"/>
        <v>0</v>
      </c>
    </row>
    <row r="498" outlineLevel="1" spans="1:7">
      <c r="A498" s="284" t="s">
        <v>861</v>
      </c>
      <c r="B498" s="285" t="s">
        <v>862</v>
      </c>
      <c r="C498" s="286">
        <f>SUM(C499:C501)</f>
        <v>0</v>
      </c>
      <c r="D498" s="286">
        <f>SUM(D499:D501)</f>
        <v>0</v>
      </c>
      <c r="E498" s="286">
        <f>SUM(E499:E501)</f>
        <v>0</v>
      </c>
      <c r="F498" s="287">
        <f t="shared" si="35"/>
        <v>0</v>
      </c>
      <c r="G498" s="287">
        <f t="shared" si="36"/>
        <v>0</v>
      </c>
    </row>
    <row r="499" ht="15.6" customHeight="1" outlineLevel="2" spans="1:7">
      <c r="A499" s="288" t="s">
        <v>863</v>
      </c>
      <c r="B499" s="289" t="s">
        <v>864</v>
      </c>
      <c r="C499" s="290"/>
      <c r="D499" s="295"/>
      <c r="E499" s="296"/>
      <c r="F499" s="291">
        <f t="shared" si="35"/>
        <v>0</v>
      </c>
      <c r="G499" s="291">
        <f t="shared" si="36"/>
        <v>0</v>
      </c>
    </row>
    <row r="500" ht="15.6" customHeight="1" outlineLevel="2" spans="1:7">
      <c r="A500" s="288" t="s">
        <v>865</v>
      </c>
      <c r="B500" s="289" t="s">
        <v>866</v>
      </c>
      <c r="C500" s="290"/>
      <c r="D500" s="295"/>
      <c r="E500" s="296"/>
      <c r="F500" s="291">
        <f t="shared" si="35"/>
        <v>0</v>
      </c>
      <c r="G500" s="291">
        <f t="shared" si="36"/>
        <v>0</v>
      </c>
    </row>
    <row r="501" ht="15.6" customHeight="1" outlineLevel="2" spans="1:7">
      <c r="A501" s="288" t="s">
        <v>867</v>
      </c>
      <c r="B501" s="289" t="s">
        <v>868</v>
      </c>
      <c r="C501" s="290"/>
      <c r="D501" s="295"/>
      <c r="E501" s="296"/>
      <c r="F501" s="291">
        <f t="shared" si="35"/>
        <v>0</v>
      </c>
      <c r="G501" s="291">
        <f t="shared" si="36"/>
        <v>0</v>
      </c>
    </row>
    <row r="502" outlineLevel="1" spans="1:7">
      <c r="A502" s="284" t="s">
        <v>869</v>
      </c>
      <c r="B502" s="285" t="s">
        <v>870</v>
      </c>
      <c r="C502" s="286">
        <f>SUM(C503:C505)</f>
        <v>640</v>
      </c>
      <c r="D502" s="286">
        <f>SUM(D503:D505)</f>
        <v>5</v>
      </c>
      <c r="E502" s="286">
        <f>SUM(E503:E505)</f>
        <v>600</v>
      </c>
      <c r="F502" s="287">
        <f t="shared" si="35"/>
        <v>0.9375</v>
      </c>
      <c r="G502" s="287">
        <f t="shared" si="36"/>
        <v>120</v>
      </c>
    </row>
    <row r="503" ht="15.6" customHeight="1" outlineLevel="2" spans="1:7">
      <c r="A503" s="288" t="s">
        <v>871</v>
      </c>
      <c r="B503" s="289" t="s">
        <v>872</v>
      </c>
      <c r="C503" s="290"/>
      <c r="D503" s="295"/>
      <c r="E503" s="296"/>
      <c r="F503" s="291">
        <f t="shared" si="35"/>
        <v>0</v>
      </c>
      <c r="G503" s="291">
        <f t="shared" si="36"/>
        <v>0</v>
      </c>
    </row>
    <row r="504" ht="15.6" customHeight="1" outlineLevel="2" spans="1:7">
      <c r="A504" s="288" t="s">
        <v>873</v>
      </c>
      <c r="B504" s="289" t="s">
        <v>874</v>
      </c>
      <c r="C504" s="290">
        <v>640</v>
      </c>
      <c r="D504" s="294">
        <v>5</v>
      </c>
      <c r="E504" s="296">
        <v>600</v>
      </c>
      <c r="F504" s="291">
        <f t="shared" si="35"/>
        <v>0.9375</v>
      </c>
      <c r="G504" s="291">
        <f t="shared" si="36"/>
        <v>120</v>
      </c>
    </row>
    <row r="505" ht="15.6" customHeight="1" outlineLevel="2" spans="1:7">
      <c r="A505" s="288" t="s">
        <v>875</v>
      </c>
      <c r="B505" s="289" t="s">
        <v>876</v>
      </c>
      <c r="C505" s="290"/>
      <c r="D505" s="295"/>
      <c r="E505" s="296"/>
      <c r="F505" s="291">
        <f t="shared" si="35"/>
        <v>0</v>
      </c>
      <c r="G505" s="291">
        <f t="shared" si="36"/>
        <v>0</v>
      </c>
    </row>
    <row r="506" outlineLevel="1" spans="1:7">
      <c r="A506" s="284" t="s">
        <v>877</v>
      </c>
      <c r="B506" s="285" t="s">
        <v>878</v>
      </c>
      <c r="C506" s="286">
        <f>SUM(C507:C510)</f>
        <v>0</v>
      </c>
      <c r="D506" s="286">
        <f>SUM(D507:D510)</f>
        <v>220</v>
      </c>
      <c r="E506" s="286">
        <f>SUM(E507:E510)</f>
        <v>260</v>
      </c>
      <c r="F506" s="287">
        <f t="shared" si="35"/>
        <v>0</v>
      </c>
      <c r="G506" s="287">
        <f t="shared" si="36"/>
        <v>1.18181818181818</v>
      </c>
    </row>
    <row r="507" ht="15.6" customHeight="1" outlineLevel="2" spans="1:7">
      <c r="A507" s="288" t="s">
        <v>879</v>
      </c>
      <c r="B507" s="289" t="s">
        <v>880</v>
      </c>
      <c r="C507" s="290"/>
      <c r="D507" s="294">
        <v>220</v>
      </c>
      <c r="E507" s="296">
        <v>260</v>
      </c>
      <c r="F507" s="291">
        <f t="shared" si="35"/>
        <v>0</v>
      </c>
      <c r="G507" s="291">
        <f t="shared" si="36"/>
        <v>1.18181818181818</v>
      </c>
    </row>
    <row r="508" ht="15.6" customHeight="1" outlineLevel="2" spans="1:7">
      <c r="A508" s="288" t="s">
        <v>881</v>
      </c>
      <c r="B508" s="289" t="s">
        <v>882</v>
      </c>
      <c r="C508" s="290"/>
      <c r="D508" s="295"/>
      <c r="E508" s="296"/>
      <c r="F508" s="291">
        <f t="shared" si="35"/>
        <v>0</v>
      </c>
      <c r="G508" s="291">
        <f t="shared" si="36"/>
        <v>0</v>
      </c>
    </row>
    <row r="509" ht="15.6" customHeight="1" outlineLevel="2" spans="1:7">
      <c r="A509" s="288" t="s">
        <v>883</v>
      </c>
      <c r="B509" s="289" t="s">
        <v>884</v>
      </c>
      <c r="C509" s="290"/>
      <c r="D509" s="295"/>
      <c r="E509" s="296"/>
      <c r="F509" s="291">
        <f t="shared" si="35"/>
        <v>0</v>
      </c>
      <c r="G509" s="291">
        <f t="shared" si="36"/>
        <v>0</v>
      </c>
    </row>
    <row r="510" ht="15.6" customHeight="1" outlineLevel="2" spans="1:7">
      <c r="A510" s="288" t="s">
        <v>885</v>
      </c>
      <c r="B510" s="289" t="s">
        <v>878</v>
      </c>
      <c r="C510" s="297"/>
      <c r="D510" s="295"/>
      <c r="E510" s="296"/>
      <c r="F510" s="291">
        <f t="shared" si="35"/>
        <v>0</v>
      </c>
      <c r="G510" s="291">
        <f t="shared" si="36"/>
        <v>0</v>
      </c>
    </row>
    <row r="511" spans="1:7">
      <c r="A511" s="281" t="s">
        <v>886</v>
      </c>
      <c r="B511" s="109" t="s">
        <v>887</v>
      </c>
      <c r="C511" s="282">
        <f>SUM(C512,C528,C536,C547,C556,C564)</f>
        <v>2235</v>
      </c>
      <c r="D511" s="282">
        <f>SUM(D512,D528,D536,D547,D556,D564)</f>
        <v>2588</v>
      </c>
      <c r="E511" s="282">
        <f>SUM(E512,E528,E536,E547,E556,E564)</f>
        <v>2650</v>
      </c>
      <c r="F511" s="283">
        <f t="shared" si="35"/>
        <v>1.18568232662192</v>
      </c>
      <c r="G511" s="283">
        <f t="shared" si="36"/>
        <v>1.02395672333849</v>
      </c>
    </row>
    <row r="512" outlineLevel="1" spans="1:7">
      <c r="A512" s="284" t="s">
        <v>888</v>
      </c>
      <c r="B512" s="285" t="s">
        <v>889</v>
      </c>
      <c r="C512" s="286">
        <f>SUM(C513:C527)</f>
        <v>369</v>
      </c>
      <c r="D512" s="286">
        <f>SUM(D513:D527)</f>
        <v>304</v>
      </c>
      <c r="E512" s="286">
        <f>SUM(E513:E527)</f>
        <v>370</v>
      </c>
      <c r="F512" s="287">
        <f t="shared" si="35"/>
        <v>1.00271002710027</v>
      </c>
      <c r="G512" s="287">
        <f t="shared" si="36"/>
        <v>1.21710526315789</v>
      </c>
    </row>
    <row r="513" ht="15.6" customHeight="1" outlineLevel="2" spans="1:7">
      <c r="A513" s="288" t="s">
        <v>890</v>
      </c>
      <c r="B513" s="289" t="s">
        <v>64</v>
      </c>
      <c r="C513" s="290">
        <v>215</v>
      </c>
      <c r="D513" s="294">
        <v>254</v>
      </c>
      <c r="E513" s="296">
        <v>260</v>
      </c>
      <c r="F513" s="291">
        <f t="shared" si="35"/>
        <v>1.2093023255814</v>
      </c>
      <c r="G513" s="291">
        <f t="shared" si="36"/>
        <v>1.02362204724409</v>
      </c>
    </row>
    <row r="514" ht="15.6" customHeight="1" outlineLevel="2" spans="1:7">
      <c r="A514" s="288" t="s">
        <v>891</v>
      </c>
      <c r="B514" s="289" t="s">
        <v>66</v>
      </c>
      <c r="C514" s="290">
        <v>36</v>
      </c>
      <c r="D514" s="294">
        <v>50</v>
      </c>
      <c r="E514" s="296">
        <v>60</v>
      </c>
      <c r="F514" s="291">
        <f t="shared" si="35"/>
        <v>1.66666666666667</v>
      </c>
      <c r="G514" s="291">
        <f t="shared" si="36"/>
        <v>1.2</v>
      </c>
    </row>
    <row r="515" ht="15.6" customHeight="1" outlineLevel="2" spans="1:7">
      <c r="A515" s="288" t="s">
        <v>892</v>
      </c>
      <c r="B515" s="289" t="s">
        <v>68</v>
      </c>
      <c r="C515" s="290"/>
      <c r="D515" s="295">
        <v>0</v>
      </c>
      <c r="E515" s="296"/>
      <c r="F515" s="291">
        <f t="shared" si="35"/>
        <v>0</v>
      </c>
      <c r="G515" s="291">
        <f t="shared" si="36"/>
        <v>0</v>
      </c>
    </row>
    <row r="516" ht="15.6" customHeight="1" outlineLevel="2" spans="1:7">
      <c r="A516" s="288" t="s">
        <v>893</v>
      </c>
      <c r="B516" s="289" t="s">
        <v>894</v>
      </c>
      <c r="C516" s="290"/>
      <c r="D516" s="295">
        <v>0</v>
      </c>
      <c r="E516" s="296"/>
      <c r="F516" s="291">
        <f t="shared" si="35"/>
        <v>0</v>
      </c>
      <c r="G516" s="291">
        <f t="shared" si="36"/>
        <v>0</v>
      </c>
    </row>
    <row r="517" ht="15.6" customHeight="1" outlineLevel="2" spans="1:7">
      <c r="A517" s="288" t="s">
        <v>895</v>
      </c>
      <c r="B517" s="289" t="s">
        <v>896</v>
      </c>
      <c r="C517" s="290"/>
      <c r="D517" s="295">
        <v>0</v>
      </c>
      <c r="E517" s="296"/>
      <c r="F517" s="291">
        <f t="shared" si="35"/>
        <v>0</v>
      </c>
      <c r="G517" s="291">
        <f t="shared" si="36"/>
        <v>0</v>
      </c>
    </row>
    <row r="518" ht="15.6" customHeight="1" outlineLevel="2" spans="1:7">
      <c r="A518" s="288" t="s">
        <v>897</v>
      </c>
      <c r="B518" s="289" t="s">
        <v>898</v>
      </c>
      <c r="C518" s="290"/>
      <c r="D518" s="295">
        <v>0</v>
      </c>
      <c r="E518" s="296"/>
      <c r="F518" s="291">
        <f t="shared" si="35"/>
        <v>0</v>
      </c>
      <c r="G518" s="291">
        <f t="shared" si="36"/>
        <v>0</v>
      </c>
    </row>
    <row r="519" ht="15.6" customHeight="1" outlineLevel="2" spans="1:7">
      <c r="A519" s="288" t="s">
        <v>899</v>
      </c>
      <c r="B519" s="289" t="s">
        <v>900</v>
      </c>
      <c r="C519" s="290"/>
      <c r="D519" s="295">
        <v>0</v>
      </c>
      <c r="E519" s="296"/>
      <c r="F519" s="291">
        <f t="shared" si="35"/>
        <v>0</v>
      </c>
      <c r="G519" s="291">
        <f t="shared" si="36"/>
        <v>0</v>
      </c>
    </row>
    <row r="520" ht="15.6" customHeight="1" outlineLevel="2" spans="1:7">
      <c r="A520" s="288" t="s">
        <v>901</v>
      </c>
      <c r="B520" s="289" t="s">
        <v>902</v>
      </c>
      <c r="C520" s="290"/>
      <c r="D520" s="295"/>
      <c r="E520" s="296"/>
      <c r="F520" s="291">
        <f t="shared" ref="F520:F583" si="37">IF(C520&gt;0,E520/C520,0)</f>
        <v>0</v>
      </c>
      <c r="G520" s="291">
        <f t="shared" ref="G520:G583" si="38">IF(D520&gt;0,E520/D520,0)</f>
        <v>0</v>
      </c>
    </row>
    <row r="521" ht="15.6" customHeight="1" outlineLevel="2" spans="1:7">
      <c r="A521" s="288" t="s">
        <v>903</v>
      </c>
      <c r="B521" s="289" t="s">
        <v>904</v>
      </c>
      <c r="C521" s="290">
        <v>45</v>
      </c>
      <c r="D521" s="295"/>
      <c r="E521" s="296">
        <v>50</v>
      </c>
      <c r="F521" s="291">
        <f t="shared" si="37"/>
        <v>1.11111111111111</v>
      </c>
      <c r="G521" s="291">
        <f t="shared" si="38"/>
        <v>0</v>
      </c>
    </row>
    <row r="522" ht="15.6" customHeight="1" outlineLevel="2" spans="1:7">
      <c r="A522" s="288" t="s">
        <v>905</v>
      </c>
      <c r="B522" s="289" t="s">
        <v>906</v>
      </c>
      <c r="C522" s="290"/>
      <c r="D522" s="295">
        <v>0</v>
      </c>
      <c r="E522" s="296"/>
      <c r="F522" s="291">
        <f t="shared" si="37"/>
        <v>0</v>
      </c>
      <c r="G522" s="291">
        <f t="shared" si="38"/>
        <v>0</v>
      </c>
    </row>
    <row r="523" ht="15.6" customHeight="1" outlineLevel="2" spans="1:7">
      <c r="A523" s="288" t="s">
        <v>907</v>
      </c>
      <c r="B523" s="289" t="s">
        <v>908</v>
      </c>
      <c r="C523" s="290"/>
      <c r="D523" s="295">
        <v>0</v>
      </c>
      <c r="E523" s="296"/>
      <c r="F523" s="291">
        <f t="shared" si="37"/>
        <v>0</v>
      </c>
      <c r="G523" s="291">
        <f t="shared" si="38"/>
        <v>0</v>
      </c>
    </row>
    <row r="524" ht="15.6" customHeight="1" outlineLevel="2" spans="1:7">
      <c r="A524" s="288" t="s">
        <v>909</v>
      </c>
      <c r="B524" s="289" t="s">
        <v>910</v>
      </c>
      <c r="C524" s="290"/>
      <c r="D524" s="295">
        <v>0</v>
      </c>
      <c r="E524" s="296"/>
      <c r="F524" s="291">
        <f t="shared" si="37"/>
        <v>0</v>
      </c>
      <c r="G524" s="291">
        <f t="shared" si="38"/>
        <v>0</v>
      </c>
    </row>
    <row r="525" ht="15.6" customHeight="1" outlineLevel="2" spans="1:7">
      <c r="A525" s="288" t="s">
        <v>911</v>
      </c>
      <c r="B525" s="289" t="s">
        <v>912</v>
      </c>
      <c r="C525" s="290"/>
      <c r="D525" s="295">
        <v>0</v>
      </c>
      <c r="E525" s="296"/>
      <c r="F525" s="291">
        <f t="shared" si="37"/>
        <v>0</v>
      </c>
      <c r="G525" s="291">
        <f t="shared" si="38"/>
        <v>0</v>
      </c>
    </row>
    <row r="526" ht="15.6" customHeight="1" outlineLevel="2" spans="1:7">
      <c r="A526" s="288" t="s">
        <v>913</v>
      </c>
      <c r="B526" s="289" t="s">
        <v>914</v>
      </c>
      <c r="C526" s="290"/>
      <c r="D526" s="295">
        <v>0</v>
      </c>
      <c r="E526" s="296"/>
      <c r="F526" s="291">
        <f t="shared" si="37"/>
        <v>0</v>
      </c>
      <c r="G526" s="291">
        <f t="shared" si="38"/>
        <v>0</v>
      </c>
    </row>
    <row r="527" ht="15.6" customHeight="1" outlineLevel="2" spans="1:7">
      <c r="A527" s="288" t="s">
        <v>915</v>
      </c>
      <c r="B527" s="289" t="s">
        <v>916</v>
      </c>
      <c r="C527" s="290">
        <v>73</v>
      </c>
      <c r="D527" s="294"/>
      <c r="E527" s="296"/>
      <c r="F527" s="291">
        <f t="shared" si="37"/>
        <v>0</v>
      </c>
      <c r="G527" s="291">
        <f t="shared" si="38"/>
        <v>0</v>
      </c>
    </row>
    <row r="528" outlineLevel="1" spans="1:7">
      <c r="A528" s="284" t="s">
        <v>917</v>
      </c>
      <c r="B528" s="285" t="s">
        <v>918</v>
      </c>
      <c r="C528" s="286">
        <f>SUM(C529:C535)</f>
        <v>0</v>
      </c>
      <c r="D528" s="286">
        <f>SUM(D529:D535)</f>
        <v>0</v>
      </c>
      <c r="E528" s="286">
        <f>SUM(E529:E535)</f>
        <v>0</v>
      </c>
      <c r="F528" s="287">
        <f t="shared" si="37"/>
        <v>0</v>
      </c>
      <c r="G528" s="287">
        <f t="shared" si="38"/>
        <v>0</v>
      </c>
    </row>
    <row r="529" ht="15.6" customHeight="1" outlineLevel="2" spans="1:7">
      <c r="A529" s="288" t="s">
        <v>919</v>
      </c>
      <c r="B529" s="289" t="s">
        <v>64</v>
      </c>
      <c r="C529" s="290"/>
      <c r="D529" s="295"/>
      <c r="E529" s="296"/>
      <c r="F529" s="291">
        <f t="shared" si="37"/>
        <v>0</v>
      </c>
      <c r="G529" s="291">
        <f t="shared" si="38"/>
        <v>0</v>
      </c>
    </row>
    <row r="530" ht="15.6" customHeight="1" outlineLevel="2" spans="1:7">
      <c r="A530" s="288" t="s">
        <v>920</v>
      </c>
      <c r="B530" s="289" t="s">
        <v>66</v>
      </c>
      <c r="C530" s="290"/>
      <c r="D530" s="295"/>
      <c r="E530" s="296"/>
      <c r="F530" s="291">
        <f t="shared" si="37"/>
        <v>0</v>
      </c>
      <c r="G530" s="291">
        <f t="shared" si="38"/>
        <v>0</v>
      </c>
    </row>
    <row r="531" ht="15.6" customHeight="1" outlineLevel="2" spans="1:7">
      <c r="A531" s="288" t="s">
        <v>921</v>
      </c>
      <c r="B531" s="289" t="s">
        <v>68</v>
      </c>
      <c r="C531" s="290"/>
      <c r="D531" s="295"/>
      <c r="E531" s="296"/>
      <c r="F531" s="291">
        <f t="shared" si="37"/>
        <v>0</v>
      </c>
      <c r="G531" s="291">
        <f t="shared" si="38"/>
        <v>0</v>
      </c>
    </row>
    <row r="532" ht="15.6" customHeight="1" outlineLevel="2" spans="1:7">
      <c r="A532" s="288" t="s">
        <v>922</v>
      </c>
      <c r="B532" s="289" t="s">
        <v>923</v>
      </c>
      <c r="C532" s="290"/>
      <c r="D532" s="295"/>
      <c r="E532" s="296"/>
      <c r="F532" s="291">
        <f t="shared" si="37"/>
        <v>0</v>
      </c>
      <c r="G532" s="291">
        <f t="shared" si="38"/>
        <v>0</v>
      </c>
    </row>
    <row r="533" ht="15.6" customHeight="1" outlineLevel="2" spans="1:7">
      <c r="A533" s="288" t="s">
        <v>924</v>
      </c>
      <c r="B533" s="289" t="s">
        <v>925</v>
      </c>
      <c r="C533" s="290"/>
      <c r="D533" s="295"/>
      <c r="E533" s="296"/>
      <c r="F533" s="291">
        <f t="shared" si="37"/>
        <v>0</v>
      </c>
      <c r="G533" s="291">
        <f t="shared" si="38"/>
        <v>0</v>
      </c>
    </row>
    <row r="534" ht="15.6" customHeight="1" outlineLevel="2" spans="1:7">
      <c r="A534" s="288" t="s">
        <v>926</v>
      </c>
      <c r="B534" s="289" t="s">
        <v>927</v>
      </c>
      <c r="C534" s="290"/>
      <c r="D534" s="295"/>
      <c r="E534" s="296"/>
      <c r="F534" s="291">
        <f t="shared" si="37"/>
        <v>0</v>
      </c>
      <c r="G534" s="291">
        <f t="shared" si="38"/>
        <v>0</v>
      </c>
    </row>
    <row r="535" ht="15.6" customHeight="1" outlineLevel="2" spans="1:7">
      <c r="A535" s="288" t="s">
        <v>928</v>
      </c>
      <c r="B535" s="289" t="s">
        <v>929</v>
      </c>
      <c r="C535" s="290"/>
      <c r="D535" s="295"/>
      <c r="E535" s="296"/>
      <c r="F535" s="291">
        <f t="shared" si="37"/>
        <v>0</v>
      </c>
      <c r="G535" s="291">
        <f t="shared" si="38"/>
        <v>0</v>
      </c>
    </row>
    <row r="536" outlineLevel="1" spans="1:7">
      <c r="A536" s="284" t="s">
        <v>930</v>
      </c>
      <c r="B536" s="285" t="s">
        <v>931</v>
      </c>
      <c r="C536" s="286">
        <f>SUM(C537:C546)</f>
        <v>0</v>
      </c>
      <c r="D536" s="286">
        <f>SUM(D537:D546)</f>
        <v>0</v>
      </c>
      <c r="E536" s="286">
        <f>SUM(E537:E546)</f>
        <v>0</v>
      </c>
      <c r="F536" s="287">
        <f t="shared" si="37"/>
        <v>0</v>
      </c>
      <c r="G536" s="287">
        <f t="shared" si="38"/>
        <v>0</v>
      </c>
    </row>
    <row r="537" ht="15.6" customHeight="1" outlineLevel="2" spans="1:7">
      <c r="A537" s="288" t="s">
        <v>932</v>
      </c>
      <c r="B537" s="289" t="s">
        <v>64</v>
      </c>
      <c r="C537" s="297"/>
      <c r="D537" s="295"/>
      <c r="E537" s="296"/>
      <c r="F537" s="291">
        <f t="shared" si="37"/>
        <v>0</v>
      </c>
      <c r="G537" s="291">
        <f t="shared" si="38"/>
        <v>0</v>
      </c>
    </row>
    <row r="538" ht="15.6" customHeight="1" outlineLevel="2" spans="1:7">
      <c r="A538" s="288" t="s">
        <v>933</v>
      </c>
      <c r="B538" s="289" t="s">
        <v>66</v>
      </c>
      <c r="C538" s="297"/>
      <c r="D538" s="295"/>
      <c r="E538" s="296"/>
      <c r="F538" s="291">
        <f t="shared" si="37"/>
        <v>0</v>
      </c>
      <c r="G538" s="291">
        <f t="shared" si="38"/>
        <v>0</v>
      </c>
    </row>
    <row r="539" ht="15.6" customHeight="1" outlineLevel="2" spans="1:7">
      <c r="A539" s="288" t="s">
        <v>934</v>
      </c>
      <c r="B539" s="289" t="s">
        <v>68</v>
      </c>
      <c r="C539" s="297"/>
      <c r="D539" s="295"/>
      <c r="E539" s="296"/>
      <c r="F539" s="291">
        <f t="shared" si="37"/>
        <v>0</v>
      </c>
      <c r="G539" s="291">
        <f t="shared" si="38"/>
        <v>0</v>
      </c>
    </row>
    <row r="540" ht="15.6" customHeight="1" outlineLevel="2" spans="1:7">
      <c r="A540" s="288" t="s">
        <v>935</v>
      </c>
      <c r="B540" s="289" t="s">
        <v>936</v>
      </c>
      <c r="C540" s="297"/>
      <c r="D540" s="295"/>
      <c r="E540" s="296"/>
      <c r="F540" s="291">
        <f t="shared" si="37"/>
        <v>0</v>
      </c>
      <c r="G540" s="291">
        <f t="shared" si="38"/>
        <v>0</v>
      </c>
    </row>
    <row r="541" ht="15.6" customHeight="1" outlineLevel="2" spans="1:7">
      <c r="A541" s="288" t="s">
        <v>937</v>
      </c>
      <c r="B541" s="289" t="s">
        <v>938</v>
      </c>
      <c r="C541" s="297"/>
      <c r="D541" s="295"/>
      <c r="E541" s="296"/>
      <c r="F541" s="291">
        <f t="shared" si="37"/>
        <v>0</v>
      </c>
      <c r="G541" s="291">
        <f t="shared" si="38"/>
        <v>0</v>
      </c>
    </row>
    <row r="542" ht="15.6" customHeight="1" outlineLevel="2" spans="1:7">
      <c r="A542" s="288" t="s">
        <v>939</v>
      </c>
      <c r="B542" s="289" t="s">
        <v>940</v>
      </c>
      <c r="C542" s="297"/>
      <c r="D542" s="295"/>
      <c r="E542" s="296"/>
      <c r="F542" s="291">
        <f t="shared" si="37"/>
        <v>0</v>
      </c>
      <c r="G542" s="291">
        <f t="shared" si="38"/>
        <v>0</v>
      </c>
    </row>
    <row r="543" ht="15.6" customHeight="1" outlineLevel="2" spans="1:7">
      <c r="A543" s="288" t="s">
        <v>941</v>
      </c>
      <c r="B543" s="289" t="s">
        <v>942</v>
      </c>
      <c r="C543" s="297"/>
      <c r="D543" s="295"/>
      <c r="E543" s="296"/>
      <c r="F543" s="291">
        <f t="shared" si="37"/>
        <v>0</v>
      </c>
      <c r="G543" s="291">
        <f t="shared" si="38"/>
        <v>0</v>
      </c>
    </row>
    <row r="544" ht="15.6" customHeight="1" outlineLevel="2" spans="1:7">
      <c r="A544" s="288" t="s">
        <v>943</v>
      </c>
      <c r="B544" s="289" t="s">
        <v>944</v>
      </c>
      <c r="C544" s="290"/>
      <c r="D544" s="295"/>
      <c r="E544" s="296"/>
      <c r="F544" s="291">
        <f t="shared" si="37"/>
        <v>0</v>
      </c>
      <c r="G544" s="291">
        <f t="shared" si="38"/>
        <v>0</v>
      </c>
    </row>
    <row r="545" ht="15.6" customHeight="1" outlineLevel="2" spans="1:7">
      <c r="A545" s="288" t="s">
        <v>945</v>
      </c>
      <c r="B545" s="289" t="s">
        <v>946</v>
      </c>
      <c r="C545" s="290"/>
      <c r="D545" s="295"/>
      <c r="E545" s="296"/>
      <c r="F545" s="291">
        <f t="shared" si="37"/>
        <v>0</v>
      </c>
      <c r="G545" s="291">
        <f t="shared" si="38"/>
        <v>0</v>
      </c>
    </row>
    <row r="546" ht="15.6" customHeight="1" outlineLevel="2" spans="1:7">
      <c r="A546" s="288" t="s">
        <v>947</v>
      </c>
      <c r="B546" s="289" t="s">
        <v>948</v>
      </c>
      <c r="C546" s="290"/>
      <c r="D546" s="295"/>
      <c r="E546" s="296"/>
      <c r="F546" s="291">
        <f t="shared" si="37"/>
        <v>0</v>
      </c>
      <c r="G546" s="291">
        <f t="shared" si="38"/>
        <v>0</v>
      </c>
    </row>
    <row r="547" outlineLevel="1" spans="1:7">
      <c r="A547" s="284" t="s">
        <v>949</v>
      </c>
      <c r="B547" s="285" t="s">
        <v>950</v>
      </c>
      <c r="C547" s="286">
        <f>SUM(C548:C555)</f>
        <v>0</v>
      </c>
      <c r="D547" s="286">
        <f>SUM(D548:D555)</f>
        <v>0</v>
      </c>
      <c r="E547" s="286">
        <f>SUM(E548:E555)</f>
        <v>0</v>
      </c>
      <c r="F547" s="287">
        <f t="shared" si="37"/>
        <v>0</v>
      </c>
      <c r="G547" s="287">
        <f t="shared" si="38"/>
        <v>0</v>
      </c>
    </row>
    <row r="548" ht="15.6" customHeight="1" outlineLevel="2" spans="1:7">
      <c r="A548" s="288" t="s">
        <v>951</v>
      </c>
      <c r="B548" s="289" t="s">
        <v>64</v>
      </c>
      <c r="C548" s="290"/>
      <c r="D548" s="295"/>
      <c r="E548" s="296"/>
      <c r="F548" s="291">
        <f t="shared" si="37"/>
        <v>0</v>
      </c>
      <c r="G548" s="291">
        <f t="shared" si="38"/>
        <v>0</v>
      </c>
    </row>
    <row r="549" ht="15.6" customHeight="1" outlineLevel="2" spans="1:7">
      <c r="A549" s="288" t="s">
        <v>952</v>
      </c>
      <c r="B549" s="289" t="s">
        <v>66</v>
      </c>
      <c r="C549" s="290"/>
      <c r="D549" s="295"/>
      <c r="E549" s="296"/>
      <c r="F549" s="291">
        <f t="shared" si="37"/>
        <v>0</v>
      </c>
      <c r="G549" s="291">
        <f t="shared" si="38"/>
        <v>0</v>
      </c>
    </row>
    <row r="550" ht="15.6" customHeight="1" outlineLevel="2" spans="1:7">
      <c r="A550" s="288" t="s">
        <v>953</v>
      </c>
      <c r="B550" s="289" t="s">
        <v>68</v>
      </c>
      <c r="C550" s="290"/>
      <c r="D550" s="295"/>
      <c r="E550" s="296"/>
      <c r="F550" s="291">
        <f t="shared" si="37"/>
        <v>0</v>
      </c>
      <c r="G550" s="291">
        <f t="shared" si="38"/>
        <v>0</v>
      </c>
    </row>
    <row r="551" ht="15.6" customHeight="1" outlineLevel="2" spans="1:7">
      <c r="A551" s="288" t="s">
        <v>954</v>
      </c>
      <c r="B551" s="289" t="s">
        <v>955</v>
      </c>
      <c r="C551" s="290"/>
      <c r="D551" s="295"/>
      <c r="E551" s="296"/>
      <c r="F551" s="291">
        <f t="shared" si="37"/>
        <v>0</v>
      </c>
      <c r="G551" s="291">
        <f t="shared" si="38"/>
        <v>0</v>
      </c>
    </row>
    <row r="552" ht="15.6" customHeight="1" outlineLevel="2" spans="1:7">
      <c r="A552" s="288" t="s">
        <v>956</v>
      </c>
      <c r="B552" s="289" t="s">
        <v>957</v>
      </c>
      <c r="C552" s="290"/>
      <c r="D552" s="295"/>
      <c r="E552" s="296"/>
      <c r="F552" s="291">
        <f t="shared" si="37"/>
        <v>0</v>
      </c>
      <c r="G552" s="291">
        <f t="shared" si="38"/>
        <v>0</v>
      </c>
    </row>
    <row r="553" ht="15.6" customHeight="1" outlineLevel="2" spans="1:7">
      <c r="A553" s="288" t="s">
        <v>958</v>
      </c>
      <c r="B553" s="289" t="s">
        <v>959</v>
      </c>
      <c r="C553" s="290"/>
      <c r="D553" s="295"/>
      <c r="E553" s="296"/>
      <c r="F553" s="291">
        <f t="shared" si="37"/>
        <v>0</v>
      </c>
      <c r="G553" s="291">
        <f t="shared" si="38"/>
        <v>0</v>
      </c>
    </row>
    <row r="554" ht="15.6" customHeight="1" outlineLevel="2" spans="1:7">
      <c r="A554" s="288" t="s">
        <v>960</v>
      </c>
      <c r="B554" s="289" t="s">
        <v>961</v>
      </c>
      <c r="C554" s="290"/>
      <c r="D554" s="295"/>
      <c r="E554" s="296"/>
      <c r="F554" s="291">
        <f t="shared" si="37"/>
        <v>0</v>
      </c>
      <c r="G554" s="291">
        <f t="shared" si="38"/>
        <v>0</v>
      </c>
    </row>
    <row r="555" ht="15.6" customHeight="1" outlineLevel="2" spans="1:7">
      <c r="A555" s="288" t="s">
        <v>962</v>
      </c>
      <c r="B555" s="289" t="s">
        <v>963</v>
      </c>
      <c r="C555" s="290"/>
      <c r="D555" s="295"/>
      <c r="E555" s="296"/>
      <c r="F555" s="291">
        <f t="shared" si="37"/>
        <v>0</v>
      </c>
      <c r="G555" s="291">
        <f t="shared" si="38"/>
        <v>0</v>
      </c>
    </row>
    <row r="556" outlineLevel="1" spans="1:7">
      <c r="A556" s="284" t="s">
        <v>964</v>
      </c>
      <c r="B556" s="285" t="s">
        <v>965</v>
      </c>
      <c r="C556" s="286">
        <f>SUM(C557:C563)</f>
        <v>0</v>
      </c>
      <c r="D556" s="286">
        <f>SUM(D557:D563)</f>
        <v>0</v>
      </c>
      <c r="E556" s="286">
        <f>SUM(E557:E563)</f>
        <v>0</v>
      </c>
      <c r="F556" s="287">
        <f t="shared" si="37"/>
        <v>0</v>
      </c>
      <c r="G556" s="287">
        <f t="shared" si="38"/>
        <v>0</v>
      </c>
    </row>
    <row r="557" ht="15.6" customHeight="1" outlineLevel="2" spans="1:7">
      <c r="A557" s="288" t="s">
        <v>966</v>
      </c>
      <c r="B557" s="289" t="s">
        <v>64</v>
      </c>
      <c r="C557" s="290"/>
      <c r="D557" s="295"/>
      <c r="E557" s="296"/>
      <c r="F557" s="291">
        <f t="shared" si="37"/>
        <v>0</v>
      </c>
      <c r="G557" s="291">
        <f t="shared" si="38"/>
        <v>0</v>
      </c>
    </row>
    <row r="558" ht="15.6" customHeight="1" outlineLevel="2" spans="1:7">
      <c r="A558" s="288" t="s">
        <v>967</v>
      </c>
      <c r="B558" s="289" t="s">
        <v>66</v>
      </c>
      <c r="C558" s="290"/>
      <c r="D558" s="295"/>
      <c r="E558" s="296"/>
      <c r="F558" s="291">
        <f t="shared" si="37"/>
        <v>0</v>
      </c>
      <c r="G558" s="291">
        <f t="shared" si="38"/>
        <v>0</v>
      </c>
    </row>
    <row r="559" ht="15.6" customHeight="1" outlineLevel="2" spans="1:7">
      <c r="A559" s="288" t="s">
        <v>968</v>
      </c>
      <c r="B559" s="289" t="s">
        <v>68</v>
      </c>
      <c r="C559" s="290"/>
      <c r="D559" s="295"/>
      <c r="E559" s="296"/>
      <c r="F559" s="291">
        <f t="shared" si="37"/>
        <v>0</v>
      </c>
      <c r="G559" s="291">
        <f t="shared" si="38"/>
        <v>0</v>
      </c>
    </row>
    <row r="560" ht="15.6" customHeight="1" outlineLevel="2" spans="1:7">
      <c r="A560" s="288" t="s">
        <v>969</v>
      </c>
      <c r="B560" s="289" t="s">
        <v>970</v>
      </c>
      <c r="C560" s="290"/>
      <c r="D560" s="295"/>
      <c r="E560" s="296"/>
      <c r="F560" s="291">
        <f t="shared" si="37"/>
        <v>0</v>
      </c>
      <c r="G560" s="291">
        <f t="shared" si="38"/>
        <v>0</v>
      </c>
    </row>
    <row r="561" ht="15.6" customHeight="1" outlineLevel="2" spans="1:7">
      <c r="A561" s="288" t="s">
        <v>971</v>
      </c>
      <c r="B561" s="289" t="s">
        <v>972</v>
      </c>
      <c r="C561" s="290"/>
      <c r="D561" s="295"/>
      <c r="E561" s="296"/>
      <c r="F561" s="291">
        <f t="shared" si="37"/>
        <v>0</v>
      </c>
      <c r="G561" s="291">
        <f t="shared" si="38"/>
        <v>0</v>
      </c>
    </row>
    <row r="562" ht="15.6" customHeight="1" outlineLevel="2" spans="1:7">
      <c r="A562" s="288" t="s">
        <v>973</v>
      </c>
      <c r="B562" s="289" t="s">
        <v>974</v>
      </c>
      <c r="C562" s="290"/>
      <c r="D562" s="295"/>
      <c r="E562" s="296"/>
      <c r="F562" s="291">
        <f t="shared" si="37"/>
        <v>0</v>
      </c>
      <c r="G562" s="291">
        <f t="shared" si="38"/>
        <v>0</v>
      </c>
    </row>
    <row r="563" ht="15.6" customHeight="1" outlineLevel="2" spans="1:7">
      <c r="A563" s="288" t="s">
        <v>975</v>
      </c>
      <c r="B563" s="289" t="s">
        <v>976</v>
      </c>
      <c r="C563" s="290"/>
      <c r="D563" s="295"/>
      <c r="E563" s="296"/>
      <c r="F563" s="291">
        <f t="shared" si="37"/>
        <v>0</v>
      </c>
      <c r="G563" s="291">
        <f t="shared" si="38"/>
        <v>0</v>
      </c>
    </row>
    <row r="564" outlineLevel="1" spans="1:7">
      <c r="A564" s="284" t="s">
        <v>977</v>
      </c>
      <c r="B564" s="285" t="s">
        <v>978</v>
      </c>
      <c r="C564" s="286">
        <f>SUM(C565:C567)</f>
        <v>1866</v>
      </c>
      <c r="D564" s="286">
        <f>SUM(D565:D567)</f>
        <v>2284</v>
      </c>
      <c r="E564" s="286">
        <f>SUM(E565:E567)</f>
        <v>2280</v>
      </c>
      <c r="F564" s="287">
        <f t="shared" si="37"/>
        <v>1.22186495176849</v>
      </c>
      <c r="G564" s="287">
        <f t="shared" si="38"/>
        <v>0.998248686514886</v>
      </c>
    </row>
    <row r="565" ht="15.6" customHeight="1" outlineLevel="2" spans="1:7">
      <c r="A565" s="288" t="s">
        <v>979</v>
      </c>
      <c r="B565" s="289" t="s">
        <v>980</v>
      </c>
      <c r="C565" s="292"/>
      <c r="D565" s="294">
        <v>23</v>
      </c>
      <c r="E565" s="296"/>
      <c r="F565" s="291">
        <f t="shared" si="37"/>
        <v>0</v>
      </c>
      <c r="G565" s="291">
        <f t="shared" si="38"/>
        <v>0</v>
      </c>
    </row>
    <row r="566" ht="15.6" customHeight="1" outlineLevel="2" spans="1:7">
      <c r="A566" s="288" t="s">
        <v>981</v>
      </c>
      <c r="B566" s="289" t="s">
        <v>982</v>
      </c>
      <c r="C566" s="292"/>
      <c r="D566" s="294">
        <v>0</v>
      </c>
      <c r="E566" s="296"/>
      <c r="F566" s="291">
        <f t="shared" si="37"/>
        <v>0</v>
      </c>
      <c r="G566" s="291">
        <f t="shared" si="38"/>
        <v>0</v>
      </c>
    </row>
    <row r="567" ht="15.6" customHeight="1" outlineLevel="2" spans="1:7">
      <c r="A567" s="288" t="s">
        <v>983</v>
      </c>
      <c r="B567" s="289" t="s">
        <v>978</v>
      </c>
      <c r="C567" s="290">
        <v>1866</v>
      </c>
      <c r="D567" s="294">
        <v>2261</v>
      </c>
      <c r="E567" s="296">
        <v>2280</v>
      </c>
      <c r="F567" s="291">
        <f t="shared" si="37"/>
        <v>1.22186495176849</v>
      </c>
      <c r="G567" s="291">
        <f t="shared" si="38"/>
        <v>1.00840336134454</v>
      </c>
    </row>
    <row r="568" spans="1:7">
      <c r="A568" s="281" t="s">
        <v>984</v>
      </c>
      <c r="B568" s="109" t="s">
        <v>985</v>
      </c>
      <c r="C568" s="282">
        <f>SUM(C569,C588,C597,C599,C608,C612,C622,C631,C638,C646,C655,C661,C664,C667,C670,C673,C676,C680,C684,C693,C696)</f>
        <v>35540</v>
      </c>
      <c r="D568" s="282">
        <f>SUM(D569,D588,D597,D599,D608,D612,D622,D631,D638,D646,D655,D661,D664,D667,D670,D673,D676,D680,D684,D693,D696)</f>
        <v>44880</v>
      </c>
      <c r="E568" s="282">
        <f>SUM(E569,E588,E597,E599,E608,E612,E622,E631,E638,E646,E655,E661,E664,E667,E670,E673,E676,E680,E684,E693,E696)</f>
        <v>45115</v>
      </c>
      <c r="F568" s="283">
        <f t="shared" si="37"/>
        <v>1.26941474395048</v>
      </c>
      <c r="G568" s="283">
        <f t="shared" si="38"/>
        <v>1.00523618538324</v>
      </c>
    </row>
    <row r="569" outlineLevel="1" spans="1:7">
      <c r="A569" s="284" t="s">
        <v>986</v>
      </c>
      <c r="B569" s="285" t="s">
        <v>987</v>
      </c>
      <c r="C569" s="286">
        <f>SUM(C570:C587)</f>
        <v>1661</v>
      </c>
      <c r="D569" s="286">
        <f>SUM(D570:D587)</f>
        <v>799</v>
      </c>
      <c r="E569" s="286">
        <f>SUM(E570:E587)</f>
        <v>720</v>
      </c>
      <c r="F569" s="287">
        <f t="shared" si="37"/>
        <v>0.433473810957255</v>
      </c>
      <c r="G569" s="287">
        <f t="shared" si="38"/>
        <v>0.901126408010013</v>
      </c>
    </row>
    <row r="570" ht="15.6" customHeight="1" outlineLevel="2" spans="1:7">
      <c r="A570" s="288" t="s">
        <v>988</v>
      </c>
      <c r="B570" s="289" t="s">
        <v>64</v>
      </c>
      <c r="C570" s="290">
        <v>1305</v>
      </c>
      <c r="D570" s="294">
        <v>236</v>
      </c>
      <c r="E570" s="296">
        <v>360</v>
      </c>
      <c r="F570" s="291">
        <f t="shared" si="37"/>
        <v>0.275862068965517</v>
      </c>
      <c r="G570" s="291">
        <f t="shared" si="38"/>
        <v>1.52542372881356</v>
      </c>
    </row>
    <row r="571" ht="15.6" customHeight="1" outlineLevel="2" spans="1:7">
      <c r="A571" s="288" t="s">
        <v>989</v>
      </c>
      <c r="B571" s="289" t="s">
        <v>66</v>
      </c>
      <c r="C571" s="290">
        <v>75</v>
      </c>
      <c r="D571" s="294">
        <v>85</v>
      </c>
      <c r="E571" s="296">
        <v>80</v>
      </c>
      <c r="F571" s="291">
        <f t="shared" si="37"/>
        <v>1.06666666666667</v>
      </c>
      <c r="G571" s="291">
        <f t="shared" si="38"/>
        <v>0.941176470588235</v>
      </c>
    </row>
    <row r="572" ht="15.6" customHeight="1" outlineLevel="2" spans="1:7">
      <c r="A572" s="288" t="s">
        <v>990</v>
      </c>
      <c r="B572" s="289" t="s">
        <v>68</v>
      </c>
      <c r="C572" s="290"/>
      <c r="D572" s="294">
        <v>0</v>
      </c>
      <c r="E572" s="296"/>
      <c r="F572" s="291">
        <f t="shared" si="37"/>
        <v>0</v>
      </c>
      <c r="G572" s="291">
        <f t="shared" si="38"/>
        <v>0</v>
      </c>
    </row>
    <row r="573" ht="15.6" customHeight="1" outlineLevel="2" spans="1:7">
      <c r="A573" s="288" t="s">
        <v>991</v>
      </c>
      <c r="B573" s="289" t="s">
        <v>992</v>
      </c>
      <c r="C573" s="290"/>
      <c r="D573" s="294">
        <v>57</v>
      </c>
      <c r="E573" s="296"/>
      <c r="F573" s="291">
        <f t="shared" si="37"/>
        <v>0</v>
      </c>
      <c r="G573" s="291">
        <f t="shared" si="38"/>
        <v>0</v>
      </c>
    </row>
    <row r="574" ht="15.6" customHeight="1" outlineLevel="2" spans="1:7">
      <c r="A574" s="288" t="s">
        <v>993</v>
      </c>
      <c r="B574" s="289" t="s">
        <v>994</v>
      </c>
      <c r="C574" s="290">
        <v>169</v>
      </c>
      <c r="D574" s="294">
        <v>154</v>
      </c>
      <c r="E574" s="296">
        <v>160</v>
      </c>
      <c r="F574" s="291">
        <f t="shared" si="37"/>
        <v>0.946745562130177</v>
      </c>
      <c r="G574" s="291">
        <f t="shared" si="38"/>
        <v>1.03896103896104</v>
      </c>
    </row>
    <row r="575" ht="15.6" customHeight="1" outlineLevel="2" spans="1:7">
      <c r="A575" s="288" t="s">
        <v>995</v>
      </c>
      <c r="B575" s="289" t="s">
        <v>996</v>
      </c>
      <c r="C575" s="290">
        <v>112</v>
      </c>
      <c r="D575" s="294">
        <v>131</v>
      </c>
      <c r="E575" s="296">
        <v>120</v>
      </c>
      <c r="F575" s="291">
        <f t="shared" si="37"/>
        <v>1.07142857142857</v>
      </c>
      <c r="G575" s="291">
        <f t="shared" si="38"/>
        <v>0.916030534351145</v>
      </c>
    </row>
    <row r="576" ht="15.6" customHeight="1" outlineLevel="2" spans="1:7">
      <c r="A576" s="288" t="s">
        <v>997</v>
      </c>
      <c r="B576" s="289" t="s">
        <v>998</v>
      </c>
      <c r="C576" s="290"/>
      <c r="D576" s="295"/>
      <c r="E576" s="296"/>
      <c r="F576" s="291">
        <f t="shared" si="37"/>
        <v>0</v>
      </c>
      <c r="G576" s="291">
        <f t="shared" si="38"/>
        <v>0</v>
      </c>
    </row>
    <row r="577" ht="15.6" customHeight="1" outlineLevel="2" spans="1:7">
      <c r="A577" s="288" t="s">
        <v>999</v>
      </c>
      <c r="B577" s="289" t="s">
        <v>163</v>
      </c>
      <c r="C577" s="290"/>
      <c r="D577" s="295">
        <v>0</v>
      </c>
      <c r="E577" s="296"/>
      <c r="F577" s="291">
        <f t="shared" si="37"/>
        <v>0</v>
      </c>
      <c r="G577" s="291">
        <f t="shared" si="38"/>
        <v>0</v>
      </c>
    </row>
    <row r="578" ht="15.6" customHeight="1" outlineLevel="2" spans="1:7">
      <c r="A578" s="288" t="s">
        <v>1000</v>
      </c>
      <c r="B578" s="289" t="s">
        <v>1001</v>
      </c>
      <c r="C578" s="290"/>
      <c r="D578" s="295">
        <v>0</v>
      </c>
      <c r="E578" s="296"/>
      <c r="F578" s="291">
        <f t="shared" si="37"/>
        <v>0</v>
      </c>
      <c r="G578" s="291">
        <f t="shared" si="38"/>
        <v>0</v>
      </c>
    </row>
    <row r="579" ht="15.6" customHeight="1" outlineLevel="2" spans="1:7">
      <c r="A579" s="288" t="s">
        <v>1002</v>
      </c>
      <c r="B579" s="289" t="s">
        <v>1003</v>
      </c>
      <c r="C579" s="290"/>
      <c r="D579" s="295">
        <v>0</v>
      </c>
      <c r="E579" s="296"/>
      <c r="F579" s="291">
        <f t="shared" si="37"/>
        <v>0</v>
      </c>
      <c r="G579" s="291">
        <f t="shared" si="38"/>
        <v>0</v>
      </c>
    </row>
    <row r="580" ht="15.6" customHeight="1" outlineLevel="2" spans="1:7">
      <c r="A580" s="288" t="s">
        <v>1004</v>
      </c>
      <c r="B580" s="289" t="s">
        <v>1005</v>
      </c>
      <c r="C580" s="57"/>
      <c r="D580" s="295">
        <v>0</v>
      </c>
      <c r="E580" s="296"/>
      <c r="F580" s="291">
        <f t="shared" si="37"/>
        <v>0</v>
      </c>
      <c r="G580" s="291">
        <f t="shared" si="38"/>
        <v>0</v>
      </c>
    </row>
    <row r="581" ht="15.6" customHeight="1" outlineLevel="2" spans="1:7">
      <c r="A581" s="288" t="s">
        <v>1006</v>
      </c>
      <c r="B581" s="289" t="s">
        <v>1007</v>
      </c>
      <c r="C581" s="57"/>
      <c r="D581" s="295">
        <v>0</v>
      </c>
      <c r="E581" s="296"/>
      <c r="F581" s="291">
        <f t="shared" si="37"/>
        <v>0</v>
      </c>
      <c r="G581" s="291">
        <f t="shared" si="38"/>
        <v>0</v>
      </c>
    </row>
    <row r="582" ht="15.6" customHeight="1" outlineLevel="2" spans="1:7">
      <c r="A582" s="288" t="s">
        <v>1008</v>
      </c>
      <c r="B582" s="289" t="s">
        <v>1009</v>
      </c>
      <c r="C582" s="57"/>
      <c r="D582" s="295">
        <v>0</v>
      </c>
      <c r="E582" s="296"/>
      <c r="F582" s="291">
        <f t="shared" si="37"/>
        <v>0</v>
      </c>
      <c r="G582" s="291">
        <f t="shared" si="38"/>
        <v>0</v>
      </c>
    </row>
    <row r="583" ht="15.6" customHeight="1" outlineLevel="2" spans="1:7">
      <c r="A583" s="288" t="s">
        <v>1010</v>
      </c>
      <c r="B583" s="289" t="s">
        <v>1011</v>
      </c>
      <c r="C583" s="57"/>
      <c r="D583" s="295">
        <v>0</v>
      </c>
      <c r="E583" s="296"/>
      <c r="F583" s="291">
        <f t="shared" si="37"/>
        <v>0</v>
      </c>
      <c r="G583" s="291">
        <f t="shared" si="38"/>
        <v>0</v>
      </c>
    </row>
    <row r="584" ht="15.6" customHeight="1" outlineLevel="2" spans="1:7">
      <c r="A584" s="288" t="s">
        <v>1012</v>
      </c>
      <c r="B584" s="289" t="s">
        <v>1013</v>
      </c>
      <c r="C584" s="57"/>
      <c r="D584" s="295">
        <v>0</v>
      </c>
      <c r="E584" s="296"/>
      <c r="F584" s="291">
        <f t="shared" ref="F584:F595" si="39">IF(C584&gt;0,E584/C584,0)</f>
        <v>0</v>
      </c>
      <c r="G584" s="291">
        <f t="shared" ref="G584:G595" si="40">IF(D584&gt;0,E584/D584,0)</f>
        <v>0</v>
      </c>
    </row>
    <row r="585" ht="15.6" customHeight="1" outlineLevel="2" spans="1:7">
      <c r="A585" s="288" t="s">
        <v>1014</v>
      </c>
      <c r="B585" s="289" t="s">
        <v>1015</v>
      </c>
      <c r="C585" s="57"/>
      <c r="D585" s="295">
        <v>0</v>
      </c>
      <c r="E585" s="296"/>
      <c r="F585" s="291">
        <f t="shared" si="39"/>
        <v>0</v>
      </c>
      <c r="G585" s="291">
        <f t="shared" si="40"/>
        <v>0</v>
      </c>
    </row>
    <row r="586" ht="15.6" customHeight="1" outlineLevel="2" spans="1:7">
      <c r="A586" s="288" t="s">
        <v>1016</v>
      </c>
      <c r="B586" s="289" t="s">
        <v>82</v>
      </c>
      <c r="C586" s="57"/>
      <c r="D586" s="295">
        <v>0</v>
      </c>
      <c r="E586" s="296"/>
      <c r="F586" s="291">
        <f t="shared" si="39"/>
        <v>0</v>
      </c>
      <c r="G586" s="291">
        <f t="shared" si="40"/>
        <v>0</v>
      </c>
    </row>
    <row r="587" ht="15.6" customHeight="1" outlineLevel="2" spans="1:7">
      <c r="A587" s="288" t="s">
        <v>1017</v>
      </c>
      <c r="B587" s="289" t="s">
        <v>1018</v>
      </c>
      <c r="C587" s="292"/>
      <c r="D587" s="294">
        <v>136</v>
      </c>
      <c r="E587" s="296"/>
      <c r="F587" s="291">
        <f t="shared" si="39"/>
        <v>0</v>
      </c>
      <c r="G587" s="291">
        <f t="shared" si="40"/>
        <v>0</v>
      </c>
    </row>
    <row r="588" outlineLevel="1" spans="1:7">
      <c r="A588" s="284" t="s">
        <v>1019</v>
      </c>
      <c r="B588" s="285" t="s">
        <v>1020</v>
      </c>
      <c r="C588" s="286">
        <f>SUM(C589:C596)</f>
        <v>2198</v>
      </c>
      <c r="D588" s="286">
        <f>SUM(D589:D596)</f>
        <v>1098</v>
      </c>
      <c r="E588" s="286">
        <f>SUM(E589:E596)</f>
        <v>1100</v>
      </c>
      <c r="F588" s="287">
        <f t="shared" si="39"/>
        <v>0.500454959053685</v>
      </c>
      <c r="G588" s="287">
        <f t="shared" si="40"/>
        <v>1.00182149362477</v>
      </c>
    </row>
    <row r="589" ht="15.6" customHeight="1" outlineLevel="2" spans="1:7">
      <c r="A589" s="288" t="s">
        <v>1021</v>
      </c>
      <c r="B589" s="289" t="s">
        <v>64</v>
      </c>
      <c r="C589" s="290">
        <v>296</v>
      </c>
      <c r="D589" s="294">
        <v>204</v>
      </c>
      <c r="E589" s="296">
        <v>210</v>
      </c>
      <c r="F589" s="291">
        <f t="shared" si="39"/>
        <v>0.709459459459459</v>
      </c>
      <c r="G589" s="291">
        <f t="shared" si="40"/>
        <v>1.02941176470588</v>
      </c>
    </row>
    <row r="590" ht="15.6" customHeight="1" outlineLevel="2" spans="1:7">
      <c r="A590" s="288" t="s">
        <v>1022</v>
      </c>
      <c r="B590" s="289" t="s">
        <v>66</v>
      </c>
      <c r="C590" s="290">
        <v>473</v>
      </c>
      <c r="D590" s="294">
        <v>308</v>
      </c>
      <c r="E590" s="296">
        <v>330</v>
      </c>
      <c r="F590" s="291">
        <f t="shared" si="39"/>
        <v>0.697674418604651</v>
      </c>
      <c r="G590" s="291">
        <f t="shared" si="40"/>
        <v>1.07142857142857</v>
      </c>
    </row>
    <row r="591" ht="15.6" customHeight="1" outlineLevel="2" spans="1:7">
      <c r="A591" s="288" t="s">
        <v>1023</v>
      </c>
      <c r="B591" s="289" t="s">
        <v>68</v>
      </c>
      <c r="C591" s="290"/>
      <c r="D591" s="294">
        <v>0</v>
      </c>
      <c r="E591" s="296"/>
      <c r="F591" s="291">
        <f t="shared" si="39"/>
        <v>0</v>
      </c>
      <c r="G591" s="291">
        <f t="shared" si="40"/>
        <v>0</v>
      </c>
    </row>
    <row r="592" ht="15.6" customHeight="1" outlineLevel="2" spans="1:7">
      <c r="A592" s="288" t="s">
        <v>1024</v>
      </c>
      <c r="B592" s="289" t="s">
        <v>1025</v>
      </c>
      <c r="C592" s="290"/>
      <c r="D592" s="294">
        <v>50</v>
      </c>
      <c r="E592" s="296"/>
      <c r="F592" s="291">
        <f t="shared" si="39"/>
        <v>0</v>
      </c>
      <c r="G592" s="291">
        <f t="shared" si="40"/>
        <v>0</v>
      </c>
    </row>
    <row r="593" ht="15.6" customHeight="1" outlineLevel="2" spans="1:7">
      <c r="A593" s="288" t="s">
        <v>1026</v>
      </c>
      <c r="B593" s="289" t="s">
        <v>1027</v>
      </c>
      <c r="C593" s="290"/>
      <c r="D593" s="294">
        <v>0</v>
      </c>
      <c r="E593" s="296"/>
      <c r="F593" s="291">
        <f t="shared" si="39"/>
        <v>0</v>
      </c>
      <c r="G593" s="291">
        <f t="shared" si="40"/>
        <v>0</v>
      </c>
    </row>
    <row r="594" ht="15.6" customHeight="1" outlineLevel="2" spans="1:7">
      <c r="A594" s="288" t="s">
        <v>1028</v>
      </c>
      <c r="B594" s="289" t="s">
        <v>1029</v>
      </c>
      <c r="C594" s="290">
        <v>509</v>
      </c>
      <c r="D594" s="294">
        <v>289</v>
      </c>
      <c r="E594" s="296">
        <v>300</v>
      </c>
      <c r="F594" s="291">
        <f t="shared" si="39"/>
        <v>0.589390962671906</v>
      </c>
      <c r="G594" s="291">
        <f t="shared" si="40"/>
        <v>1.03806228373702</v>
      </c>
    </row>
    <row r="595" ht="15.6" customHeight="1" outlineLevel="2" spans="1:7">
      <c r="A595" s="288" t="s">
        <v>1030</v>
      </c>
      <c r="B595" s="289" t="s">
        <v>1031</v>
      </c>
      <c r="C595" s="290">
        <v>920</v>
      </c>
      <c r="D595" s="294">
        <v>242</v>
      </c>
      <c r="E595" s="296">
        <v>260</v>
      </c>
      <c r="F595" s="291">
        <f t="shared" si="39"/>
        <v>0.282608695652174</v>
      </c>
      <c r="G595" s="291">
        <f t="shared" si="40"/>
        <v>1.07438016528926</v>
      </c>
    </row>
    <row r="596" ht="15.6" customHeight="1" outlineLevel="2" spans="1:7">
      <c r="A596" s="288" t="s">
        <v>1032</v>
      </c>
      <c r="B596" s="289" t="s">
        <v>1033</v>
      </c>
      <c r="C596" s="290"/>
      <c r="D596" s="294">
        <v>5</v>
      </c>
      <c r="E596" s="296"/>
      <c r="F596" s="291">
        <f t="shared" ref="F596:F648" si="41">IF(C596&gt;0,E596/C596,0)</f>
        <v>0</v>
      </c>
      <c r="G596" s="291">
        <f t="shared" ref="G596:G648" si="42">IF(D596&gt;0,E596/D596,0)</f>
        <v>0</v>
      </c>
    </row>
    <row r="597" outlineLevel="1" spans="1:7">
      <c r="A597" s="284" t="s">
        <v>1034</v>
      </c>
      <c r="B597" s="285" t="s">
        <v>1035</v>
      </c>
      <c r="C597" s="286">
        <f>SUM(C598)</f>
        <v>0</v>
      </c>
      <c r="D597" s="286">
        <f>SUM(D598)</f>
        <v>0</v>
      </c>
      <c r="E597" s="286">
        <f>SUM(E598)</f>
        <v>0</v>
      </c>
      <c r="F597" s="287">
        <f t="shared" si="41"/>
        <v>0</v>
      </c>
      <c r="G597" s="287">
        <f t="shared" si="42"/>
        <v>0</v>
      </c>
    </row>
    <row r="598" ht="15.6" customHeight="1" outlineLevel="2" spans="1:7">
      <c r="A598" s="288" t="s">
        <v>1036</v>
      </c>
      <c r="B598" s="289" t="s">
        <v>1037</v>
      </c>
      <c r="C598" s="290"/>
      <c r="D598" s="295"/>
      <c r="E598" s="296"/>
      <c r="F598" s="291">
        <f t="shared" si="41"/>
        <v>0</v>
      </c>
      <c r="G598" s="291">
        <f t="shared" si="42"/>
        <v>0</v>
      </c>
    </row>
    <row r="599" outlineLevel="1" spans="1:7">
      <c r="A599" s="284" t="s">
        <v>1038</v>
      </c>
      <c r="B599" s="285" t="s">
        <v>1039</v>
      </c>
      <c r="C599" s="286">
        <f>SUM(C600:C607)</f>
        <v>3925</v>
      </c>
      <c r="D599" s="286">
        <f>SUM(D600:D607)</f>
        <v>24462</v>
      </c>
      <c r="E599" s="286">
        <f>SUM(E600:E607)</f>
        <v>23900</v>
      </c>
      <c r="F599" s="287">
        <f t="shared" si="41"/>
        <v>6.08917197452229</v>
      </c>
      <c r="G599" s="287">
        <f t="shared" si="42"/>
        <v>0.977025590712125</v>
      </c>
    </row>
    <row r="600" ht="15.6" customHeight="1" outlineLevel="2" spans="1:7">
      <c r="A600" s="288" t="s">
        <v>1040</v>
      </c>
      <c r="B600" s="289" t="s">
        <v>1041</v>
      </c>
      <c r="C600" s="290">
        <v>151</v>
      </c>
      <c r="D600" s="294">
        <v>1654</v>
      </c>
      <c r="E600" s="296">
        <v>1600</v>
      </c>
      <c r="F600" s="291">
        <f t="shared" si="41"/>
        <v>10.5960264900662</v>
      </c>
      <c r="G600" s="291">
        <f t="shared" si="42"/>
        <v>0.967351874244256</v>
      </c>
    </row>
    <row r="601" ht="15.6" customHeight="1" outlineLevel="2" spans="1:7">
      <c r="A601" s="288" t="s">
        <v>1042</v>
      </c>
      <c r="B601" s="289" t="s">
        <v>1043</v>
      </c>
      <c r="C601" s="290"/>
      <c r="D601" s="294">
        <v>7023</v>
      </c>
      <c r="E601" s="296">
        <v>7000</v>
      </c>
      <c r="F601" s="291">
        <f t="shared" si="41"/>
        <v>0</v>
      </c>
      <c r="G601" s="291">
        <f t="shared" si="42"/>
        <v>0.99672504627652</v>
      </c>
    </row>
    <row r="602" ht="15.6" customHeight="1" outlineLevel="2" spans="1:7">
      <c r="A602" s="288" t="s">
        <v>1044</v>
      </c>
      <c r="B602" s="289" t="s">
        <v>1045</v>
      </c>
      <c r="C602" s="290"/>
      <c r="D602" s="295">
        <v>0</v>
      </c>
      <c r="E602" s="296"/>
      <c r="F602" s="291">
        <f t="shared" si="41"/>
        <v>0</v>
      </c>
      <c r="G602" s="291">
        <f t="shared" si="42"/>
        <v>0</v>
      </c>
    </row>
    <row r="603" ht="15.6" customHeight="1" outlineLevel="2" spans="1:7">
      <c r="A603" s="288" t="s">
        <v>1046</v>
      </c>
      <c r="B603" s="289" t="s">
        <v>1047</v>
      </c>
      <c r="C603" s="290">
        <v>895</v>
      </c>
      <c r="D603" s="294">
        <v>5587</v>
      </c>
      <c r="E603" s="296">
        <v>5600</v>
      </c>
      <c r="F603" s="291">
        <f t="shared" si="41"/>
        <v>6.25698324022346</v>
      </c>
      <c r="G603" s="291">
        <f t="shared" si="42"/>
        <v>1.0023268301414</v>
      </c>
    </row>
    <row r="604" ht="15.6" customHeight="1" outlineLevel="2" spans="1:7">
      <c r="A604" s="288" t="s">
        <v>1048</v>
      </c>
      <c r="B604" s="289" t="s">
        <v>1049</v>
      </c>
      <c r="C604" s="290"/>
      <c r="D604" s="294">
        <v>1066</v>
      </c>
      <c r="E604" s="296">
        <v>500</v>
      </c>
      <c r="F604" s="291">
        <f t="shared" si="41"/>
        <v>0</v>
      </c>
      <c r="G604" s="291">
        <f t="shared" si="42"/>
        <v>0.469043151969981</v>
      </c>
    </row>
    <row r="605" ht="15.6" customHeight="1" outlineLevel="2" spans="1:7">
      <c r="A605" s="288" t="s">
        <v>1050</v>
      </c>
      <c r="B605" s="289" t="s">
        <v>1051</v>
      </c>
      <c r="C605" s="290">
        <v>2019</v>
      </c>
      <c r="D605" s="294">
        <v>7419</v>
      </c>
      <c r="E605" s="296">
        <v>7200</v>
      </c>
      <c r="F605" s="291">
        <f t="shared" si="41"/>
        <v>3.56612184249629</v>
      </c>
      <c r="G605" s="291">
        <f t="shared" si="42"/>
        <v>0.97048119692681</v>
      </c>
    </row>
    <row r="606" ht="15.6" customHeight="1" outlineLevel="2" spans="1:7">
      <c r="A606" s="288" t="s">
        <v>1052</v>
      </c>
      <c r="B606" s="289" t="s">
        <v>1053</v>
      </c>
      <c r="C606" s="290">
        <v>860</v>
      </c>
      <c r="D606" s="294">
        <v>4</v>
      </c>
      <c r="E606" s="296">
        <v>300</v>
      </c>
      <c r="F606" s="291">
        <f t="shared" si="41"/>
        <v>0.348837209302326</v>
      </c>
      <c r="G606" s="291">
        <f t="shared" si="42"/>
        <v>75</v>
      </c>
    </row>
    <row r="607" ht="15.6" customHeight="1" outlineLevel="2" spans="1:7">
      <c r="A607" s="288" t="s">
        <v>1054</v>
      </c>
      <c r="B607" s="289" t="s">
        <v>1055</v>
      </c>
      <c r="C607" s="290"/>
      <c r="D607" s="294">
        <v>1709</v>
      </c>
      <c r="E607" s="296">
        <v>1700</v>
      </c>
      <c r="F607" s="291">
        <f t="shared" si="41"/>
        <v>0</v>
      </c>
      <c r="G607" s="291">
        <f t="shared" si="42"/>
        <v>0.994733762434172</v>
      </c>
    </row>
    <row r="608" outlineLevel="1" spans="1:7">
      <c r="A608" s="284" t="s">
        <v>1056</v>
      </c>
      <c r="B608" s="285" t="s">
        <v>1057</v>
      </c>
      <c r="C608" s="286">
        <f>SUM(C609:C611)</f>
        <v>0</v>
      </c>
      <c r="D608" s="286">
        <f>SUM(D609:D611)</f>
        <v>0</v>
      </c>
      <c r="E608" s="286">
        <f>SUM(E609:E611)</f>
        <v>0</v>
      </c>
      <c r="F608" s="287">
        <f t="shared" si="41"/>
        <v>0</v>
      </c>
      <c r="G608" s="287">
        <f t="shared" si="42"/>
        <v>0</v>
      </c>
    </row>
    <row r="609" ht="15.6" customHeight="1" outlineLevel="2" spans="1:7">
      <c r="A609" s="288" t="s">
        <v>1058</v>
      </c>
      <c r="B609" s="289" t="s">
        <v>1059</v>
      </c>
      <c r="C609" s="290"/>
      <c r="D609" s="295"/>
      <c r="E609" s="296"/>
      <c r="F609" s="291">
        <f t="shared" si="41"/>
        <v>0</v>
      </c>
      <c r="G609" s="291">
        <f t="shared" si="42"/>
        <v>0</v>
      </c>
    </row>
    <row r="610" ht="15.6" customHeight="1" outlineLevel="2" spans="1:7">
      <c r="A610" s="288" t="s">
        <v>1060</v>
      </c>
      <c r="B610" s="289" t="s">
        <v>1061</v>
      </c>
      <c r="C610" s="290"/>
      <c r="D610" s="295"/>
      <c r="E610" s="296"/>
      <c r="F610" s="291">
        <f t="shared" si="41"/>
        <v>0</v>
      </c>
      <c r="G610" s="291">
        <f t="shared" si="42"/>
        <v>0</v>
      </c>
    </row>
    <row r="611" ht="15.6" customHeight="1" outlineLevel="2" spans="1:7">
      <c r="A611" s="288" t="s">
        <v>1062</v>
      </c>
      <c r="B611" s="289" t="s">
        <v>1063</v>
      </c>
      <c r="C611" s="297"/>
      <c r="D611" s="295"/>
      <c r="E611" s="296"/>
      <c r="F611" s="291">
        <f t="shared" si="41"/>
        <v>0</v>
      </c>
      <c r="G611" s="291">
        <f t="shared" si="42"/>
        <v>0</v>
      </c>
    </row>
    <row r="612" outlineLevel="1" spans="1:7">
      <c r="A612" s="284" t="s">
        <v>1064</v>
      </c>
      <c r="B612" s="285" t="s">
        <v>1065</v>
      </c>
      <c r="C612" s="286">
        <f>SUM(C613:C621)</f>
        <v>2544</v>
      </c>
      <c r="D612" s="286">
        <f>SUM(D613:D621)</f>
        <v>2399</v>
      </c>
      <c r="E612" s="286">
        <f>SUM(E613:E621)</f>
        <v>2275</v>
      </c>
      <c r="F612" s="287">
        <f t="shared" si="41"/>
        <v>0.894261006289308</v>
      </c>
      <c r="G612" s="287">
        <f t="shared" si="42"/>
        <v>0.948311796581909</v>
      </c>
    </row>
    <row r="613" ht="15.6" customHeight="1" outlineLevel="2" spans="1:7">
      <c r="A613" s="288" t="s">
        <v>1066</v>
      </c>
      <c r="B613" s="289" t="s">
        <v>1067</v>
      </c>
      <c r="C613" s="290">
        <v>150</v>
      </c>
      <c r="D613" s="294">
        <v>159</v>
      </c>
      <c r="E613" s="296">
        <v>150</v>
      </c>
      <c r="F613" s="291">
        <f t="shared" si="41"/>
        <v>1</v>
      </c>
      <c r="G613" s="291">
        <f t="shared" si="42"/>
        <v>0.943396226415094</v>
      </c>
    </row>
    <row r="614" ht="15.6" customHeight="1" outlineLevel="2" spans="1:7">
      <c r="A614" s="288" t="s">
        <v>1068</v>
      </c>
      <c r="B614" s="289" t="s">
        <v>1069</v>
      </c>
      <c r="C614" s="290">
        <v>125</v>
      </c>
      <c r="D614" s="294">
        <v>126</v>
      </c>
      <c r="E614" s="296">
        <v>125</v>
      </c>
      <c r="F614" s="291">
        <f t="shared" si="41"/>
        <v>1</v>
      </c>
      <c r="G614" s="291">
        <f t="shared" si="42"/>
        <v>0.992063492063492</v>
      </c>
    </row>
    <row r="615" ht="15.6" customHeight="1" outlineLevel="2" spans="1:7">
      <c r="A615" s="288" t="s">
        <v>1070</v>
      </c>
      <c r="B615" s="289" t="s">
        <v>1071</v>
      </c>
      <c r="C615" s="290">
        <v>1789</v>
      </c>
      <c r="D615" s="294">
        <v>1341</v>
      </c>
      <c r="E615" s="296">
        <v>1300</v>
      </c>
      <c r="F615" s="291">
        <f t="shared" si="41"/>
        <v>0.72666294019005</v>
      </c>
      <c r="G615" s="291">
        <f t="shared" si="42"/>
        <v>0.969425801640567</v>
      </c>
    </row>
    <row r="616" ht="15.6" customHeight="1" outlineLevel="2" spans="1:7">
      <c r="A616" s="288" t="s">
        <v>1072</v>
      </c>
      <c r="B616" s="289" t="s">
        <v>1073</v>
      </c>
      <c r="C616" s="290">
        <v>480</v>
      </c>
      <c r="D616" s="294">
        <v>576</v>
      </c>
      <c r="E616" s="296">
        <v>500</v>
      </c>
      <c r="F616" s="291">
        <f t="shared" si="41"/>
        <v>1.04166666666667</v>
      </c>
      <c r="G616" s="291">
        <f t="shared" si="42"/>
        <v>0.868055555555556</v>
      </c>
    </row>
    <row r="617" ht="15.6" customHeight="1" outlineLevel="2" spans="1:7">
      <c r="A617" s="288" t="s">
        <v>1074</v>
      </c>
      <c r="B617" s="289" t="s">
        <v>1075</v>
      </c>
      <c r="C617" s="290"/>
      <c r="D617" s="294">
        <v>0</v>
      </c>
      <c r="E617" s="296"/>
      <c r="F617" s="291">
        <f t="shared" si="41"/>
        <v>0</v>
      </c>
      <c r="G617" s="291">
        <f t="shared" si="42"/>
        <v>0</v>
      </c>
    </row>
    <row r="618" ht="15.6" customHeight="1" outlineLevel="2" spans="1:7">
      <c r="A618" s="288" t="s">
        <v>1076</v>
      </c>
      <c r="B618" s="289" t="s">
        <v>1077</v>
      </c>
      <c r="C618" s="290"/>
      <c r="D618" s="294">
        <v>0</v>
      </c>
      <c r="E618" s="296"/>
      <c r="F618" s="291">
        <f t="shared" si="41"/>
        <v>0</v>
      </c>
      <c r="G618" s="291">
        <f t="shared" si="42"/>
        <v>0</v>
      </c>
    </row>
    <row r="619" ht="15.6" customHeight="1" outlineLevel="2" spans="1:7">
      <c r="A619" s="288" t="s">
        <v>1078</v>
      </c>
      <c r="B619" s="289" t="s">
        <v>1079</v>
      </c>
      <c r="C619" s="290"/>
      <c r="D619" s="294">
        <v>0</v>
      </c>
      <c r="E619" s="296"/>
      <c r="F619" s="291">
        <f t="shared" si="41"/>
        <v>0</v>
      </c>
      <c r="G619" s="291">
        <f t="shared" si="42"/>
        <v>0</v>
      </c>
    </row>
    <row r="620" ht="15.6" customHeight="1" outlineLevel="2" spans="1:7">
      <c r="A620" s="288" t="s">
        <v>1080</v>
      </c>
      <c r="B620" s="289" t="s">
        <v>1081</v>
      </c>
      <c r="C620" s="290"/>
      <c r="D620" s="294">
        <v>187</v>
      </c>
      <c r="E620" s="296">
        <v>200</v>
      </c>
      <c r="F620" s="291">
        <f t="shared" si="41"/>
        <v>0</v>
      </c>
      <c r="G620" s="291">
        <f t="shared" si="42"/>
        <v>1.06951871657754</v>
      </c>
    </row>
    <row r="621" ht="15.6" customHeight="1" outlineLevel="2" spans="1:7">
      <c r="A621" s="288" t="s">
        <v>1082</v>
      </c>
      <c r="B621" s="289" t="s">
        <v>1083</v>
      </c>
      <c r="C621" s="290"/>
      <c r="D621" s="294">
        <v>10</v>
      </c>
      <c r="E621" s="296"/>
      <c r="F621" s="291">
        <f t="shared" si="41"/>
        <v>0</v>
      </c>
      <c r="G621" s="291">
        <f t="shared" si="42"/>
        <v>0</v>
      </c>
    </row>
    <row r="622" outlineLevel="1" spans="1:7">
      <c r="A622" s="284" t="s">
        <v>1084</v>
      </c>
      <c r="B622" s="285" t="s">
        <v>1085</v>
      </c>
      <c r="C622" s="286">
        <f>SUM(C623:C630)</f>
        <v>3613</v>
      </c>
      <c r="D622" s="286">
        <f>SUM(D623:D630)</f>
        <v>4516</v>
      </c>
      <c r="E622" s="286">
        <f>SUM(E623:E630)</f>
        <v>4330</v>
      </c>
      <c r="F622" s="287">
        <f t="shared" si="41"/>
        <v>1.19845004151675</v>
      </c>
      <c r="G622" s="287">
        <f t="shared" si="42"/>
        <v>0.95881310894597</v>
      </c>
    </row>
    <row r="623" ht="15.6" customHeight="1" outlineLevel="2" spans="1:7">
      <c r="A623" s="288" t="s">
        <v>1086</v>
      </c>
      <c r="B623" s="289" t="s">
        <v>1087</v>
      </c>
      <c r="C623" s="290">
        <v>30</v>
      </c>
      <c r="D623" s="294">
        <v>306</v>
      </c>
      <c r="E623" s="296">
        <v>300</v>
      </c>
      <c r="F623" s="291">
        <f t="shared" si="41"/>
        <v>10</v>
      </c>
      <c r="G623" s="291">
        <f t="shared" si="42"/>
        <v>0.980392156862745</v>
      </c>
    </row>
    <row r="624" ht="15.6" customHeight="1" outlineLevel="2" spans="1:7">
      <c r="A624" s="288" t="s">
        <v>1088</v>
      </c>
      <c r="B624" s="289" t="s">
        <v>1089</v>
      </c>
      <c r="C624" s="290">
        <v>55</v>
      </c>
      <c r="D624" s="294">
        <v>0</v>
      </c>
      <c r="E624" s="296"/>
      <c r="F624" s="291">
        <f t="shared" si="41"/>
        <v>0</v>
      </c>
      <c r="G624" s="291">
        <f t="shared" si="42"/>
        <v>0</v>
      </c>
    </row>
    <row r="625" ht="15.6" customHeight="1" outlineLevel="2" spans="1:7">
      <c r="A625" s="288" t="s">
        <v>1090</v>
      </c>
      <c r="B625" s="289" t="s">
        <v>1091</v>
      </c>
      <c r="C625" s="290">
        <v>602</v>
      </c>
      <c r="D625" s="294">
        <v>0</v>
      </c>
      <c r="E625" s="296">
        <v>300</v>
      </c>
      <c r="F625" s="291">
        <f t="shared" si="41"/>
        <v>0.498338870431894</v>
      </c>
      <c r="G625" s="291">
        <f t="shared" si="42"/>
        <v>0</v>
      </c>
    </row>
    <row r="626" ht="15.6" customHeight="1" outlineLevel="2" spans="1:7">
      <c r="A626" s="288" t="s">
        <v>1092</v>
      </c>
      <c r="B626" s="289" t="s">
        <v>1093</v>
      </c>
      <c r="C626" s="290">
        <v>551</v>
      </c>
      <c r="D626" s="294">
        <v>85</v>
      </c>
      <c r="E626" s="296">
        <v>500</v>
      </c>
      <c r="F626" s="291">
        <f t="shared" si="41"/>
        <v>0.907441016333938</v>
      </c>
      <c r="G626" s="291">
        <f t="shared" si="42"/>
        <v>5.88235294117647</v>
      </c>
    </row>
    <row r="627" ht="15.6" customHeight="1" outlineLevel="2" spans="1:7">
      <c r="A627" s="288" t="s">
        <v>1094</v>
      </c>
      <c r="B627" s="289" t="s">
        <v>1095</v>
      </c>
      <c r="C627" s="290">
        <v>169</v>
      </c>
      <c r="D627" s="294">
        <v>0</v>
      </c>
      <c r="E627" s="296">
        <v>230</v>
      </c>
      <c r="F627" s="291">
        <f t="shared" si="41"/>
        <v>1.36094674556213</v>
      </c>
      <c r="G627" s="291">
        <f t="shared" si="42"/>
        <v>0</v>
      </c>
    </row>
    <row r="628" ht="15.6" customHeight="1" outlineLevel="2" spans="1:7">
      <c r="A628" s="288" t="s">
        <v>1096</v>
      </c>
      <c r="B628" s="289" t="s">
        <v>1097</v>
      </c>
      <c r="C628" s="290"/>
      <c r="D628" s="294">
        <v>0</v>
      </c>
      <c r="E628" s="296"/>
      <c r="F628" s="291">
        <f t="shared" si="41"/>
        <v>0</v>
      </c>
      <c r="G628" s="291">
        <f t="shared" si="42"/>
        <v>0</v>
      </c>
    </row>
    <row r="629" ht="15.6" customHeight="1" outlineLevel="2" spans="1:7">
      <c r="A629" s="288" t="s">
        <v>1098</v>
      </c>
      <c r="B629" s="289" t="s">
        <v>1099</v>
      </c>
      <c r="C629" s="290"/>
      <c r="D629" s="294">
        <v>0</v>
      </c>
      <c r="E629" s="296"/>
      <c r="F629" s="291">
        <f t="shared" si="41"/>
        <v>0</v>
      </c>
      <c r="G629" s="291">
        <f t="shared" si="42"/>
        <v>0</v>
      </c>
    </row>
    <row r="630" ht="15.6" customHeight="1" outlineLevel="2" spans="1:7">
      <c r="A630" s="288" t="s">
        <v>1100</v>
      </c>
      <c r="B630" s="289" t="s">
        <v>1101</v>
      </c>
      <c r="C630" s="290">
        <v>2206</v>
      </c>
      <c r="D630" s="294">
        <v>4125</v>
      </c>
      <c r="E630" s="296">
        <v>3000</v>
      </c>
      <c r="F630" s="291">
        <f t="shared" si="41"/>
        <v>1.3599274705349</v>
      </c>
      <c r="G630" s="291">
        <f t="shared" si="42"/>
        <v>0.727272727272727</v>
      </c>
    </row>
    <row r="631" outlineLevel="1" spans="1:7">
      <c r="A631" s="284" t="s">
        <v>1102</v>
      </c>
      <c r="B631" s="285" t="s">
        <v>1103</v>
      </c>
      <c r="C631" s="286">
        <f>SUM(C632:C637)</f>
        <v>198</v>
      </c>
      <c r="D631" s="286">
        <f>SUM(D632:D637)</f>
        <v>262</v>
      </c>
      <c r="E631" s="286">
        <f>SUM(E632:E637)</f>
        <v>150</v>
      </c>
      <c r="F631" s="287">
        <f t="shared" si="41"/>
        <v>0.757575757575758</v>
      </c>
      <c r="G631" s="287">
        <f t="shared" si="42"/>
        <v>0.572519083969466</v>
      </c>
    </row>
    <row r="632" ht="15.6" customHeight="1" outlineLevel="2" spans="1:7">
      <c r="A632" s="288" t="s">
        <v>1104</v>
      </c>
      <c r="B632" s="289" t="s">
        <v>1105</v>
      </c>
      <c r="C632" s="290">
        <v>198</v>
      </c>
      <c r="D632" s="294">
        <v>147</v>
      </c>
      <c r="E632" s="296">
        <v>150</v>
      </c>
      <c r="F632" s="291">
        <f t="shared" si="41"/>
        <v>0.757575757575758</v>
      </c>
      <c r="G632" s="291">
        <f t="shared" si="42"/>
        <v>1.02040816326531</v>
      </c>
    </row>
    <row r="633" ht="15.6" customHeight="1" outlineLevel="2" spans="1:7">
      <c r="A633" s="288" t="s">
        <v>1106</v>
      </c>
      <c r="B633" s="289" t="s">
        <v>1107</v>
      </c>
      <c r="C633" s="292">
        <v>0</v>
      </c>
      <c r="D633" s="294">
        <v>0</v>
      </c>
      <c r="E633" s="296"/>
      <c r="F633" s="291">
        <f t="shared" si="41"/>
        <v>0</v>
      </c>
      <c r="G633" s="291">
        <f t="shared" si="42"/>
        <v>0</v>
      </c>
    </row>
    <row r="634" ht="15.6" customHeight="1" outlineLevel="2" spans="1:7">
      <c r="A634" s="288" t="s">
        <v>1108</v>
      </c>
      <c r="B634" s="289" t="s">
        <v>1109</v>
      </c>
      <c r="C634" s="292">
        <v>0</v>
      </c>
      <c r="D634" s="294">
        <v>0</v>
      </c>
      <c r="E634" s="296"/>
      <c r="F634" s="291">
        <f t="shared" si="41"/>
        <v>0</v>
      </c>
      <c r="G634" s="291">
        <f t="shared" si="42"/>
        <v>0</v>
      </c>
    </row>
    <row r="635" ht="15.6" customHeight="1" outlineLevel="2" spans="1:7">
      <c r="A635" s="288" t="s">
        <v>1110</v>
      </c>
      <c r="B635" s="289" t="s">
        <v>1111</v>
      </c>
      <c r="C635" s="292">
        <v>0</v>
      </c>
      <c r="D635" s="294">
        <v>0</v>
      </c>
      <c r="E635" s="296"/>
      <c r="F635" s="291">
        <f t="shared" si="41"/>
        <v>0</v>
      </c>
      <c r="G635" s="291">
        <f t="shared" si="42"/>
        <v>0</v>
      </c>
    </row>
    <row r="636" ht="15.6" customHeight="1" outlineLevel="2" spans="1:7">
      <c r="A636" s="288" t="s">
        <v>1112</v>
      </c>
      <c r="B636" s="289" t="s">
        <v>1113</v>
      </c>
      <c r="C636" s="292">
        <v>0</v>
      </c>
      <c r="D636" s="294">
        <v>0</v>
      </c>
      <c r="E636" s="296"/>
      <c r="F636" s="291">
        <f t="shared" si="41"/>
        <v>0</v>
      </c>
      <c r="G636" s="291">
        <f t="shared" si="42"/>
        <v>0</v>
      </c>
    </row>
    <row r="637" ht="15.6" customHeight="1" outlineLevel="2" spans="1:7">
      <c r="A637" s="288" t="s">
        <v>1114</v>
      </c>
      <c r="B637" s="289" t="s">
        <v>1115</v>
      </c>
      <c r="C637" s="292"/>
      <c r="D637" s="294">
        <v>115</v>
      </c>
      <c r="E637" s="296"/>
      <c r="F637" s="291">
        <f t="shared" si="41"/>
        <v>0</v>
      </c>
      <c r="G637" s="291">
        <f t="shared" si="42"/>
        <v>0</v>
      </c>
    </row>
    <row r="638" outlineLevel="1" spans="1:7">
      <c r="A638" s="284" t="s">
        <v>1116</v>
      </c>
      <c r="B638" s="285" t="s">
        <v>1117</v>
      </c>
      <c r="C638" s="286">
        <f>SUM(C639:C645)</f>
        <v>1646</v>
      </c>
      <c r="D638" s="286">
        <f>SUM(D639:D645)</f>
        <v>2354</v>
      </c>
      <c r="E638" s="286">
        <f>SUM(E639:E645)</f>
        <v>2160</v>
      </c>
      <c r="F638" s="287">
        <f t="shared" si="41"/>
        <v>1.31227217496962</v>
      </c>
      <c r="G638" s="287">
        <f t="shared" si="42"/>
        <v>0.917587085811385</v>
      </c>
    </row>
    <row r="639" ht="15.6" customHeight="1" outlineLevel="2" spans="1:7">
      <c r="A639" s="288" t="s">
        <v>1118</v>
      </c>
      <c r="B639" s="289" t="s">
        <v>1119</v>
      </c>
      <c r="C639" s="290">
        <v>251</v>
      </c>
      <c r="D639" s="294">
        <v>310</v>
      </c>
      <c r="E639" s="296">
        <v>260</v>
      </c>
      <c r="F639" s="291">
        <f t="shared" si="41"/>
        <v>1.03585657370518</v>
      </c>
      <c r="G639" s="291">
        <f t="shared" si="42"/>
        <v>0.838709677419355</v>
      </c>
    </row>
    <row r="640" ht="15.6" customHeight="1" outlineLevel="2" spans="1:7">
      <c r="A640" s="288" t="s">
        <v>1120</v>
      </c>
      <c r="B640" s="289" t="s">
        <v>1121</v>
      </c>
      <c r="C640" s="290">
        <v>30</v>
      </c>
      <c r="D640" s="294">
        <v>1045</v>
      </c>
      <c r="E640" s="296">
        <v>1000</v>
      </c>
      <c r="F640" s="291">
        <f t="shared" si="41"/>
        <v>33.3333333333333</v>
      </c>
      <c r="G640" s="291">
        <f t="shared" si="42"/>
        <v>0.956937799043062</v>
      </c>
    </row>
    <row r="641" ht="15.6" customHeight="1" outlineLevel="2" spans="1:7">
      <c r="A641" s="288" t="s">
        <v>1122</v>
      </c>
      <c r="B641" s="289" t="s">
        <v>1123</v>
      </c>
      <c r="C641" s="290"/>
      <c r="D641" s="294">
        <v>0</v>
      </c>
      <c r="E641" s="296"/>
      <c r="F641" s="291">
        <f t="shared" si="41"/>
        <v>0</v>
      </c>
      <c r="G641" s="291">
        <f t="shared" si="42"/>
        <v>0</v>
      </c>
    </row>
    <row r="642" ht="15.6" customHeight="1" outlineLevel="2" spans="1:7">
      <c r="A642" s="288" t="s">
        <v>1124</v>
      </c>
      <c r="B642" s="289" t="s">
        <v>1125</v>
      </c>
      <c r="C642" s="290"/>
      <c r="D642" s="294">
        <v>0</v>
      </c>
      <c r="E642" s="296"/>
      <c r="F642" s="291">
        <f t="shared" si="41"/>
        <v>0</v>
      </c>
      <c r="G642" s="291">
        <f t="shared" si="42"/>
        <v>0</v>
      </c>
    </row>
    <row r="643" ht="15.6" customHeight="1" outlineLevel="2" spans="1:7">
      <c r="A643" s="288" t="s">
        <v>1126</v>
      </c>
      <c r="B643" s="289" t="s">
        <v>1127</v>
      </c>
      <c r="C643" s="290"/>
      <c r="D643" s="294">
        <v>11</v>
      </c>
      <c r="E643" s="296"/>
      <c r="F643" s="291">
        <f t="shared" si="41"/>
        <v>0</v>
      </c>
      <c r="G643" s="291">
        <f t="shared" si="42"/>
        <v>0</v>
      </c>
    </row>
    <row r="644" ht="15.6" customHeight="1" outlineLevel="2" spans="1:7">
      <c r="A644" s="288" t="s">
        <v>1128</v>
      </c>
      <c r="B644" s="289" t="s">
        <v>1129</v>
      </c>
      <c r="C644" s="290">
        <v>1165</v>
      </c>
      <c r="D644" s="294">
        <v>0</v>
      </c>
      <c r="E644" s="296"/>
      <c r="F644" s="291">
        <f t="shared" si="41"/>
        <v>0</v>
      </c>
      <c r="G644" s="291">
        <f t="shared" si="42"/>
        <v>0</v>
      </c>
    </row>
    <row r="645" ht="15.6" customHeight="1" outlineLevel="2" spans="1:7">
      <c r="A645" s="288" t="s">
        <v>1130</v>
      </c>
      <c r="B645" s="289" t="s">
        <v>1131</v>
      </c>
      <c r="C645" s="290">
        <v>200</v>
      </c>
      <c r="D645" s="294">
        <v>988</v>
      </c>
      <c r="E645" s="296">
        <v>900</v>
      </c>
      <c r="F645" s="291">
        <f t="shared" si="41"/>
        <v>4.5</v>
      </c>
      <c r="G645" s="291">
        <f t="shared" si="42"/>
        <v>0.910931174089069</v>
      </c>
    </row>
    <row r="646" outlineLevel="1" spans="1:7">
      <c r="A646" s="284" t="s">
        <v>1132</v>
      </c>
      <c r="B646" s="285" t="s">
        <v>1133</v>
      </c>
      <c r="C646" s="286">
        <f>SUM(C647:C654)</f>
        <v>2025</v>
      </c>
      <c r="D646" s="286">
        <f>SUM(D647:D654)</f>
        <v>1380</v>
      </c>
      <c r="E646" s="286">
        <f>SUM(E647:E654)</f>
        <v>1330</v>
      </c>
      <c r="F646" s="287">
        <f t="shared" si="41"/>
        <v>0.65679012345679</v>
      </c>
      <c r="G646" s="287">
        <f t="shared" si="42"/>
        <v>0.963768115942029</v>
      </c>
    </row>
    <row r="647" ht="15.6" customHeight="1" outlineLevel="2" spans="1:7">
      <c r="A647" s="288" t="s">
        <v>1134</v>
      </c>
      <c r="B647" s="289" t="s">
        <v>64</v>
      </c>
      <c r="C647" s="290">
        <v>126</v>
      </c>
      <c r="D647" s="294">
        <v>113</v>
      </c>
      <c r="E647" s="296">
        <v>110</v>
      </c>
      <c r="F647" s="291">
        <f t="shared" si="41"/>
        <v>0.873015873015873</v>
      </c>
      <c r="G647" s="291">
        <f t="shared" si="42"/>
        <v>0.973451327433628</v>
      </c>
    </row>
    <row r="648" ht="15.6" customHeight="1" outlineLevel="2" spans="1:7">
      <c r="A648" s="288" t="s">
        <v>1135</v>
      </c>
      <c r="B648" s="289" t="s">
        <v>66</v>
      </c>
      <c r="C648" s="290">
        <v>30</v>
      </c>
      <c r="D648" s="294">
        <v>174</v>
      </c>
      <c r="E648" s="296">
        <v>150</v>
      </c>
      <c r="F648" s="291">
        <f t="shared" si="41"/>
        <v>5</v>
      </c>
      <c r="G648" s="291">
        <f t="shared" si="42"/>
        <v>0.862068965517241</v>
      </c>
    </row>
    <row r="649" ht="15.6" customHeight="1" outlineLevel="2" spans="1:7">
      <c r="A649" s="288" t="s">
        <v>1136</v>
      </c>
      <c r="B649" s="289" t="s">
        <v>68</v>
      </c>
      <c r="C649" s="290"/>
      <c r="D649" s="294">
        <v>0</v>
      </c>
      <c r="E649" s="296"/>
      <c r="F649" s="291">
        <f t="shared" ref="F649:F658" si="43">IF(C649&gt;0,E649/C649,0)</f>
        <v>0</v>
      </c>
      <c r="G649" s="291">
        <f t="shared" ref="G649:G658" si="44">IF(D649&gt;0,E649/D649,0)</f>
        <v>0</v>
      </c>
    </row>
    <row r="650" ht="15.6" customHeight="1" outlineLevel="2" spans="1:7">
      <c r="A650" s="288" t="s">
        <v>1137</v>
      </c>
      <c r="B650" s="289" t="s">
        <v>1138</v>
      </c>
      <c r="C650" s="290">
        <v>434</v>
      </c>
      <c r="D650" s="294">
        <v>40</v>
      </c>
      <c r="E650" s="296">
        <v>50</v>
      </c>
      <c r="F650" s="291">
        <f t="shared" si="43"/>
        <v>0.115207373271889</v>
      </c>
      <c r="G650" s="291">
        <f t="shared" si="44"/>
        <v>1.25</v>
      </c>
    </row>
    <row r="651" ht="15.6" customHeight="1" outlineLevel="2" spans="1:7">
      <c r="A651" s="288" t="s">
        <v>1139</v>
      </c>
      <c r="B651" s="289" t="s">
        <v>1140</v>
      </c>
      <c r="C651" s="290"/>
      <c r="D651" s="294">
        <v>0</v>
      </c>
      <c r="E651" s="296"/>
      <c r="F651" s="291">
        <f t="shared" si="43"/>
        <v>0</v>
      </c>
      <c r="G651" s="291">
        <f t="shared" si="44"/>
        <v>0</v>
      </c>
    </row>
    <row r="652" ht="15.6" customHeight="1" outlineLevel="2" spans="1:7">
      <c r="A652" s="288" t="s">
        <v>1141</v>
      </c>
      <c r="B652" s="289" t="s">
        <v>1142</v>
      </c>
      <c r="C652" s="290"/>
      <c r="D652" s="294">
        <v>0</v>
      </c>
      <c r="E652" s="296"/>
      <c r="F652" s="291">
        <f t="shared" si="43"/>
        <v>0</v>
      </c>
      <c r="G652" s="291">
        <f t="shared" si="44"/>
        <v>0</v>
      </c>
    </row>
    <row r="653" ht="15.6" customHeight="1" outlineLevel="2" spans="1:7">
      <c r="A653" s="288" t="s">
        <v>1143</v>
      </c>
      <c r="B653" s="289" t="s">
        <v>1144</v>
      </c>
      <c r="C653" s="290">
        <v>1310</v>
      </c>
      <c r="D653" s="294">
        <v>949</v>
      </c>
      <c r="E653" s="296">
        <v>900</v>
      </c>
      <c r="F653" s="291">
        <f t="shared" si="43"/>
        <v>0.687022900763359</v>
      </c>
      <c r="G653" s="291">
        <f t="shared" si="44"/>
        <v>0.948366701791359</v>
      </c>
    </row>
    <row r="654" ht="15.6" customHeight="1" outlineLevel="2" spans="1:7">
      <c r="A654" s="288" t="s">
        <v>1145</v>
      </c>
      <c r="B654" s="289" t="s">
        <v>1146</v>
      </c>
      <c r="C654" s="290">
        <v>125</v>
      </c>
      <c r="D654" s="294">
        <v>104</v>
      </c>
      <c r="E654" s="296">
        <v>120</v>
      </c>
      <c r="F654" s="291">
        <f t="shared" si="43"/>
        <v>0.96</v>
      </c>
      <c r="G654" s="291">
        <f t="shared" si="44"/>
        <v>1.15384615384615</v>
      </c>
    </row>
    <row r="655" outlineLevel="1" spans="1:7">
      <c r="A655" s="284" t="s">
        <v>1147</v>
      </c>
      <c r="B655" s="285" t="s">
        <v>1148</v>
      </c>
      <c r="C655" s="286">
        <f>SUM(C656:C660)</f>
        <v>3</v>
      </c>
      <c r="D655" s="286">
        <f>SUM(D656:D660)</f>
        <v>0</v>
      </c>
      <c r="E655" s="286">
        <f>SUM(E656:E660)</f>
        <v>0</v>
      </c>
      <c r="F655" s="287">
        <f t="shared" si="43"/>
        <v>0</v>
      </c>
      <c r="G655" s="287">
        <f t="shared" si="44"/>
        <v>0</v>
      </c>
    </row>
    <row r="656" ht="15.6" customHeight="1" outlineLevel="2" spans="1:7">
      <c r="A656" s="288" t="s">
        <v>1149</v>
      </c>
      <c r="B656" s="289" t="s">
        <v>64</v>
      </c>
      <c r="C656" s="290"/>
      <c r="D656" s="295"/>
      <c r="E656" s="296"/>
      <c r="F656" s="291">
        <f t="shared" si="43"/>
        <v>0</v>
      </c>
      <c r="G656" s="291">
        <f t="shared" si="44"/>
        <v>0</v>
      </c>
    </row>
    <row r="657" ht="15.6" customHeight="1" outlineLevel="2" spans="1:7">
      <c r="A657" s="288" t="s">
        <v>1150</v>
      </c>
      <c r="B657" s="289" t="s">
        <v>66</v>
      </c>
      <c r="C657" s="290">
        <v>3</v>
      </c>
      <c r="D657" s="295"/>
      <c r="E657" s="296"/>
      <c r="F657" s="291">
        <f t="shared" si="43"/>
        <v>0</v>
      </c>
      <c r="G657" s="291">
        <f t="shared" si="44"/>
        <v>0</v>
      </c>
    </row>
    <row r="658" ht="15.6" customHeight="1" outlineLevel="2" spans="1:7">
      <c r="A658" s="288" t="s">
        <v>1151</v>
      </c>
      <c r="B658" s="289" t="s">
        <v>68</v>
      </c>
      <c r="C658" s="290"/>
      <c r="D658" s="295"/>
      <c r="E658" s="296"/>
      <c r="F658" s="291">
        <f t="shared" si="43"/>
        <v>0</v>
      </c>
      <c r="G658" s="291">
        <f t="shared" si="44"/>
        <v>0</v>
      </c>
    </row>
    <row r="659" ht="15.6" customHeight="1" outlineLevel="2" spans="1:7">
      <c r="A659" s="288" t="s">
        <v>1152</v>
      </c>
      <c r="B659" s="289" t="s">
        <v>82</v>
      </c>
      <c r="C659" s="290"/>
      <c r="D659" s="295"/>
      <c r="E659" s="296"/>
      <c r="F659" s="291">
        <f t="shared" ref="F659" si="45">IF(C659&gt;0,E659/C659,0)</f>
        <v>0</v>
      </c>
      <c r="G659" s="291">
        <f t="shared" ref="G659" si="46">IF(D659&gt;0,E659/D659,0)</f>
        <v>0</v>
      </c>
    </row>
    <row r="660" ht="15.6" customHeight="1" outlineLevel="2" spans="1:7">
      <c r="A660" s="288" t="s">
        <v>1153</v>
      </c>
      <c r="B660" s="289" t="s">
        <v>1154</v>
      </c>
      <c r="C660" s="290"/>
      <c r="D660" s="295"/>
      <c r="E660" s="296"/>
      <c r="F660" s="291">
        <f t="shared" ref="F660:F695" si="47">IF(C660&gt;0,E660/C660,0)</f>
        <v>0</v>
      </c>
      <c r="G660" s="291">
        <f t="shared" ref="G660:G696" si="48">IF(D660&gt;0,E660/D660,0)</f>
        <v>0</v>
      </c>
    </row>
    <row r="661" outlineLevel="1" spans="1:7">
      <c r="A661" s="284" t="s">
        <v>1155</v>
      </c>
      <c r="B661" s="285" t="s">
        <v>1156</v>
      </c>
      <c r="C661" s="286">
        <f>SUM(C662:C663)</f>
        <v>4744</v>
      </c>
      <c r="D661" s="286">
        <f>SUM(D662:D663)</f>
        <v>5716</v>
      </c>
      <c r="E661" s="286">
        <f>SUM(E662:E663)</f>
        <v>5500</v>
      </c>
      <c r="F661" s="287">
        <f t="shared" si="47"/>
        <v>1.15935919055649</v>
      </c>
      <c r="G661" s="287">
        <f t="shared" si="48"/>
        <v>0.96221133659902</v>
      </c>
    </row>
    <row r="662" ht="15.6" customHeight="1" outlineLevel="2" spans="1:7">
      <c r="A662" s="288" t="s">
        <v>1157</v>
      </c>
      <c r="B662" s="289" t="s">
        <v>1158</v>
      </c>
      <c r="C662" s="290">
        <v>262</v>
      </c>
      <c r="D662" s="294">
        <v>0</v>
      </c>
      <c r="E662" s="296"/>
      <c r="F662" s="291">
        <f t="shared" si="47"/>
        <v>0</v>
      </c>
      <c r="G662" s="291">
        <f t="shared" si="48"/>
        <v>0</v>
      </c>
    </row>
    <row r="663" ht="15.6" customHeight="1" outlineLevel="2" spans="1:7">
      <c r="A663" s="288" t="s">
        <v>1159</v>
      </c>
      <c r="B663" s="289" t="s">
        <v>1160</v>
      </c>
      <c r="C663" s="290">
        <v>4482</v>
      </c>
      <c r="D663" s="294">
        <v>5716</v>
      </c>
      <c r="E663" s="296">
        <v>5500</v>
      </c>
      <c r="F663" s="291">
        <f t="shared" si="47"/>
        <v>1.22713074520303</v>
      </c>
      <c r="G663" s="291">
        <f t="shared" si="48"/>
        <v>0.96221133659902</v>
      </c>
    </row>
    <row r="664" outlineLevel="1" spans="1:7">
      <c r="A664" s="284" t="s">
        <v>1161</v>
      </c>
      <c r="B664" s="285" t="s">
        <v>1162</v>
      </c>
      <c r="C664" s="286">
        <f>SUM(C665:C666)</f>
        <v>90</v>
      </c>
      <c r="D664" s="286">
        <f>SUM(D665:D666)</f>
        <v>226</v>
      </c>
      <c r="E664" s="286">
        <f>SUM(E665:E666)</f>
        <v>100</v>
      </c>
      <c r="F664" s="287">
        <f t="shared" si="47"/>
        <v>1.11111111111111</v>
      </c>
      <c r="G664" s="287">
        <f t="shared" si="48"/>
        <v>0.442477876106195</v>
      </c>
    </row>
    <row r="665" ht="15.6" customHeight="1" outlineLevel="2" spans="1:7">
      <c r="A665" s="288" t="s">
        <v>1163</v>
      </c>
      <c r="B665" s="289" t="s">
        <v>1164</v>
      </c>
      <c r="C665" s="290">
        <v>90</v>
      </c>
      <c r="D665" s="294">
        <v>226</v>
      </c>
      <c r="E665" s="296">
        <v>100</v>
      </c>
      <c r="F665" s="291">
        <f t="shared" si="47"/>
        <v>1.11111111111111</v>
      </c>
      <c r="G665" s="291">
        <f t="shared" si="48"/>
        <v>0.442477876106195</v>
      </c>
    </row>
    <row r="666" ht="15.6" customHeight="1" outlineLevel="2" spans="1:7">
      <c r="A666" s="288" t="s">
        <v>1165</v>
      </c>
      <c r="B666" s="289" t="s">
        <v>1166</v>
      </c>
      <c r="C666" s="290"/>
      <c r="D666" s="295"/>
      <c r="E666" s="296"/>
      <c r="F666" s="291">
        <f t="shared" si="47"/>
        <v>0</v>
      </c>
      <c r="G666" s="291">
        <f t="shared" si="48"/>
        <v>0</v>
      </c>
    </row>
    <row r="667" outlineLevel="1" spans="1:7">
      <c r="A667" s="284" t="s">
        <v>1167</v>
      </c>
      <c r="B667" s="285" t="s">
        <v>1168</v>
      </c>
      <c r="C667" s="286">
        <f>SUM(C668:C669)</f>
        <v>0</v>
      </c>
      <c r="D667" s="286">
        <f>SUM(D668:D669)</f>
        <v>0</v>
      </c>
      <c r="E667" s="286">
        <f>SUM(E668:E669)</f>
        <v>0</v>
      </c>
      <c r="F667" s="287">
        <f t="shared" si="47"/>
        <v>0</v>
      </c>
      <c r="G667" s="287">
        <f t="shared" si="48"/>
        <v>0</v>
      </c>
    </row>
    <row r="668" ht="15.6" customHeight="1" outlineLevel="2" spans="1:7">
      <c r="A668" s="288" t="s">
        <v>1169</v>
      </c>
      <c r="B668" s="289" t="s">
        <v>1170</v>
      </c>
      <c r="C668" s="292"/>
      <c r="D668" s="295"/>
      <c r="E668" s="296"/>
      <c r="F668" s="291">
        <f t="shared" si="47"/>
        <v>0</v>
      </c>
      <c r="G668" s="291">
        <f t="shared" si="48"/>
        <v>0</v>
      </c>
    </row>
    <row r="669" ht="15.6" customHeight="1" outlineLevel="2" spans="1:7">
      <c r="A669" s="288" t="s">
        <v>1171</v>
      </c>
      <c r="B669" s="289" t="s">
        <v>1172</v>
      </c>
      <c r="C669" s="290"/>
      <c r="D669" s="295"/>
      <c r="E669" s="296"/>
      <c r="F669" s="291">
        <f t="shared" si="47"/>
        <v>0</v>
      </c>
      <c r="G669" s="291">
        <f t="shared" si="48"/>
        <v>0</v>
      </c>
    </row>
    <row r="670" outlineLevel="1" spans="1:7">
      <c r="A670" s="284" t="s">
        <v>1173</v>
      </c>
      <c r="B670" s="285" t="s">
        <v>1174</v>
      </c>
      <c r="C670" s="286">
        <f>SUM(C671:C672)</f>
        <v>0</v>
      </c>
      <c r="D670" s="286">
        <f>SUM(D671:D672)</f>
        <v>0</v>
      </c>
      <c r="E670" s="286">
        <f>SUM(E671:E672)</f>
        <v>0</v>
      </c>
      <c r="F670" s="287">
        <f t="shared" si="47"/>
        <v>0</v>
      </c>
      <c r="G670" s="287">
        <f t="shared" si="48"/>
        <v>0</v>
      </c>
    </row>
    <row r="671" ht="15.6" customHeight="1" outlineLevel="2" spans="1:7">
      <c r="A671" s="288" t="s">
        <v>1175</v>
      </c>
      <c r="B671" s="289" t="s">
        <v>1176</v>
      </c>
      <c r="C671" s="290"/>
      <c r="D671" s="295"/>
      <c r="E671" s="296"/>
      <c r="F671" s="291">
        <f t="shared" si="47"/>
        <v>0</v>
      </c>
      <c r="G671" s="291">
        <f t="shared" si="48"/>
        <v>0</v>
      </c>
    </row>
    <row r="672" ht="15.6" customHeight="1" outlineLevel="2" spans="1:7">
      <c r="A672" s="288" t="s">
        <v>1177</v>
      </c>
      <c r="B672" s="289" t="s">
        <v>1178</v>
      </c>
      <c r="C672" s="290"/>
      <c r="D672" s="295"/>
      <c r="E672" s="296"/>
      <c r="F672" s="291">
        <f t="shared" si="47"/>
        <v>0</v>
      </c>
      <c r="G672" s="291">
        <f t="shared" si="48"/>
        <v>0</v>
      </c>
    </row>
    <row r="673" outlineLevel="1" spans="1:7">
      <c r="A673" s="284" t="s">
        <v>1179</v>
      </c>
      <c r="B673" s="285" t="s">
        <v>1180</v>
      </c>
      <c r="C673" s="286">
        <f>SUM(C674:C675)</f>
        <v>0</v>
      </c>
      <c r="D673" s="286">
        <f>SUM(D674:D675)</f>
        <v>395</v>
      </c>
      <c r="E673" s="286">
        <f>SUM(E674:E675)</f>
        <v>360</v>
      </c>
      <c r="F673" s="287">
        <f t="shared" si="47"/>
        <v>0</v>
      </c>
      <c r="G673" s="287">
        <f t="shared" si="48"/>
        <v>0.911392405063291</v>
      </c>
    </row>
    <row r="674" ht="15.6" customHeight="1" outlineLevel="2" spans="1:7">
      <c r="A674" s="288" t="s">
        <v>1181</v>
      </c>
      <c r="B674" s="289" t="s">
        <v>1182</v>
      </c>
      <c r="C674" s="292"/>
      <c r="D674" s="295"/>
      <c r="E674" s="296"/>
      <c r="F674" s="291">
        <f t="shared" si="47"/>
        <v>0</v>
      </c>
      <c r="G674" s="291">
        <f t="shared" si="48"/>
        <v>0</v>
      </c>
    </row>
    <row r="675" ht="15.6" customHeight="1" outlineLevel="2" spans="1:7">
      <c r="A675" s="288" t="s">
        <v>1183</v>
      </c>
      <c r="B675" s="289" t="s">
        <v>1184</v>
      </c>
      <c r="C675" s="290"/>
      <c r="D675" s="294">
        <v>395</v>
      </c>
      <c r="E675" s="296">
        <v>360</v>
      </c>
      <c r="F675" s="291">
        <f t="shared" si="47"/>
        <v>0</v>
      </c>
      <c r="G675" s="291">
        <f t="shared" si="48"/>
        <v>0.911392405063291</v>
      </c>
    </row>
    <row r="676" outlineLevel="1" spans="1:7">
      <c r="A676" s="284" t="s">
        <v>1185</v>
      </c>
      <c r="B676" s="285" t="s">
        <v>1186</v>
      </c>
      <c r="C676" s="286">
        <f>SUM(C677:C679)</f>
        <v>11824</v>
      </c>
      <c r="D676" s="286">
        <f>SUM(D677:D679)</f>
        <v>822</v>
      </c>
      <c r="E676" s="286">
        <f>SUM(E677:E679)</f>
        <v>2680</v>
      </c>
      <c r="F676" s="287">
        <f t="shared" si="47"/>
        <v>0.226657645466847</v>
      </c>
      <c r="G676" s="287">
        <f t="shared" si="48"/>
        <v>3.26034063260341</v>
      </c>
    </row>
    <row r="677" ht="15.6" customHeight="1" outlineLevel="2" spans="1:7">
      <c r="A677" s="288" t="s">
        <v>1187</v>
      </c>
      <c r="B677" s="289" t="s">
        <v>1188</v>
      </c>
      <c r="C677" s="290"/>
      <c r="D677" s="295"/>
      <c r="E677" s="296"/>
      <c r="F677" s="291">
        <f t="shared" si="47"/>
        <v>0</v>
      </c>
      <c r="G677" s="291">
        <f t="shared" si="48"/>
        <v>0</v>
      </c>
    </row>
    <row r="678" ht="15.6" customHeight="1" outlineLevel="2" spans="1:7">
      <c r="A678" s="288" t="s">
        <v>1189</v>
      </c>
      <c r="B678" s="289" t="s">
        <v>1190</v>
      </c>
      <c r="C678" s="290">
        <v>8601</v>
      </c>
      <c r="D678" s="294">
        <v>822</v>
      </c>
      <c r="E678" s="296">
        <v>1100</v>
      </c>
      <c r="F678" s="291">
        <f t="shared" si="47"/>
        <v>0.12789210556912</v>
      </c>
      <c r="G678" s="291">
        <f t="shared" si="48"/>
        <v>1.338199513382</v>
      </c>
    </row>
    <row r="679" ht="15.6" customHeight="1" outlineLevel="2" spans="1:7">
      <c r="A679" s="288" t="s">
        <v>1191</v>
      </c>
      <c r="B679" s="289" t="s">
        <v>1192</v>
      </c>
      <c r="C679" s="290">
        <v>3223</v>
      </c>
      <c r="D679" s="295"/>
      <c r="E679" s="296">
        <v>1580</v>
      </c>
      <c r="F679" s="291">
        <f t="shared" si="47"/>
        <v>0.490226497052436</v>
      </c>
      <c r="G679" s="291">
        <f t="shared" si="48"/>
        <v>0</v>
      </c>
    </row>
    <row r="680" outlineLevel="1" spans="1:7">
      <c r="A680" s="284" t="s">
        <v>1193</v>
      </c>
      <c r="B680" s="285" t="s">
        <v>1194</v>
      </c>
      <c r="C680" s="286">
        <f>SUM(C681:C683)</f>
        <v>0</v>
      </c>
      <c r="D680" s="286">
        <f>SUM(D681:D683)</f>
        <v>0</v>
      </c>
      <c r="E680" s="286">
        <f>SUM(E681:E683)</f>
        <v>0</v>
      </c>
      <c r="F680" s="287">
        <f t="shared" si="47"/>
        <v>0</v>
      </c>
      <c r="G680" s="287">
        <f t="shared" si="48"/>
        <v>0</v>
      </c>
    </row>
    <row r="681" ht="15.6" customHeight="1" outlineLevel="2" spans="1:7">
      <c r="A681" s="288" t="s">
        <v>1195</v>
      </c>
      <c r="B681" s="289" t="s">
        <v>1196</v>
      </c>
      <c r="C681" s="290"/>
      <c r="D681" s="295"/>
      <c r="E681" s="296"/>
      <c r="F681" s="291">
        <f t="shared" si="47"/>
        <v>0</v>
      </c>
      <c r="G681" s="291">
        <f t="shared" si="48"/>
        <v>0</v>
      </c>
    </row>
    <row r="682" ht="15.6" customHeight="1" outlineLevel="2" spans="1:7">
      <c r="A682" s="288" t="s">
        <v>1197</v>
      </c>
      <c r="B682" s="289" t="s">
        <v>1198</v>
      </c>
      <c r="C682" s="297"/>
      <c r="D682" s="295"/>
      <c r="E682" s="296"/>
      <c r="F682" s="291">
        <f t="shared" si="47"/>
        <v>0</v>
      </c>
      <c r="G682" s="291">
        <f t="shared" si="48"/>
        <v>0</v>
      </c>
    </row>
    <row r="683" ht="15.6" customHeight="1" outlineLevel="2" spans="1:7">
      <c r="A683" s="288" t="s">
        <v>1199</v>
      </c>
      <c r="B683" s="289" t="s">
        <v>1200</v>
      </c>
      <c r="C683" s="290"/>
      <c r="D683" s="295"/>
      <c r="E683" s="296"/>
      <c r="F683" s="291">
        <f t="shared" si="47"/>
        <v>0</v>
      </c>
      <c r="G683" s="291">
        <f t="shared" si="48"/>
        <v>0</v>
      </c>
    </row>
    <row r="684" outlineLevel="1" spans="1:7">
      <c r="A684" s="284" t="s">
        <v>1201</v>
      </c>
      <c r="B684" s="285" t="s">
        <v>1202</v>
      </c>
      <c r="C684" s="286">
        <f>SUM(C685:C692)</f>
        <v>946</v>
      </c>
      <c r="D684" s="286">
        <f>SUM(D685:D692)</f>
        <v>205</v>
      </c>
      <c r="E684" s="286">
        <f>SUM(E685:E692)</f>
        <v>310</v>
      </c>
      <c r="F684" s="287">
        <f t="shared" si="47"/>
        <v>0.3276955602537</v>
      </c>
      <c r="G684" s="287">
        <f t="shared" si="48"/>
        <v>1.51219512195122</v>
      </c>
    </row>
    <row r="685" ht="15.6" customHeight="1" outlineLevel="2" spans="1:7">
      <c r="A685" s="288" t="s">
        <v>1203</v>
      </c>
      <c r="B685" s="289" t="s">
        <v>64</v>
      </c>
      <c r="C685" s="290">
        <v>136</v>
      </c>
      <c r="D685" s="294">
        <v>155</v>
      </c>
      <c r="E685" s="296">
        <v>160</v>
      </c>
      <c r="F685" s="291">
        <f t="shared" si="47"/>
        <v>1.17647058823529</v>
      </c>
      <c r="G685" s="291">
        <f t="shared" si="48"/>
        <v>1.03225806451613</v>
      </c>
    </row>
    <row r="686" ht="15.6" customHeight="1" outlineLevel="2" spans="1:7">
      <c r="A686" s="288" t="s">
        <v>1204</v>
      </c>
      <c r="B686" s="289" t="s">
        <v>66</v>
      </c>
      <c r="C686" s="290">
        <v>60</v>
      </c>
      <c r="D686" s="294">
        <v>4</v>
      </c>
      <c r="E686" s="296">
        <v>50</v>
      </c>
      <c r="F686" s="291">
        <f t="shared" si="47"/>
        <v>0.833333333333333</v>
      </c>
      <c r="G686" s="291">
        <f t="shared" si="48"/>
        <v>12.5</v>
      </c>
    </row>
    <row r="687" ht="15.6" customHeight="1" outlineLevel="2" spans="1:7">
      <c r="A687" s="288" t="s">
        <v>1205</v>
      </c>
      <c r="B687" s="289" t="s">
        <v>68</v>
      </c>
      <c r="C687" s="290"/>
      <c r="D687" s="294">
        <v>0</v>
      </c>
      <c r="E687" s="296"/>
      <c r="F687" s="291">
        <f t="shared" si="47"/>
        <v>0</v>
      </c>
      <c r="G687" s="291">
        <f t="shared" si="48"/>
        <v>0</v>
      </c>
    </row>
    <row r="688" ht="15.6" customHeight="1" outlineLevel="2" spans="1:7">
      <c r="A688" s="288" t="s">
        <v>1206</v>
      </c>
      <c r="B688" s="289" t="s">
        <v>1207</v>
      </c>
      <c r="C688" s="290">
        <v>750</v>
      </c>
      <c r="D688" s="294">
        <v>46</v>
      </c>
      <c r="E688" s="296">
        <v>100</v>
      </c>
      <c r="F688" s="291">
        <f t="shared" si="47"/>
        <v>0.133333333333333</v>
      </c>
      <c r="G688" s="291">
        <f t="shared" si="48"/>
        <v>2.17391304347826</v>
      </c>
    </row>
    <row r="689" ht="15.6" customHeight="1" outlineLevel="2" spans="1:7">
      <c r="A689" s="288" t="s">
        <v>1208</v>
      </c>
      <c r="B689" s="289" t="s">
        <v>1209</v>
      </c>
      <c r="C689" s="290"/>
      <c r="D689" s="295">
        <v>0</v>
      </c>
      <c r="E689" s="296"/>
      <c r="F689" s="291">
        <f t="shared" si="47"/>
        <v>0</v>
      </c>
      <c r="G689" s="291">
        <f t="shared" si="48"/>
        <v>0</v>
      </c>
    </row>
    <row r="690" ht="15.6" customHeight="1" outlineLevel="2" spans="1:7">
      <c r="A690" s="288" t="s">
        <v>1210</v>
      </c>
      <c r="B690" s="289" t="s">
        <v>163</v>
      </c>
      <c r="C690" s="290"/>
      <c r="D690" s="295"/>
      <c r="E690" s="296"/>
      <c r="F690" s="291"/>
      <c r="G690" s="291">
        <f t="shared" si="48"/>
        <v>0</v>
      </c>
    </row>
    <row r="691" ht="15.6" customHeight="1" outlineLevel="2" spans="1:7">
      <c r="A691" s="288" t="s">
        <v>1211</v>
      </c>
      <c r="B691" s="289" t="s">
        <v>82</v>
      </c>
      <c r="C691" s="290"/>
      <c r="D691" s="295">
        <v>0</v>
      </c>
      <c r="E691" s="296"/>
      <c r="F691" s="291">
        <f t="shared" ref="F691:F696" si="49">IF(C691&gt;0,E691/C691,0)</f>
        <v>0</v>
      </c>
      <c r="G691" s="291">
        <f t="shared" si="48"/>
        <v>0</v>
      </c>
    </row>
    <row r="692" ht="15.6" customHeight="1" outlineLevel="2" spans="1:7">
      <c r="A692" s="288" t="s">
        <v>1212</v>
      </c>
      <c r="B692" s="289" t="s">
        <v>1213</v>
      </c>
      <c r="C692" s="290"/>
      <c r="D692" s="295"/>
      <c r="E692" s="296"/>
      <c r="F692" s="291">
        <f t="shared" si="49"/>
        <v>0</v>
      </c>
      <c r="G692" s="291">
        <f t="shared" si="48"/>
        <v>0</v>
      </c>
    </row>
    <row r="693" outlineLevel="1" spans="1:7">
      <c r="A693" s="284" t="s">
        <v>1214</v>
      </c>
      <c r="B693" s="285" t="s">
        <v>1215</v>
      </c>
      <c r="C693" s="286">
        <f>SUM(C694:C695)</f>
        <v>21</v>
      </c>
      <c r="D693" s="286">
        <f>SUM(D694:D695)</f>
        <v>0</v>
      </c>
      <c r="E693" s="286">
        <f>SUM(E694:E695)</f>
        <v>0</v>
      </c>
      <c r="F693" s="287">
        <f t="shared" si="49"/>
        <v>0</v>
      </c>
      <c r="G693" s="287">
        <f t="shared" si="48"/>
        <v>0</v>
      </c>
    </row>
    <row r="694" ht="15.6" customHeight="1" outlineLevel="2" spans="1:7">
      <c r="A694" s="288" t="s">
        <v>1216</v>
      </c>
      <c r="B694" s="289" t="s">
        <v>1217</v>
      </c>
      <c r="C694" s="290">
        <v>21</v>
      </c>
      <c r="D694" s="295"/>
      <c r="E694" s="296"/>
      <c r="F694" s="291">
        <f t="shared" si="49"/>
        <v>0</v>
      </c>
      <c r="G694" s="291">
        <f t="shared" si="48"/>
        <v>0</v>
      </c>
    </row>
    <row r="695" ht="15.6" customHeight="1" outlineLevel="2" spans="1:7">
      <c r="A695" s="288" t="s">
        <v>1218</v>
      </c>
      <c r="B695" s="289" t="s">
        <v>1219</v>
      </c>
      <c r="C695" s="297"/>
      <c r="D695" s="295">
        <v>0</v>
      </c>
      <c r="E695" s="296"/>
      <c r="F695" s="291">
        <f t="shared" si="49"/>
        <v>0</v>
      </c>
      <c r="G695" s="291">
        <f t="shared" si="48"/>
        <v>0</v>
      </c>
    </row>
    <row r="696" outlineLevel="1" spans="1:7">
      <c r="A696" s="284" t="s">
        <v>1220</v>
      </c>
      <c r="B696" s="285" t="s">
        <v>1221</v>
      </c>
      <c r="C696" s="286">
        <f>SUM(C697)</f>
        <v>102</v>
      </c>
      <c r="D696" s="286">
        <f>SUM(D697)</f>
        <v>246</v>
      </c>
      <c r="E696" s="286">
        <f>SUM(E697)</f>
        <v>200</v>
      </c>
      <c r="F696" s="287">
        <f t="shared" si="49"/>
        <v>1.96078431372549</v>
      </c>
      <c r="G696" s="287">
        <f t="shared" si="48"/>
        <v>0.813008130081301</v>
      </c>
    </row>
    <row r="697" ht="15.6" customHeight="1" outlineLevel="2" spans="1:7">
      <c r="A697" s="288" t="s">
        <v>1222</v>
      </c>
      <c r="B697" s="289" t="s">
        <v>1221</v>
      </c>
      <c r="C697" s="290">
        <v>102</v>
      </c>
      <c r="D697" s="294">
        <v>246</v>
      </c>
      <c r="E697" s="296">
        <v>200</v>
      </c>
      <c r="F697" s="291">
        <f t="shared" ref="F697" si="50">IF(C697&gt;0,E697/C697,0)</f>
        <v>1.96078431372549</v>
      </c>
      <c r="G697" s="291">
        <f t="shared" ref="G697" si="51">IF(D697&gt;0,E697/D697,0)</f>
        <v>0.813008130081301</v>
      </c>
    </row>
    <row r="698" spans="1:7">
      <c r="A698" s="281" t="s">
        <v>1223</v>
      </c>
      <c r="B698" s="109" t="s">
        <v>1224</v>
      </c>
      <c r="C698" s="282">
        <f>SUM(C699,C704,C719,C723,C735,C739,C744,C748,C752,C755,C764,C771,C776,C779)</f>
        <v>14355</v>
      </c>
      <c r="D698" s="282">
        <f>SUM(D699,D704,D719,D723,D735,D739,D744,D748,D752,D755,D764,D771,D776,D779)</f>
        <v>16865</v>
      </c>
      <c r="E698" s="282">
        <f>SUM(E699,E704,E719,E723,E735,E739,E744,E748,E752,E755,E764,E771,E776,E779)</f>
        <v>16920</v>
      </c>
      <c r="F698" s="283">
        <f t="shared" ref="F698:F761" si="52">IF(C698&gt;0,E698/C698,0)</f>
        <v>1.17868338557994</v>
      </c>
      <c r="G698" s="283">
        <f t="shared" ref="G698:G761" si="53">IF(D698&gt;0,E698/D698,0)</f>
        <v>1.00326119181737</v>
      </c>
    </row>
    <row r="699" outlineLevel="1" spans="1:7">
      <c r="A699" s="284" t="s">
        <v>1225</v>
      </c>
      <c r="B699" s="285" t="s">
        <v>1226</v>
      </c>
      <c r="C699" s="286">
        <f>SUM(C700:C703)</f>
        <v>498</v>
      </c>
      <c r="D699" s="286">
        <f>SUM(D700:D703)</f>
        <v>1155</v>
      </c>
      <c r="E699" s="286">
        <f>SUM(E700:E703)</f>
        <v>1200</v>
      </c>
      <c r="F699" s="287">
        <f t="shared" si="52"/>
        <v>2.40963855421687</v>
      </c>
      <c r="G699" s="287">
        <f t="shared" si="53"/>
        <v>1.03896103896104</v>
      </c>
    </row>
    <row r="700" ht="15.6" customHeight="1" outlineLevel="2" spans="1:7">
      <c r="A700" s="288" t="s">
        <v>1227</v>
      </c>
      <c r="B700" s="289" t="s">
        <v>64</v>
      </c>
      <c r="C700" s="290">
        <v>421</v>
      </c>
      <c r="D700" s="294">
        <v>387</v>
      </c>
      <c r="E700" s="296">
        <v>400</v>
      </c>
      <c r="F700" s="291">
        <f t="shared" si="52"/>
        <v>0.950118764845606</v>
      </c>
      <c r="G700" s="291">
        <f t="shared" si="53"/>
        <v>1.03359173126615</v>
      </c>
    </row>
    <row r="701" ht="15.6" customHeight="1" outlineLevel="2" spans="1:7">
      <c r="A701" s="288" t="s">
        <v>1228</v>
      </c>
      <c r="B701" s="289" t="s">
        <v>66</v>
      </c>
      <c r="C701" s="290">
        <v>77</v>
      </c>
      <c r="D701" s="294">
        <v>768</v>
      </c>
      <c r="E701" s="296">
        <v>800</v>
      </c>
      <c r="F701" s="291">
        <f t="shared" si="52"/>
        <v>10.3896103896104</v>
      </c>
      <c r="G701" s="291">
        <f t="shared" si="53"/>
        <v>1.04166666666667</v>
      </c>
    </row>
    <row r="702" ht="15.6" customHeight="1" outlineLevel="2" spans="1:7">
      <c r="A702" s="288" t="s">
        <v>1229</v>
      </c>
      <c r="B702" s="289" t="s">
        <v>68</v>
      </c>
      <c r="C702" s="290"/>
      <c r="D702" s="295"/>
      <c r="E702" s="296"/>
      <c r="F702" s="291">
        <f t="shared" si="52"/>
        <v>0</v>
      </c>
      <c r="G702" s="291">
        <f t="shared" si="53"/>
        <v>0</v>
      </c>
    </row>
    <row r="703" ht="15.6" customHeight="1" outlineLevel="2" spans="1:7">
      <c r="A703" s="288" t="s">
        <v>1230</v>
      </c>
      <c r="B703" s="289" t="s">
        <v>1231</v>
      </c>
      <c r="C703" s="290"/>
      <c r="D703" s="295"/>
      <c r="E703" s="296"/>
      <c r="F703" s="291">
        <f t="shared" si="52"/>
        <v>0</v>
      </c>
      <c r="G703" s="291">
        <f t="shared" si="53"/>
        <v>0</v>
      </c>
    </row>
    <row r="704" outlineLevel="1" spans="1:7">
      <c r="A704" s="284" t="s">
        <v>1232</v>
      </c>
      <c r="B704" s="285" t="s">
        <v>1233</v>
      </c>
      <c r="C704" s="286">
        <f>SUM(C705:C718)</f>
        <v>0</v>
      </c>
      <c r="D704" s="286">
        <f>SUM(D705:D718)</f>
        <v>0</v>
      </c>
      <c r="E704" s="286">
        <f>SUM(E705:E718)</f>
        <v>0</v>
      </c>
      <c r="F704" s="287">
        <f t="shared" si="52"/>
        <v>0</v>
      </c>
      <c r="G704" s="287">
        <f t="shared" si="53"/>
        <v>0</v>
      </c>
    </row>
    <row r="705" ht="15.6" customHeight="1" outlineLevel="2" spans="1:7">
      <c r="A705" s="288" t="s">
        <v>1234</v>
      </c>
      <c r="B705" s="289" t="s">
        <v>1235</v>
      </c>
      <c r="C705" s="290"/>
      <c r="D705" s="295"/>
      <c r="E705" s="296"/>
      <c r="F705" s="291">
        <f t="shared" si="52"/>
        <v>0</v>
      </c>
      <c r="G705" s="291">
        <f t="shared" si="53"/>
        <v>0</v>
      </c>
    </row>
    <row r="706" ht="15.6" customHeight="1" outlineLevel="2" spans="1:7">
      <c r="A706" s="288" t="s">
        <v>1236</v>
      </c>
      <c r="B706" s="289" t="s">
        <v>1237</v>
      </c>
      <c r="C706" s="290"/>
      <c r="D706" s="295"/>
      <c r="E706" s="296"/>
      <c r="F706" s="291">
        <f t="shared" si="52"/>
        <v>0</v>
      </c>
      <c r="G706" s="291">
        <f t="shared" si="53"/>
        <v>0</v>
      </c>
    </row>
    <row r="707" ht="15.6" customHeight="1" outlineLevel="2" spans="1:7">
      <c r="A707" s="288" t="s">
        <v>1238</v>
      </c>
      <c r="B707" s="289" t="s">
        <v>1239</v>
      </c>
      <c r="C707" s="290"/>
      <c r="D707" s="295"/>
      <c r="E707" s="296"/>
      <c r="F707" s="291">
        <f t="shared" si="52"/>
        <v>0</v>
      </c>
      <c r="G707" s="291">
        <f t="shared" si="53"/>
        <v>0</v>
      </c>
    </row>
    <row r="708" ht="15.6" customHeight="1" outlineLevel="2" spans="1:7">
      <c r="A708" s="288" t="s">
        <v>1240</v>
      </c>
      <c r="B708" s="289" t="s">
        <v>1241</v>
      </c>
      <c r="C708" s="290"/>
      <c r="D708" s="295"/>
      <c r="E708" s="296"/>
      <c r="F708" s="291">
        <f t="shared" si="52"/>
        <v>0</v>
      </c>
      <c r="G708" s="291">
        <f t="shared" si="53"/>
        <v>0</v>
      </c>
    </row>
    <row r="709" ht="15.6" customHeight="1" outlineLevel="2" spans="1:7">
      <c r="A709" s="288" t="s">
        <v>1242</v>
      </c>
      <c r="B709" s="289" t="s">
        <v>1243</v>
      </c>
      <c r="C709" s="290"/>
      <c r="D709" s="295"/>
      <c r="E709" s="296"/>
      <c r="F709" s="291">
        <f t="shared" si="52"/>
        <v>0</v>
      </c>
      <c r="G709" s="291">
        <f t="shared" si="53"/>
        <v>0</v>
      </c>
    </row>
    <row r="710" ht="15.6" customHeight="1" outlineLevel="2" spans="1:7">
      <c r="A710" s="288" t="s">
        <v>1244</v>
      </c>
      <c r="B710" s="289" t="s">
        <v>1245</v>
      </c>
      <c r="C710" s="290"/>
      <c r="D710" s="295"/>
      <c r="E710" s="296"/>
      <c r="F710" s="291">
        <f t="shared" si="52"/>
        <v>0</v>
      </c>
      <c r="G710" s="291">
        <f t="shared" si="53"/>
        <v>0</v>
      </c>
    </row>
    <row r="711" ht="15.6" customHeight="1" outlineLevel="2" spans="1:7">
      <c r="A711" s="288" t="s">
        <v>1246</v>
      </c>
      <c r="B711" s="289" t="s">
        <v>1247</v>
      </c>
      <c r="C711" s="290"/>
      <c r="D711" s="295"/>
      <c r="E711" s="296"/>
      <c r="F711" s="291">
        <f t="shared" si="52"/>
        <v>0</v>
      </c>
      <c r="G711" s="291">
        <f t="shared" si="53"/>
        <v>0</v>
      </c>
    </row>
    <row r="712" ht="15.6" customHeight="1" outlineLevel="2" spans="1:7">
      <c r="A712" s="288" t="s">
        <v>1248</v>
      </c>
      <c r="B712" s="289" t="s">
        <v>1249</v>
      </c>
      <c r="C712" s="290"/>
      <c r="D712" s="295"/>
      <c r="E712" s="296"/>
      <c r="F712" s="291">
        <f t="shared" si="52"/>
        <v>0</v>
      </c>
      <c r="G712" s="291">
        <f t="shared" si="53"/>
        <v>0</v>
      </c>
    </row>
    <row r="713" ht="15.6" customHeight="1" outlineLevel="2" spans="1:7">
      <c r="A713" s="288" t="s">
        <v>1250</v>
      </c>
      <c r="B713" s="289" t="s">
        <v>1251</v>
      </c>
      <c r="C713" s="290"/>
      <c r="D713" s="295"/>
      <c r="E713" s="296"/>
      <c r="F713" s="291">
        <f t="shared" si="52"/>
        <v>0</v>
      </c>
      <c r="G713" s="291">
        <f t="shared" si="53"/>
        <v>0</v>
      </c>
    </row>
    <row r="714" ht="15.6" customHeight="1" outlineLevel="2" spans="1:7">
      <c r="A714" s="288" t="s">
        <v>1252</v>
      </c>
      <c r="B714" s="289" t="s">
        <v>1253</v>
      </c>
      <c r="C714" s="290"/>
      <c r="D714" s="295"/>
      <c r="E714" s="296"/>
      <c r="F714" s="291">
        <f t="shared" si="52"/>
        <v>0</v>
      </c>
      <c r="G714" s="291">
        <f t="shared" si="53"/>
        <v>0</v>
      </c>
    </row>
    <row r="715" ht="15.6" customHeight="1" outlineLevel="2" spans="1:7">
      <c r="A715" s="288" t="s">
        <v>1254</v>
      </c>
      <c r="B715" s="289" t="s">
        <v>1255</v>
      </c>
      <c r="C715" s="290"/>
      <c r="D715" s="295"/>
      <c r="E715" s="296"/>
      <c r="F715" s="291">
        <f t="shared" si="52"/>
        <v>0</v>
      </c>
      <c r="G715" s="291">
        <f t="shared" si="53"/>
        <v>0</v>
      </c>
    </row>
    <row r="716" ht="15.6" customHeight="1" outlineLevel="2" spans="1:7">
      <c r="A716" s="288" t="s">
        <v>1256</v>
      </c>
      <c r="B716" s="289" t="s">
        <v>1257</v>
      </c>
      <c r="C716" s="290"/>
      <c r="D716" s="295"/>
      <c r="E716" s="296"/>
      <c r="F716" s="291">
        <f t="shared" si="52"/>
        <v>0</v>
      </c>
      <c r="G716" s="291">
        <f t="shared" si="53"/>
        <v>0</v>
      </c>
    </row>
    <row r="717" ht="15.6" customHeight="1" outlineLevel="2" spans="1:7">
      <c r="A717" s="288" t="s">
        <v>1258</v>
      </c>
      <c r="B717" s="289" t="s">
        <v>1259</v>
      </c>
      <c r="C717" s="290"/>
      <c r="D717" s="295"/>
      <c r="E717" s="296"/>
      <c r="F717" s="291">
        <f t="shared" si="52"/>
        <v>0</v>
      </c>
      <c r="G717" s="291">
        <f t="shared" si="53"/>
        <v>0</v>
      </c>
    </row>
    <row r="718" ht="15.6" customHeight="1" outlineLevel="2" spans="1:7">
      <c r="A718" s="288" t="s">
        <v>1260</v>
      </c>
      <c r="B718" s="289" t="s">
        <v>1261</v>
      </c>
      <c r="C718" s="290"/>
      <c r="D718" s="295"/>
      <c r="E718" s="296"/>
      <c r="F718" s="291">
        <f t="shared" si="52"/>
        <v>0</v>
      </c>
      <c r="G718" s="291">
        <f t="shared" si="53"/>
        <v>0</v>
      </c>
    </row>
    <row r="719" outlineLevel="1" spans="1:7">
      <c r="A719" s="284" t="s">
        <v>1262</v>
      </c>
      <c r="B719" s="285" t="s">
        <v>1263</v>
      </c>
      <c r="C719" s="286">
        <f>SUM(C720:C722)</f>
        <v>3892</v>
      </c>
      <c r="D719" s="286">
        <f>SUM(D720:D722)</f>
        <v>1938</v>
      </c>
      <c r="E719" s="286">
        <f>SUM(E720:E722)</f>
        <v>2600</v>
      </c>
      <c r="F719" s="287">
        <f t="shared" si="52"/>
        <v>0.668036998972251</v>
      </c>
      <c r="G719" s="287">
        <f t="shared" si="53"/>
        <v>1.34158926728586</v>
      </c>
    </row>
    <row r="720" ht="15.6" customHeight="1" outlineLevel="2" spans="1:7">
      <c r="A720" s="288" t="s">
        <v>1264</v>
      </c>
      <c r="B720" s="289" t="s">
        <v>1265</v>
      </c>
      <c r="C720" s="290">
        <v>298</v>
      </c>
      <c r="D720" s="294">
        <v>150</v>
      </c>
      <c r="E720" s="296">
        <v>200</v>
      </c>
      <c r="F720" s="291">
        <f t="shared" si="52"/>
        <v>0.671140939597315</v>
      </c>
      <c r="G720" s="291">
        <f t="shared" si="53"/>
        <v>1.33333333333333</v>
      </c>
    </row>
    <row r="721" ht="15.6" customHeight="1" outlineLevel="2" spans="1:7">
      <c r="A721" s="288" t="s">
        <v>1266</v>
      </c>
      <c r="B721" s="289" t="s">
        <v>1267</v>
      </c>
      <c r="C721" s="290">
        <v>2569</v>
      </c>
      <c r="D721" s="294">
        <v>1675</v>
      </c>
      <c r="E721" s="296">
        <v>1900</v>
      </c>
      <c r="F721" s="291">
        <f t="shared" si="52"/>
        <v>0.73958738808875</v>
      </c>
      <c r="G721" s="291">
        <f t="shared" si="53"/>
        <v>1.13432835820896</v>
      </c>
    </row>
    <row r="722" ht="15.6" customHeight="1" outlineLevel="2" spans="1:7">
      <c r="A722" s="288" t="s">
        <v>1268</v>
      </c>
      <c r="B722" s="289" t="s">
        <v>1269</v>
      </c>
      <c r="C722" s="290">
        <v>1025</v>
      </c>
      <c r="D722" s="294">
        <v>113</v>
      </c>
      <c r="E722" s="296">
        <v>500</v>
      </c>
      <c r="F722" s="291">
        <f t="shared" si="52"/>
        <v>0.48780487804878</v>
      </c>
      <c r="G722" s="291">
        <f t="shared" si="53"/>
        <v>4.42477876106195</v>
      </c>
    </row>
    <row r="723" outlineLevel="1" spans="1:7">
      <c r="A723" s="284" t="s">
        <v>1270</v>
      </c>
      <c r="B723" s="285" t="s">
        <v>1271</v>
      </c>
      <c r="C723" s="286">
        <f>SUM(C724:C734)</f>
        <v>5240</v>
      </c>
      <c r="D723" s="286">
        <f>SUM(D724:D734)</f>
        <v>5076</v>
      </c>
      <c r="E723" s="286">
        <f>SUM(E724:E734)</f>
        <v>5880</v>
      </c>
      <c r="F723" s="287">
        <f t="shared" si="52"/>
        <v>1.12213740458015</v>
      </c>
      <c r="G723" s="287">
        <f t="shared" si="53"/>
        <v>1.15839243498818</v>
      </c>
    </row>
    <row r="724" ht="15.6" customHeight="1" outlineLevel="2" spans="1:7">
      <c r="A724" s="288" t="s">
        <v>1272</v>
      </c>
      <c r="B724" s="289" t="s">
        <v>1273</v>
      </c>
      <c r="C724" s="290"/>
      <c r="D724" s="294">
        <v>0</v>
      </c>
      <c r="E724" s="296"/>
      <c r="F724" s="291">
        <f t="shared" si="52"/>
        <v>0</v>
      </c>
      <c r="G724" s="291">
        <f t="shared" si="53"/>
        <v>0</v>
      </c>
    </row>
    <row r="725" ht="15.6" customHeight="1" outlineLevel="2" spans="1:7">
      <c r="A725" s="288" t="s">
        <v>1274</v>
      </c>
      <c r="B725" s="289" t="s">
        <v>1275</v>
      </c>
      <c r="C725" s="290">
        <v>256</v>
      </c>
      <c r="D725" s="294">
        <v>302</v>
      </c>
      <c r="E725" s="296">
        <v>360</v>
      </c>
      <c r="F725" s="291">
        <f t="shared" si="52"/>
        <v>1.40625</v>
      </c>
      <c r="G725" s="291">
        <f t="shared" si="53"/>
        <v>1.19205298013245</v>
      </c>
    </row>
    <row r="726" ht="15.6" customHeight="1" outlineLevel="2" spans="1:7">
      <c r="A726" s="288" t="s">
        <v>1276</v>
      </c>
      <c r="B726" s="289" t="s">
        <v>1277</v>
      </c>
      <c r="C726" s="290"/>
      <c r="D726" s="294">
        <v>0</v>
      </c>
      <c r="E726" s="296"/>
      <c r="F726" s="291">
        <f t="shared" si="52"/>
        <v>0</v>
      </c>
      <c r="G726" s="291">
        <f t="shared" si="53"/>
        <v>0</v>
      </c>
    </row>
    <row r="727" ht="15.6" customHeight="1" outlineLevel="2" spans="1:7">
      <c r="A727" s="288" t="s">
        <v>1278</v>
      </c>
      <c r="B727" s="289" t="s">
        <v>1279</v>
      </c>
      <c r="C727" s="290"/>
      <c r="D727" s="294">
        <v>0</v>
      </c>
      <c r="E727" s="296"/>
      <c r="F727" s="291">
        <f t="shared" si="52"/>
        <v>0</v>
      </c>
      <c r="G727" s="291">
        <f t="shared" si="53"/>
        <v>0</v>
      </c>
    </row>
    <row r="728" ht="15.6" customHeight="1" outlineLevel="2" spans="1:7">
      <c r="A728" s="288" t="s">
        <v>1280</v>
      </c>
      <c r="B728" s="289" t="s">
        <v>1281</v>
      </c>
      <c r="C728" s="290"/>
      <c r="D728" s="294">
        <v>0</v>
      </c>
      <c r="E728" s="296"/>
      <c r="F728" s="291">
        <f t="shared" si="52"/>
        <v>0</v>
      </c>
      <c r="G728" s="291">
        <f t="shared" si="53"/>
        <v>0</v>
      </c>
    </row>
    <row r="729" ht="15.6" customHeight="1" outlineLevel="2" spans="1:7">
      <c r="A729" s="288" t="s">
        <v>1282</v>
      </c>
      <c r="B729" s="289" t="s">
        <v>1283</v>
      </c>
      <c r="C729" s="290"/>
      <c r="D729" s="294">
        <v>0</v>
      </c>
      <c r="E729" s="296"/>
      <c r="F729" s="291">
        <f t="shared" si="52"/>
        <v>0</v>
      </c>
      <c r="G729" s="291">
        <f t="shared" si="53"/>
        <v>0</v>
      </c>
    </row>
    <row r="730" ht="15.6" customHeight="1" outlineLevel="2" spans="1:7">
      <c r="A730" s="288" t="s">
        <v>1284</v>
      </c>
      <c r="B730" s="289" t="s">
        <v>1285</v>
      </c>
      <c r="C730" s="290"/>
      <c r="D730" s="294">
        <v>0</v>
      </c>
      <c r="E730" s="296"/>
      <c r="F730" s="291">
        <f t="shared" si="52"/>
        <v>0</v>
      </c>
      <c r="G730" s="291">
        <f t="shared" si="53"/>
        <v>0</v>
      </c>
    </row>
    <row r="731" ht="15.6" customHeight="1" outlineLevel="2" spans="1:7">
      <c r="A731" s="288" t="s">
        <v>1286</v>
      </c>
      <c r="B731" s="289" t="s">
        <v>1287</v>
      </c>
      <c r="C731" s="290">
        <v>682</v>
      </c>
      <c r="D731" s="294">
        <v>994</v>
      </c>
      <c r="E731" s="296">
        <v>800</v>
      </c>
      <c r="F731" s="291">
        <f t="shared" si="52"/>
        <v>1.17302052785924</v>
      </c>
      <c r="G731" s="291">
        <f t="shared" si="53"/>
        <v>0.804828973843058</v>
      </c>
    </row>
    <row r="732" ht="15.6" customHeight="1" outlineLevel="2" spans="1:7">
      <c r="A732" s="288" t="s">
        <v>1288</v>
      </c>
      <c r="B732" s="289" t="s">
        <v>1289</v>
      </c>
      <c r="C732" s="290">
        <v>2300</v>
      </c>
      <c r="D732" s="294">
        <v>2018</v>
      </c>
      <c r="E732" s="296">
        <v>2000</v>
      </c>
      <c r="F732" s="291">
        <f t="shared" si="52"/>
        <v>0.869565217391304</v>
      </c>
      <c r="G732" s="291">
        <f t="shared" si="53"/>
        <v>0.991080277502478</v>
      </c>
    </row>
    <row r="733" ht="15.6" customHeight="1" outlineLevel="2" spans="1:7">
      <c r="A733" s="288" t="s">
        <v>1290</v>
      </c>
      <c r="B733" s="289" t="s">
        <v>1291</v>
      </c>
      <c r="C733" s="290">
        <v>635</v>
      </c>
      <c r="D733" s="294">
        <v>0</v>
      </c>
      <c r="E733" s="296">
        <v>635</v>
      </c>
      <c r="F733" s="291">
        <f t="shared" si="52"/>
        <v>1</v>
      </c>
      <c r="G733" s="291">
        <f t="shared" si="53"/>
        <v>0</v>
      </c>
    </row>
    <row r="734" ht="15.6" customHeight="1" outlineLevel="2" spans="1:7">
      <c r="A734" s="288" t="s">
        <v>1292</v>
      </c>
      <c r="B734" s="289" t="s">
        <v>1293</v>
      </c>
      <c r="C734" s="290">
        <v>1367</v>
      </c>
      <c r="D734" s="294">
        <v>1762</v>
      </c>
      <c r="E734" s="296">
        <v>2085</v>
      </c>
      <c r="F734" s="291">
        <f t="shared" si="52"/>
        <v>1.525237746891</v>
      </c>
      <c r="G734" s="291">
        <f t="shared" si="53"/>
        <v>1.183314415437</v>
      </c>
    </row>
    <row r="735" outlineLevel="1" spans="1:7">
      <c r="A735" s="284" t="s">
        <v>1294</v>
      </c>
      <c r="B735" s="285" t="s">
        <v>1295</v>
      </c>
      <c r="C735" s="286">
        <f>SUM(C736:C738)</f>
        <v>476</v>
      </c>
      <c r="D735" s="286">
        <f>SUM(D736:D738)</f>
        <v>252</v>
      </c>
      <c r="E735" s="286">
        <f>SUM(E736:E738)</f>
        <v>260</v>
      </c>
      <c r="F735" s="287">
        <f t="shared" si="52"/>
        <v>0.546218487394958</v>
      </c>
      <c r="G735" s="287">
        <f t="shared" si="53"/>
        <v>1.03174603174603</v>
      </c>
    </row>
    <row r="736" ht="15.6" customHeight="1" outlineLevel="2" spans="1:7">
      <c r="A736" s="288" t="s">
        <v>1296</v>
      </c>
      <c r="B736" s="289" t="s">
        <v>1297</v>
      </c>
      <c r="C736" s="290">
        <v>125</v>
      </c>
      <c r="D736" s="294">
        <v>160</v>
      </c>
      <c r="E736" s="296">
        <v>160</v>
      </c>
      <c r="F736" s="291">
        <f t="shared" si="52"/>
        <v>1.28</v>
      </c>
      <c r="G736" s="291">
        <f t="shared" si="53"/>
        <v>1</v>
      </c>
    </row>
    <row r="737" ht="15.6" customHeight="1" outlineLevel="2" spans="1:7">
      <c r="A737" s="288" t="s">
        <v>1298</v>
      </c>
      <c r="B737" s="289" t="s">
        <v>1299</v>
      </c>
      <c r="C737" s="290"/>
      <c r="D737" s="294">
        <v>45</v>
      </c>
      <c r="E737" s="296"/>
      <c r="F737" s="291">
        <f t="shared" si="52"/>
        <v>0</v>
      </c>
      <c r="G737" s="291">
        <f t="shared" si="53"/>
        <v>0</v>
      </c>
    </row>
    <row r="738" ht="15.6" customHeight="1" outlineLevel="2" spans="1:7">
      <c r="A738" s="288" t="s">
        <v>1300</v>
      </c>
      <c r="B738" s="289" t="s">
        <v>1301</v>
      </c>
      <c r="C738" s="290">
        <v>351</v>
      </c>
      <c r="D738" s="294">
        <v>47</v>
      </c>
      <c r="E738" s="296">
        <v>100</v>
      </c>
      <c r="F738" s="291">
        <f t="shared" si="52"/>
        <v>0.284900284900285</v>
      </c>
      <c r="G738" s="291">
        <f t="shared" si="53"/>
        <v>2.12765957446808</v>
      </c>
    </row>
    <row r="739" outlineLevel="1" spans="1:7">
      <c r="A739" s="284" t="s">
        <v>1302</v>
      </c>
      <c r="B739" s="285" t="s">
        <v>1303</v>
      </c>
      <c r="C739" s="286">
        <f>SUM(C740:C743)</f>
        <v>315</v>
      </c>
      <c r="D739" s="286">
        <f>SUM(D740:D743)</f>
        <v>5174</v>
      </c>
      <c r="E739" s="286">
        <f>SUM(E740:E743)</f>
        <v>4600</v>
      </c>
      <c r="F739" s="287">
        <f t="shared" si="52"/>
        <v>14.6031746031746</v>
      </c>
      <c r="G739" s="287">
        <f t="shared" si="53"/>
        <v>0.889060688055663</v>
      </c>
    </row>
    <row r="740" ht="15.6" customHeight="1" outlineLevel="2" spans="1:7">
      <c r="A740" s="288" t="s">
        <v>1304</v>
      </c>
      <c r="B740" s="289" t="s">
        <v>1305</v>
      </c>
      <c r="C740" s="290">
        <v>315</v>
      </c>
      <c r="D740" s="294">
        <v>1592</v>
      </c>
      <c r="E740" s="296">
        <v>1600</v>
      </c>
      <c r="F740" s="291">
        <f t="shared" si="52"/>
        <v>5.07936507936508</v>
      </c>
      <c r="G740" s="291">
        <f t="shared" si="53"/>
        <v>1.00502512562814</v>
      </c>
    </row>
    <row r="741" ht="15.6" customHeight="1" outlineLevel="2" spans="1:7">
      <c r="A741" s="288" t="s">
        <v>1306</v>
      </c>
      <c r="B741" s="289" t="s">
        <v>1307</v>
      </c>
      <c r="C741" s="290"/>
      <c r="D741" s="294">
        <v>3538</v>
      </c>
      <c r="E741" s="296">
        <v>3000</v>
      </c>
      <c r="F741" s="291">
        <f t="shared" si="52"/>
        <v>0</v>
      </c>
      <c r="G741" s="291">
        <f t="shared" si="53"/>
        <v>0.847936687394008</v>
      </c>
    </row>
    <row r="742" ht="15.6" customHeight="1" outlineLevel="2" spans="1:7">
      <c r="A742" s="288" t="s">
        <v>1308</v>
      </c>
      <c r="B742" s="289" t="s">
        <v>1309</v>
      </c>
      <c r="C742" s="297"/>
      <c r="D742" s="294">
        <v>44</v>
      </c>
      <c r="E742" s="296"/>
      <c r="F742" s="291">
        <f t="shared" si="52"/>
        <v>0</v>
      </c>
      <c r="G742" s="291">
        <f t="shared" si="53"/>
        <v>0</v>
      </c>
    </row>
    <row r="743" ht="15.6" customHeight="1" outlineLevel="2" spans="1:7">
      <c r="A743" s="288" t="s">
        <v>1310</v>
      </c>
      <c r="B743" s="289" t="s">
        <v>1311</v>
      </c>
      <c r="C743" s="57"/>
      <c r="D743" s="294">
        <v>0</v>
      </c>
      <c r="E743" s="296"/>
      <c r="F743" s="291">
        <f t="shared" si="52"/>
        <v>0</v>
      </c>
      <c r="G743" s="291">
        <f t="shared" si="53"/>
        <v>0</v>
      </c>
    </row>
    <row r="744" outlineLevel="1" spans="1:7">
      <c r="A744" s="284" t="s">
        <v>1312</v>
      </c>
      <c r="B744" s="285" t="s">
        <v>1313</v>
      </c>
      <c r="C744" s="286">
        <f>SUM(C745:C747)</f>
        <v>3564</v>
      </c>
      <c r="D744" s="286">
        <f>SUM(D745:D747)</f>
        <v>2127</v>
      </c>
      <c r="E744" s="286">
        <f>SUM(E745:E747)</f>
        <v>2000</v>
      </c>
      <c r="F744" s="287">
        <f t="shared" si="52"/>
        <v>0.561167227833894</v>
      </c>
      <c r="G744" s="287">
        <f t="shared" si="53"/>
        <v>0.940291490362012</v>
      </c>
    </row>
    <row r="745" ht="15.6" customHeight="1" outlineLevel="2" spans="1:7">
      <c r="A745" s="288" t="s">
        <v>1314</v>
      </c>
      <c r="B745" s="289" t="s">
        <v>1315</v>
      </c>
      <c r="C745" s="290"/>
      <c r="D745" s="294">
        <v>0</v>
      </c>
      <c r="E745" s="296"/>
      <c r="F745" s="291">
        <f t="shared" si="52"/>
        <v>0</v>
      </c>
      <c r="G745" s="291">
        <f t="shared" si="53"/>
        <v>0</v>
      </c>
    </row>
    <row r="746" ht="15.6" customHeight="1" outlineLevel="2" spans="1:7">
      <c r="A746" s="288" t="s">
        <v>1316</v>
      </c>
      <c r="B746" s="289" t="s">
        <v>1317</v>
      </c>
      <c r="C746" s="290">
        <v>3564</v>
      </c>
      <c r="D746" s="294">
        <v>1972</v>
      </c>
      <c r="E746" s="296">
        <v>2000</v>
      </c>
      <c r="F746" s="291">
        <f t="shared" si="52"/>
        <v>0.561167227833894</v>
      </c>
      <c r="G746" s="291">
        <f t="shared" si="53"/>
        <v>1.01419878296146</v>
      </c>
    </row>
    <row r="747" ht="15.6" customHeight="1" outlineLevel="2" spans="1:7">
      <c r="A747" s="288" t="s">
        <v>1318</v>
      </c>
      <c r="B747" s="289" t="s">
        <v>1319</v>
      </c>
      <c r="C747" s="290"/>
      <c r="D747" s="294">
        <v>155</v>
      </c>
      <c r="E747" s="296"/>
      <c r="F747" s="291">
        <f t="shared" si="52"/>
        <v>0</v>
      </c>
      <c r="G747" s="291">
        <f t="shared" si="53"/>
        <v>0</v>
      </c>
    </row>
    <row r="748" outlineLevel="1" spans="1:7">
      <c r="A748" s="284" t="s">
        <v>1320</v>
      </c>
      <c r="B748" s="285" t="s">
        <v>1321</v>
      </c>
      <c r="C748" s="286">
        <f>SUM(C749:C751)</f>
        <v>200</v>
      </c>
      <c r="D748" s="286">
        <f>SUM(D749:D751)</f>
        <v>764</v>
      </c>
      <c r="E748" s="286">
        <f>SUM(E749:E751)</f>
        <v>200</v>
      </c>
      <c r="F748" s="287">
        <f t="shared" si="52"/>
        <v>1</v>
      </c>
      <c r="G748" s="287">
        <f t="shared" si="53"/>
        <v>0.261780104712042</v>
      </c>
    </row>
    <row r="749" ht="15.6" customHeight="1" outlineLevel="2" spans="1:7">
      <c r="A749" s="288" t="s">
        <v>1322</v>
      </c>
      <c r="B749" s="289" t="s">
        <v>1323</v>
      </c>
      <c r="C749" s="290">
        <v>200</v>
      </c>
      <c r="D749" s="294">
        <v>764</v>
      </c>
      <c r="E749" s="296">
        <v>200</v>
      </c>
      <c r="F749" s="291">
        <f t="shared" si="52"/>
        <v>1</v>
      </c>
      <c r="G749" s="291">
        <f t="shared" si="53"/>
        <v>0.261780104712042</v>
      </c>
    </row>
    <row r="750" ht="15.6" customHeight="1" outlineLevel="2" spans="1:7">
      <c r="A750" s="288" t="s">
        <v>1324</v>
      </c>
      <c r="B750" s="289" t="s">
        <v>1325</v>
      </c>
      <c r="C750" s="290"/>
      <c r="D750" s="295">
        <v>0</v>
      </c>
      <c r="E750" s="296"/>
      <c r="F750" s="291">
        <f t="shared" si="52"/>
        <v>0</v>
      </c>
      <c r="G750" s="291">
        <f t="shared" si="53"/>
        <v>0</v>
      </c>
    </row>
    <row r="751" ht="15.6" customHeight="1" outlineLevel="2" spans="1:7">
      <c r="A751" s="288" t="s">
        <v>1326</v>
      </c>
      <c r="B751" s="289" t="s">
        <v>1327</v>
      </c>
      <c r="C751" s="290"/>
      <c r="D751" s="295">
        <v>0</v>
      </c>
      <c r="E751" s="296"/>
      <c r="F751" s="291">
        <f t="shared" si="52"/>
        <v>0</v>
      </c>
      <c r="G751" s="291">
        <f t="shared" si="53"/>
        <v>0</v>
      </c>
    </row>
    <row r="752" outlineLevel="1" spans="1:7">
      <c r="A752" s="284" t="s">
        <v>1328</v>
      </c>
      <c r="B752" s="285" t="s">
        <v>1329</v>
      </c>
      <c r="C752" s="286">
        <f>SUM(C753:C754)</f>
        <v>45</v>
      </c>
      <c r="D752" s="286">
        <f>SUM(D753:D754)</f>
        <v>46</v>
      </c>
      <c r="E752" s="286">
        <f>SUM(E753:E754)</f>
        <v>50</v>
      </c>
      <c r="F752" s="287">
        <f t="shared" si="52"/>
        <v>1.11111111111111</v>
      </c>
      <c r="G752" s="287">
        <f t="shared" si="53"/>
        <v>1.08695652173913</v>
      </c>
    </row>
    <row r="753" ht="15.6" customHeight="1" outlineLevel="2" spans="1:7">
      <c r="A753" s="288" t="s">
        <v>1330</v>
      </c>
      <c r="B753" s="289" t="s">
        <v>1331</v>
      </c>
      <c r="C753" s="290">
        <v>45</v>
      </c>
      <c r="D753" s="294">
        <v>46</v>
      </c>
      <c r="E753" s="296">
        <v>50</v>
      </c>
      <c r="F753" s="291">
        <f t="shared" si="52"/>
        <v>1.11111111111111</v>
      </c>
      <c r="G753" s="291">
        <f t="shared" si="53"/>
        <v>1.08695652173913</v>
      </c>
    </row>
    <row r="754" ht="15.6" customHeight="1" outlineLevel="2" spans="1:7">
      <c r="A754" s="288" t="s">
        <v>1332</v>
      </c>
      <c r="B754" s="289" t="s">
        <v>1333</v>
      </c>
      <c r="C754" s="290"/>
      <c r="D754" s="295"/>
      <c r="E754" s="296"/>
      <c r="F754" s="291">
        <f t="shared" si="52"/>
        <v>0</v>
      </c>
      <c r="G754" s="291">
        <f t="shared" si="53"/>
        <v>0</v>
      </c>
    </row>
    <row r="755" outlineLevel="1" spans="1:7">
      <c r="A755" s="284" t="s">
        <v>1334</v>
      </c>
      <c r="B755" s="285" t="s">
        <v>1335</v>
      </c>
      <c r="C755" s="286">
        <f>SUM(C756:C763)</f>
        <v>125</v>
      </c>
      <c r="D755" s="286">
        <f>SUM(D756:D763)</f>
        <v>330</v>
      </c>
      <c r="E755" s="286">
        <f>SUM(E756:E763)</f>
        <v>130</v>
      </c>
      <c r="F755" s="287">
        <f t="shared" si="52"/>
        <v>1.04</v>
      </c>
      <c r="G755" s="287">
        <f t="shared" si="53"/>
        <v>0.393939393939394</v>
      </c>
    </row>
    <row r="756" ht="15.6" customHeight="1" outlineLevel="2" spans="1:7">
      <c r="A756" s="288" t="s">
        <v>1336</v>
      </c>
      <c r="B756" s="289" t="s">
        <v>64</v>
      </c>
      <c r="C756" s="290">
        <v>125</v>
      </c>
      <c r="D756" s="294">
        <v>136</v>
      </c>
      <c r="E756" s="296">
        <v>130</v>
      </c>
      <c r="F756" s="291">
        <f t="shared" si="52"/>
        <v>1.04</v>
      </c>
      <c r="G756" s="291">
        <f t="shared" si="53"/>
        <v>0.955882352941177</v>
      </c>
    </row>
    <row r="757" ht="15.6" customHeight="1" outlineLevel="2" spans="1:7">
      <c r="A757" s="288" t="s">
        <v>1337</v>
      </c>
      <c r="B757" s="289" t="s">
        <v>66</v>
      </c>
      <c r="C757" s="290"/>
      <c r="D757" s="294">
        <v>41</v>
      </c>
      <c r="E757" s="296"/>
      <c r="F757" s="291">
        <f t="shared" si="52"/>
        <v>0</v>
      </c>
      <c r="G757" s="291">
        <f t="shared" si="53"/>
        <v>0</v>
      </c>
    </row>
    <row r="758" ht="15.6" customHeight="1" outlineLevel="2" spans="1:7">
      <c r="A758" s="288" t="s">
        <v>1338</v>
      </c>
      <c r="B758" s="289" t="s">
        <v>68</v>
      </c>
      <c r="C758" s="290"/>
      <c r="D758" s="294">
        <v>0</v>
      </c>
      <c r="E758" s="296"/>
      <c r="F758" s="291">
        <f t="shared" si="52"/>
        <v>0</v>
      </c>
      <c r="G758" s="291">
        <f t="shared" si="53"/>
        <v>0</v>
      </c>
    </row>
    <row r="759" ht="15.6" customHeight="1" outlineLevel="2" spans="1:7">
      <c r="A759" s="288" t="s">
        <v>1339</v>
      </c>
      <c r="B759" s="289" t="s">
        <v>163</v>
      </c>
      <c r="C759" s="290"/>
      <c r="D759" s="294">
        <v>0</v>
      </c>
      <c r="E759" s="296"/>
      <c r="F759" s="291">
        <f t="shared" ref="F759:F769" si="54">IF(C759&gt;0,E759/C759,0)</f>
        <v>0</v>
      </c>
      <c r="G759" s="291">
        <f t="shared" ref="G759:G769" si="55">IF(D759&gt;0,E759/D759,0)</f>
        <v>0</v>
      </c>
    </row>
    <row r="760" ht="15.6" customHeight="1" outlineLevel="2" spans="1:7">
      <c r="A760" s="288" t="s">
        <v>1340</v>
      </c>
      <c r="B760" s="289" t="s">
        <v>1341</v>
      </c>
      <c r="C760" s="290"/>
      <c r="D760" s="294">
        <v>0</v>
      </c>
      <c r="E760" s="296"/>
      <c r="F760" s="291">
        <f t="shared" si="54"/>
        <v>0</v>
      </c>
      <c r="G760" s="291">
        <f t="shared" si="55"/>
        <v>0</v>
      </c>
    </row>
    <row r="761" ht="15.6" customHeight="1" outlineLevel="2" spans="1:7">
      <c r="A761" s="288" t="s">
        <v>1342</v>
      </c>
      <c r="B761" s="289" t="s">
        <v>1343</v>
      </c>
      <c r="C761" s="290"/>
      <c r="D761" s="294">
        <v>153</v>
      </c>
      <c r="E761" s="296"/>
      <c r="F761" s="291">
        <f t="shared" si="54"/>
        <v>0</v>
      </c>
      <c r="G761" s="291">
        <f t="shared" si="55"/>
        <v>0</v>
      </c>
    </row>
    <row r="762" ht="15.6" customHeight="1" outlineLevel="2" spans="1:7">
      <c r="A762" s="288" t="s">
        <v>1344</v>
      </c>
      <c r="B762" s="289" t="s">
        <v>82</v>
      </c>
      <c r="C762" s="290"/>
      <c r="D762" s="295">
        <v>0</v>
      </c>
      <c r="E762" s="296"/>
      <c r="F762" s="291">
        <f t="shared" si="54"/>
        <v>0</v>
      </c>
      <c r="G762" s="291">
        <f t="shared" si="55"/>
        <v>0</v>
      </c>
    </row>
    <row r="763" ht="15.6" customHeight="1" outlineLevel="2" spans="1:7">
      <c r="A763" s="288" t="s">
        <v>1345</v>
      </c>
      <c r="B763" s="289" t="s">
        <v>1346</v>
      </c>
      <c r="C763" s="290"/>
      <c r="D763" s="295"/>
      <c r="E763" s="296"/>
      <c r="F763" s="291">
        <f t="shared" si="54"/>
        <v>0</v>
      </c>
      <c r="G763" s="291">
        <f t="shared" si="55"/>
        <v>0</v>
      </c>
    </row>
    <row r="764" outlineLevel="1" spans="1:7">
      <c r="A764" s="284" t="s">
        <v>1347</v>
      </c>
      <c r="B764" s="285" t="s">
        <v>1348</v>
      </c>
      <c r="C764" s="286">
        <f>SUM(C765:C770)</f>
        <v>0</v>
      </c>
      <c r="D764" s="286">
        <f>SUM(D765:D770)</f>
        <v>0</v>
      </c>
      <c r="E764" s="286">
        <f>SUM(E765:E770)</f>
        <v>0</v>
      </c>
      <c r="F764" s="287">
        <f t="shared" si="54"/>
        <v>0</v>
      </c>
      <c r="G764" s="287">
        <f t="shared" si="55"/>
        <v>0</v>
      </c>
    </row>
    <row r="765" ht="15.6" customHeight="1" outlineLevel="2" spans="1:7">
      <c r="A765" s="288" t="s">
        <v>1349</v>
      </c>
      <c r="B765" s="289" t="s">
        <v>64</v>
      </c>
      <c r="C765" s="292"/>
      <c r="D765" s="295"/>
      <c r="E765" s="296"/>
      <c r="F765" s="291">
        <f t="shared" si="54"/>
        <v>0</v>
      </c>
      <c r="G765" s="291">
        <f t="shared" si="55"/>
        <v>0</v>
      </c>
    </row>
    <row r="766" ht="15.6" customHeight="1" outlineLevel="2" spans="1:7">
      <c r="A766" s="288" t="s">
        <v>1350</v>
      </c>
      <c r="B766" s="289" t="s">
        <v>66</v>
      </c>
      <c r="C766" s="292"/>
      <c r="D766" s="295"/>
      <c r="E766" s="296"/>
      <c r="F766" s="291">
        <f t="shared" si="54"/>
        <v>0</v>
      </c>
      <c r="G766" s="291">
        <f t="shared" si="55"/>
        <v>0</v>
      </c>
    </row>
    <row r="767" ht="15.6" customHeight="1" outlineLevel="2" spans="1:7">
      <c r="A767" s="288" t="s">
        <v>1351</v>
      </c>
      <c r="B767" s="289" t="s">
        <v>68</v>
      </c>
      <c r="C767" s="292"/>
      <c r="D767" s="295"/>
      <c r="E767" s="296"/>
      <c r="F767" s="291">
        <f t="shared" si="54"/>
        <v>0</v>
      </c>
      <c r="G767" s="291">
        <f t="shared" si="55"/>
        <v>0</v>
      </c>
    </row>
    <row r="768" ht="15.6" customHeight="1" outlineLevel="2" spans="1:7">
      <c r="A768" s="288" t="s">
        <v>1352</v>
      </c>
      <c r="B768" s="289" t="s">
        <v>1353</v>
      </c>
      <c r="C768" s="292"/>
      <c r="D768" s="295"/>
      <c r="E768" s="296"/>
      <c r="F768" s="291">
        <f t="shared" si="54"/>
        <v>0</v>
      </c>
      <c r="G768" s="291">
        <f t="shared" si="55"/>
        <v>0</v>
      </c>
    </row>
    <row r="769" ht="15.6" customHeight="1" outlineLevel="2" spans="1:7">
      <c r="A769" s="288" t="s">
        <v>1354</v>
      </c>
      <c r="B769" s="289" t="s">
        <v>82</v>
      </c>
      <c r="C769" s="292"/>
      <c r="D769" s="295"/>
      <c r="E769" s="296"/>
      <c r="F769" s="291">
        <f t="shared" si="54"/>
        <v>0</v>
      </c>
      <c r="G769" s="291">
        <f t="shared" si="55"/>
        <v>0</v>
      </c>
    </row>
    <row r="770" ht="15.6" customHeight="1" outlineLevel="2" spans="1:7">
      <c r="A770" s="288" t="s">
        <v>1355</v>
      </c>
      <c r="B770" s="289" t="s">
        <v>1356</v>
      </c>
      <c r="C770" s="292"/>
      <c r="D770" s="295"/>
      <c r="E770" s="296"/>
      <c r="F770" s="291">
        <f t="shared" ref="F770:F775" si="56">IF(C770&gt;0,E770/C770,0)</f>
        <v>0</v>
      </c>
      <c r="G770" s="291">
        <f t="shared" ref="G770:G775" si="57">IF(D770&gt;0,E770/D770,0)</f>
        <v>0</v>
      </c>
    </row>
    <row r="771" ht="15.6" customHeight="1" outlineLevel="2" spans="1:7">
      <c r="A771" s="284" t="s">
        <v>1357</v>
      </c>
      <c r="B771" s="285" t="s">
        <v>1358</v>
      </c>
      <c r="C771" s="286">
        <f>SUM(C772:C775)</f>
        <v>0</v>
      </c>
      <c r="D771" s="286">
        <f>SUM(D772:D775)</f>
        <v>3</v>
      </c>
      <c r="E771" s="286">
        <f>SUM(E772:E775)</f>
        <v>0</v>
      </c>
      <c r="F771" s="287">
        <f t="shared" si="56"/>
        <v>0</v>
      </c>
      <c r="G771" s="287">
        <f t="shared" si="57"/>
        <v>0</v>
      </c>
    </row>
    <row r="772" ht="15.6" customHeight="1" outlineLevel="2" spans="1:7">
      <c r="A772" s="288" t="s">
        <v>1359</v>
      </c>
      <c r="B772" s="289" t="s">
        <v>64</v>
      </c>
      <c r="C772" s="292"/>
      <c r="D772" s="295"/>
      <c r="E772" s="296"/>
      <c r="F772" s="291">
        <f t="shared" si="56"/>
        <v>0</v>
      </c>
      <c r="G772" s="291">
        <f t="shared" si="57"/>
        <v>0</v>
      </c>
    </row>
    <row r="773" ht="15.6" customHeight="1" outlineLevel="2" spans="1:7">
      <c r="A773" s="288" t="s">
        <v>1360</v>
      </c>
      <c r="B773" s="289" t="s">
        <v>66</v>
      </c>
      <c r="C773" s="292"/>
      <c r="D773" s="295"/>
      <c r="E773" s="296"/>
      <c r="F773" s="291">
        <f t="shared" si="56"/>
        <v>0</v>
      </c>
      <c r="G773" s="291">
        <f t="shared" si="57"/>
        <v>0</v>
      </c>
    </row>
    <row r="774" ht="15.6" customHeight="1" outlineLevel="2" spans="1:7">
      <c r="A774" s="288" t="s">
        <v>1361</v>
      </c>
      <c r="B774" s="289" t="s">
        <v>68</v>
      </c>
      <c r="C774" s="292"/>
      <c r="D774" s="295"/>
      <c r="E774" s="296"/>
      <c r="F774" s="291">
        <f t="shared" si="56"/>
        <v>0</v>
      </c>
      <c r="G774" s="291">
        <f t="shared" si="57"/>
        <v>0</v>
      </c>
    </row>
    <row r="775" ht="15.6" customHeight="1" outlineLevel="2" spans="1:7">
      <c r="A775" s="288" t="s">
        <v>1362</v>
      </c>
      <c r="B775" s="289" t="s">
        <v>1363</v>
      </c>
      <c r="C775" s="292"/>
      <c r="D775" s="294">
        <v>3</v>
      </c>
      <c r="E775" s="296"/>
      <c r="F775" s="291">
        <f t="shared" si="56"/>
        <v>0</v>
      </c>
      <c r="G775" s="291">
        <f t="shared" si="57"/>
        <v>0</v>
      </c>
    </row>
    <row r="776" ht="15.6" customHeight="1" outlineLevel="2" spans="1:7">
      <c r="A776" s="284" t="s">
        <v>1364</v>
      </c>
      <c r="B776" s="285" t="s">
        <v>1365</v>
      </c>
      <c r="C776" s="286">
        <f>SUM(C777:C778)</f>
        <v>0</v>
      </c>
      <c r="D776" s="286">
        <f>SUM(D777:D778)</f>
        <v>0</v>
      </c>
      <c r="E776" s="286">
        <f>SUM(E777:E778)</f>
        <v>0</v>
      </c>
      <c r="F776" s="287">
        <f t="shared" ref="F776:F778" si="58">IF(C776&gt;0,E776/C776,0)</f>
        <v>0</v>
      </c>
      <c r="G776" s="287">
        <f t="shared" ref="G776:G778" si="59">IF(D776&gt;0,E776/D776,0)</f>
        <v>0</v>
      </c>
    </row>
    <row r="777" ht="15.6" customHeight="1" outlineLevel="2" spans="1:7">
      <c r="A777" s="288" t="s">
        <v>1366</v>
      </c>
      <c r="B777" s="289" t="s">
        <v>1367</v>
      </c>
      <c r="C777" s="292"/>
      <c r="D777" s="295"/>
      <c r="E777" s="296"/>
      <c r="F777" s="291">
        <f t="shared" si="58"/>
        <v>0</v>
      </c>
      <c r="G777" s="291">
        <f t="shared" si="59"/>
        <v>0</v>
      </c>
    </row>
    <row r="778" ht="15.6" customHeight="1" outlineLevel="2" spans="1:7">
      <c r="A778" s="288" t="s">
        <v>1368</v>
      </c>
      <c r="B778" s="289" t="s">
        <v>1369</v>
      </c>
      <c r="C778" s="292"/>
      <c r="D778" s="295"/>
      <c r="E778" s="296"/>
      <c r="F778" s="291">
        <f t="shared" si="58"/>
        <v>0</v>
      </c>
      <c r="G778" s="291">
        <f t="shared" si="59"/>
        <v>0</v>
      </c>
    </row>
    <row r="779" outlineLevel="1" spans="1:7">
      <c r="A779" s="284" t="s">
        <v>1370</v>
      </c>
      <c r="B779" s="285" t="s">
        <v>1371</v>
      </c>
      <c r="C779" s="286">
        <f>SUM(C780)</f>
        <v>0</v>
      </c>
      <c r="D779" s="286">
        <f>SUM(D780)</f>
        <v>0</v>
      </c>
      <c r="E779" s="286">
        <f>SUM(E780)</f>
        <v>0</v>
      </c>
      <c r="F779" s="287">
        <f t="shared" ref="F779:F780" si="60">IF(C779&gt;0,E779/C779,0)</f>
        <v>0</v>
      </c>
      <c r="G779" s="287">
        <f t="shared" ref="G779:G780" si="61">IF(D779&gt;0,E779/D779,0)</f>
        <v>0</v>
      </c>
    </row>
    <row r="780" ht="15.6" customHeight="1" outlineLevel="2" spans="1:7">
      <c r="A780" s="288" t="s">
        <v>1372</v>
      </c>
      <c r="B780" s="289" t="s">
        <v>1371</v>
      </c>
      <c r="C780" s="292"/>
      <c r="D780" s="295"/>
      <c r="E780" s="296"/>
      <c r="F780" s="291">
        <f t="shared" si="60"/>
        <v>0</v>
      </c>
      <c r="G780" s="291">
        <f t="shared" si="61"/>
        <v>0</v>
      </c>
    </row>
    <row r="781" spans="1:7">
      <c r="A781" s="281" t="s">
        <v>1373</v>
      </c>
      <c r="B781" s="109" t="s">
        <v>1374</v>
      </c>
      <c r="C781" s="282">
        <f>SUM(C782,C792,C796,C805,C812,C819,C822,C825,C827,C829,C835,C838,C840,C851)</f>
        <v>4608</v>
      </c>
      <c r="D781" s="282">
        <f>SUM(D782,D792,D796,D805,D812,D819,D822,D825,D827,D829,D835,D838,D840,D851)</f>
        <v>4522</v>
      </c>
      <c r="E781" s="282">
        <f>SUM(E782,E792,E796,E805,E812,E819,E822,E825,E827,E829,E835,E838,E840,E851)</f>
        <v>4650</v>
      </c>
      <c r="F781" s="283">
        <f t="shared" ref="F781:F831" si="62">IF(C781&gt;0,E781/C781,0)</f>
        <v>1.00911458333333</v>
      </c>
      <c r="G781" s="283">
        <f t="shared" ref="G781:G831" si="63">IF(D781&gt;0,E781/D781,0)</f>
        <v>1.02830605926581</v>
      </c>
    </row>
    <row r="782" outlineLevel="1" spans="1:7">
      <c r="A782" s="284" t="s">
        <v>1375</v>
      </c>
      <c r="B782" s="285" t="s">
        <v>1376</v>
      </c>
      <c r="C782" s="286">
        <f>SUM(C783:C791)</f>
        <v>0</v>
      </c>
      <c r="D782" s="286">
        <f>SUM(D783:D791)</f>
        <v>286</v>
      </c>
      <c r="E782" s="286">
        <f>SUM(E783:E791)</f>
        <v>0</v>
      </c>
      <c r="F782" s="287">
        <f t="shared" si="62"/>
        <v>0</v>
      </c>
      <c r="G782" s="287">
        <f t="shared" si="63"/>
        <v>0</v>
      </c>
    </row>
    <row r="783" ht="15.6" customHeight="1" outlineLevel="2" spans="1:7">
      <c r="A783" s="288" t="s">
        <v>1377</v>
      </c>
      <c r="B783" s="289" t="s">
        <v>64</v>
      </c>
      <c r="C783" s="297"/>
      <c r="D783" s="294">
        <v>0</v>
      </c>
      <c r="E783" s="296"/>
      <c r="F783" s="291">
        <f t="shared" si="62"/>
        <v>0</v>
      </c>
      <c r="G783" s="291">
        <f t="shared" si="63"/>
        <v>0</v>
      </c>
    </row>
    <row r="784" ht="15.6" customHeight="1" outlineLevel="2" spans="1:7">
      <c r="A784" s="288" t="s">
        <v>1378</v>
      </c>
      <c r="B784" s="289" t="s">
        <v>66</v>
      </c>
      <c r="C784" s="290"/>
      <c r="D784" s="294">
        <v>276</v>
      </c>
      <c r="E784" s="296"/>
      <c r="F784" s="291">
        <f t="shared" si="62"/>
        <v>0</v>
      </c>
      <c r="G784" s="291">
        <f t="shared" si="63"/>
        <v>0</v>
      </c>
    </row>
    <row r="785" ht="15.6" customHeight="1" outlineLevel="2" spans="1:7">
      <c r="A785" s="288" t="s">
        <v>1379</v>
      </c>
      <c r="B785" s="289" t="s">
        <v>68</v>
      </c>
      <c r="C785" s="297"/>
      <c r="D785" s="295"/>
      <c r="E785" s="296"/>
      <c r="F785" s="291">
        <f t="shared" si="62"/>
        <v>0</v>
      </c>
      <c r="G785" s="291">
        <f t="shared" si="63"/>
        <v>0</v>
      </c>
    </row>
    <row r="786" ht="15.6" customHeight="1" outlineLevel="2" spans="1:7">
      <c r="A786" s="288" t="s">
        <v>1380</v>
      </c>
      <c r="B786" s="289" t="s">
        <v>1381</v>
      </c>
      <c r="C786" s="297"/>
      <c r="D786" s="295"/>
      <c r="E786" s="296"/>
      <c r="F786" s="291">
        <f t="shared" si="62"/>
        <v>0</v>
      </c>
      <c r="G786" s="291">
        <f t="shared" si="63"/>
        <v>0</v>
      </c>
    </row>
    <row r="787" ht="15.6" customHeight="1" outlineLevel="2" spans="1:7">
      <c r="A787" s="288" t="s">
        <v>1382</v>
      </c>
      <c r="B787" s="289" t="s">
        <v>1383</v>
      </c>
      <c r="C787" s="297"/>
      <c r="D787" s="295"/>
      <c r="E787" s="296"/>
      <c r="F787" s="291">
        <f t="shared" si="62"/>
        <v>0</v>
      </c>
      <c r="G787" s="291">
        <f t="shared" si="63"/>
        <v>0</v>
      </c>
    </row>
    <row r="788" ht="15.6" customHeight="1" outlineLevel="2" spans="1:7">
      <c r="A788" s="288" t="s">
        <v>1384</v>
      </c>
      <c r="B788" s="289" t="s">
        <v>1385</v>
      </c>
      <c r="C788" s="297"/>
      <c r="D788" s="295"/>
      <c r="E788" s="296"/>
      <c r="F788" s="291">
        <f t="shared" si="62"/>
        <v>0</v>
      </c>
      <c r="G788" s="291">
        <f t="shared" si="63"/>
        <v>0</v>
      </c>
    </row>
    <row r="789" ht="15.6" customHeight="1" outlineLevel="2" spans="1:7">
      <c r="A789" s="288" t="s">
        <v>1386</v>
      </c>
      <c r="B789" s="289" t="s">
        <v>1387</v>
      </c>
      <c r="C789" s="297"/>
      <c r="D789" s="295"/>
      <c r="E789" s="296"/>
      <c r="F789" s="291">
        <f t="shared" si="62"/>
        <v>0</v>
      </c>
      <c r="G789" s="291">
        <f t="shared" si="63"/>
        <v>0</v>
      </c>
    </row>
    <row r="790" ht="15.6" customHeight="1" outlineLevel="2" spans="1:7">
      <c r="A790" s="288" t="s">
        <v>1388</v>
      </c>
      <c r="B790" s="289" t="s">
        <v>1389</v>
      </c>
      <c r="C790" s="297"/>
      <c r="D790" s="295"/>
      <c r="E790" s="296"/>
      <c r="F790" s="291">
        <f t="shared" si="62"/>
        <v>0</v>
      </c>
      <c r="G790" s="291">
        <f t="shared" si="63"/>
        <v>0</v>
      </c>
    </row>
    <row r="791" ht="15.6" customHeight="1" outlineLevel="2" spans="1:7">
      <c r="A791" s="288" t="s">
        <v>1390</v>
      </c>
      <c r="B791" s="289" t="s">
        <v>1391</v>
      </c>
      <c r="C791" s="297"/>
      <c r="D791" s="294">
        <v>10</v>
      </c>
      <c r="E791" s="296"/>
      <c r="F791" s="291">
        <f t="shared" si="62"/>
        <v>0</v>
      </c>
      <c r="G791" s="291">
        <f t="shared" si="63"/>
        <v>0</v>
      </c>
    </row>
    <row r="792" outlineLevel="1" spans="1:7">
      <c r="A792" s="284" t="s">
        <v>1392</v>
      </c>
      <c r="B792" s="285" t="s">
        <v>1393</v>
      </c>
      <c r="C792" s="286">
        <f>SUM(C793:C795)</f>
        <v>0</v>
      </c>
      <c r="D792" s="286">
        <f>SUM(D793:D795)</f>
        <v>0</v>
      </c>
      <c r="E792" s="286">
        <f>SUM(E793:E795)</f>
        <v>0</v>
      </c>
      <c r="F792" s="287">
        <f t="shared" si="62"/>
        <v>0</v>
      </c>
      <c r="G792" s="287">
        <f t="shared" si="63"/>
        <v>0</v>
      </c>
    </row>
    <row r="793" ht="15.6" customHeight="1" outlineLevel="2" spans="1:7">
      <c r="A793" s="288" t="s">
        <v>1394</v>
      </c>
      <c r="B793" s="289" t="s">
        <v>1395</v>
      </c>
      <c r="C793" s="290"/>
      <c r="D793" s="295"/>
      <c r="E793" s="296"/>
      <c r="F793" s="291">
        <f t="shared" si="62"/>
        <v>0</v>
      </c>
      <c r="G793" s="291">
        <f t="shared" si="63"/>
        <v>0</v>
      </c>
    </row>
    <row r="794" ht="15.6" customHeight="1" outlineLevel="2" spans="1:7">
      <c r="A794" s="288" t="s">
        <v>1396</v>
      </c>
      <c r="B794" s="289" t="s">
        <v>1397</v>
      </c>
      <c r="C794" s="290"/>
      <c r="D794" s="295"/>
      <c r="E794" s="296"/>
      <c r="F794" s="291">
        <f t="shared" si="62"/>
        <v>0</v>
      </c>
      <c r="G794" s="291">
        <f t="shared" si="63"/>
        <v>0</v>
      </c>
    </row>
    <row r="795" ht="15.6" customHeight="1" outlineLevel="2" spans="1:7">
      <c r="A795" s="288" t="s">
        <v>1398</v>
      </c>
      <c r="B795" s="289" t="s">
        <v>1399</v>
      </c>
      <c r="C795" s="290"/>
      <c r="D795" s="295"/>
      <c r="E795" s="296"/>
      <c r="F795" s="291">
        <f t="shared" si="62"/>
        <v>0</v>
      </c>
      <c r="G795" s="291">
        <f t="shared" si="63"/>
        <v>0</v>
      </c>
    </row>
    <row r="796" outlineLevel="1" spans="1:7">
      <c r="A796" s="284" t="s">
        <v>1400</v>
      </c>
      <c r="B796" s="285" t="s">
        <v>1401</v>
      </c>
      <c r="C796" s="286">
        <f>SUM(C797:C804)</f>
        <v>4608</v>
      </c>
      <c r="D796" s="286">
        <f>SUM(D797:D804)</f>
        <v>3984</v>
      </c>
      <c r="E796" s="286">
        <f>SUM(E797:E804)</f>
        <v>4650</v>
      </c>
      <c r="F796" s="287">
        <f t="shared" si="62"/>
        <v>1.00911458333333</v>
      </c>
      <c r="G796" s="287">
        <f t="shared" si="63"/>
        <v>1.1671686746988</v>
      </c>
    </row>
    <row r="797" ht="15.6" customHeight="1" outlineLevel="2" spans="1:7">
      <c r="A797" s="288" t="s">
        <v>1402</v>
      </c>
      <c r="B797" s="289" t="s">
        <v>1403</v>
      </c>
      <c r="C797" s="290"/>
      <c r="D797" s="294">
        <v>0</v>
      </c>
      <c r="E797" s="296"/>
      <c r="F797" s="291">
        <f t="shared" si="62"/>
        <v>0</v>
      </c>
      <c r="G797" s="291">
        <f t="shared" si="63"/>
        <v>0</v>
      </c>
    </row>
    <row r="798" ht="15.6" customHeight="1" outlineLevel="2" spans="1:7">
      <c r="A798" s="288" t="s">
        <v>1404</v>
      </c>
      <c r="B798" s="289" t="s">
        <v>1405</v>
      </c>
      <c r="C798" s="290">
        <v>4608</v>
      </c>
      <c r="D798" s="294">
        <v>3934</v>
      </c>
      <c r="E798" s="296">
        <v>4650</v>
      </c>
      <c r="F798" s="291">
        <f t="shared" si="62"/>
        <v>1.00911458333333</v>
      </c>
      <c r="G798" s="291">
        <f t="shared" si="63"/>
        <v>1.18200305033045</v>
      </c>
    </row>
    <row r="799" ht="15.6" customHeight="1" outlineLevel="2" spans="1:7">
      <c r="A799" s="288" t="s">
        <v>1406</v>
      </c>
      <c r="B799" s="289" t="s">
        <v>1407</v>
      </c>
      <c r="C799" s="290"/>
      <c r="D799" s="294">
        <v>0</v>
      </c>
      <c r="E799" s="296"/>
      <c r="F799" s="291">
        <f t="shared" si="62"/>
        <v>0</v>
      </c>
      <c r="G799" s="291">
        <f t="shared" si="63"/>
        <v>0</v>
      </c>
    </row>
    <row r="800" ht="15.6" customHeight="1" outlineLevel="2" spans="1:7">
      <c r="A800" s="288" t="s">
        <v>1408</v>
      </c>
      <c r="B800" s="289" t="s">
        <v>1409</v>
      </c>
      <c r="C800" s="290"/>
      <c r="D800" s="294">
        <v>50</v>
      </c>
      <c r="E800" s="296"/>
      <c r="F800" s="291">
        <f t="shared" si="62"/>
        <v>0</v>
      </c>
      <c r="G800" s="291">
        <f t="shared" si="63"/>
        <v>0</v>
      </c>
    </row>
    <row r="801" ht="15.6" customHeight="1" outlineLevel="2" spans="1:7">
      <c r="A801" s="288" t="s">
        <v>1410</v>
      </c>
      <c r="B801" s="289" t="s">
        <v>1411</v>
      </c>
      <c r="C801" s="290"/>
      <c r="D801" s="294">
        <v>0</v>
      </c>
      <c r="E801" s="296"/>
      <c r="F801" s="291">
        <f t="shared" si="62"/>
        <v>0</v>
      </c>
      <c r="G801" s="291">
        <f t="shared" si="63"/>
        <v>0</v>
      </c>
    </row>
    <row r="802" ht="15.6" customHeight="1" outlineLevel="2" spans="1:7">
      <c r="A802" s="288" t="s">
        <v>1412</v>
      </c>
      <c r="B802" s="289" t="s">
        <v>1413</v>
      </c>
      <c r="C802" s="290"/>
      <c r="D802" s="294">
        <v>0</v>
      </c>
      <c r="E802" s="296"/>
      <c r="F802" s="291">
        <f t="shared" si="62"/>
        <v>0</v>
      </c>
      <c r="G802" s="291">
        <f t="shared" si="63"/>
        <v>0</v>
      </c>
    </row>
    <row r="803" ht="15.6" customHeight="1" outlineLevel="2" spans="1:7">
      <c r="A803" s="288" t="s">
        <v>1414</v>
      </c>
      <c r="B803" s="289" t="s">
        <v>1415</v>
      </c>
      <c r="C803" s="290"/>
      <c r="D803" s="294">
        <v>0</v>
      </c>
      <c r="E803" s="296"/>
      <c r="F803" s="291">
        <f t="shared" si="62"/>
        <v>0</v>
      </c>
      <c r="G803" s="291">
        <f t="shared" si="63"/>
        <v>0</v>
      </c>
    </row>
    <row r="804" ht="15.6" customHeight="1" outlineLevel="2" spans="1:7">
      <c r="A804" s="288" t="s">
        <v>1416</v>
      </c>
      <c r="B804" s="289" t="s">
        <v>1417</v>
      </c>
      <c r="C804" s="290"/>
      <c r="D804" s="294">
        <v>0</v>
      </c>
      <c r="E804" s="296"/>
      <c r="F804" s="291">
        <f t="shared" si="62"/>
        <v>0</v>
      </c>
      <c r="G804" s="291">
        <f t="shared" si="63"/>
        <v>0</v>
      </c>
    </row>
    <row r="805" outlineLevel="1" spans="1:7">
      <c r="A805" s="284" t="s">
        <v>1418</v>
      </c>
      <c r="B805" s="285" t="s">
        <v>1419</v>
      </c>
      <c r="C805" s="286">
        <f>SUM(C806:C811)</f>
        <v>0</v>
      </c>
      <c r="D805" s="286">
        <f>SUM(D806:D811)</f>
        <v>239</v>
      </c>
      <c r="E805" s="286">
        <f>SUM(E806:E811)</f>
        <v>0</v>
      </c>
      <c r="F805" s="287">
        <f t="shared" si="62"/>
        <v>0</v>
      </c>
      <c r="G805" s="287">
        <f t="shared" si="63"/>
        <v>0</v>
      </c>
    </row>
    <row r="806" ht="15.6" customHeight="1" outlineLevel="2" spans="1:7">
      <c r="A806" s="288" t="s">
        <v>1420</v>
      </c>
      <c r="B806" s="289" t="s">
        <v>1421</v>
      </c>
      <c r="C806" s="290"/>
      <c r="D806" s="295"/>
      <c r="E806" s="296"/>
      <c r="F806" s="291">
        <f t="shared" si="62"/>
        <v>0</v>
      </c>
      <c r="G806" s="291">
        <f t="shared" si="63"/>
        <v>0</v>
      </c>
    </row>
    <row r="807" ht="15.6" customHeight="1" outlineLevel="2" spans="1:7">
      <c r="A807" s="288" t="s">
        <v>1422</v>
      </c>
      <c r="B807" s="289" t="s">
        <v>1423</v>
      </c>
      <c r="C807" s="290"/>
      <c r="D807" s="294">
        <v>239</v>
      </c>
      <c r="E807" s="296"/>
      <c r="F807" s="291">
        <f t="shared" si="62"/>
        <v>0</v>
      </c>
      <c r="G807" s="291">
        <f t="shared" si="63"/>
        <v>0</v>
      </c>
    </row>
    <row r="808" ht="15.6" customHeight="1" outlineLevel="2" spans="1:7">
      <c r="A808" s="288" t="s">
        <v>1424</v>
      </c>
      <c r="B808" s="289" t="s">
        <v>1425</v>
      </c>
      <c r="C808" s="290"/>
      <c r="D808" s="295"/>
      <c r="E808" s="296"/>
      <c r="F808" s="291">
        <f t="shared" si="62"/>
        <v>0</v>
      </c>
      <c r="G808" s="291">
        <f t="shared" si="63"/>
        <v>0</v>
      </c>
    </row>
    <row r="809" ht="15.6" customHeight="1" outlineLevel="2" spans="1:7">
      <c r="A809" s="288" t="s">
        <v>1426</v>
      </c>
      <c r="B809" s="289" t="s">
        <v>1427</v>
      </c>
      <c r="C809" s="290"/>
      <c r="D809" s="295"/>
      <c r="E809" s="296"/>
      <c r="F809" s="291">
        <f t="shared" si="62"/>
        <v>0</v>
      </c>
      <c r="G809" s="291">
        <f t="shared" si="63"/>
        <v>0</v>
      </c>
    </row>
    <row r="810" ht="15.6" customHeight="1" outlineLevel="2" spans="1:7">
      <c r="A810" s="288" t="s">
        <v>1428</v>
      </c>
      <c r="B810" s="289" t="s">
        <v>1429</v>
      </c>
      <c r="C810" s="290"/>
      <c r="D810" s="295"/>
      <c r="E810" s="296"/>
      <c r="F810" s="291">
        <f t="shared" si="62"/>
        <v>0</v>
      </c>
      <c r="G810" s="291">
        <f t="shared" si="63"/>
        <v>0</v>
      </c>
    </row>
    <row r="811" ht="15.6" customHeight="1" outlineLevel="2" spans="1:7">
      <c r="A811" s="288" t="s">
        <v>1430</v>
      </c>
      <c r="B811" s="289" t="s">
        <v>1431</v>
      </c>
      <c r="C811" s="290"/>
      <c r="D811" s="295"/>
      <c r="E811" s="296"/>
      <c r="F811" s="291">
        <f t="shared" si="62"/>
        <v>0</v>
      </c>
      <c r="G811" s="291">
        <f t="shared" si="63"/>
        <v>0</v>
      </c>
    </row>
    <row r="812" outlineLevel="1" spans="1:7">
      <c r="A812" s="284" t="s">
        <v>1432</v>
      </c>
      <c r="B812" s="285" t="s">
        <v>1433</v>
      </c>
      <c r="C812" s="286">
        <f>SUM(C813:C818)</f>
        <v>0</v>
      </c>
      <c r="D812" s="286">
        <f>SUM(D813:D818)</f>
        <v>3</v>
      </c>
      <c r="E812" s="286">
        <f>SUM(E813:E818)</f>
        <v>0</v>
      </c>
      <c r="F812" s="287">
        <f t="shared" si="62"/>
        <v>0</v>
      </c>
      <c r="G812" s="287">
        <f t="shared" si="63"/>
        <v>0</v>
      </c>
    </row>
    <row r="813" ht="15.6" customHeight="1" outlineLevel="2" spans="1:7">
      <c r="A813" s="288" t="s">
        <v>1434</v>
      </c>
      <c r="B813" s="289" t="s">
        <v>1435</v>
      </c>
      <c r="C813" s="290"/>
      <c r="D813" s="294">
        <v>3</v>
      </c>
      <c r="E813" s="296"/>
      <c r="F813" s="291">
        <f t="shared" si="62"/>
        <v>0</v>
      </c>
      <c r="G813" s="291">
        <f t="shared" si="63"/>
        <v>0</v>
      </c>
    </row>
    <row r="814" ht="15.6" customHeight="1" outlineLevel="2" spans="1:7">
      <c r="A814" s="288" t="s">
        <v>1436</v>
      </c>
      <c r="B814" s="289" t="s">
        <v>1437</v>
      </c>
      <c r="C814" s="290"/>
      <c r="D814" s="295"/>
      <c r="E814" s="296"/>
      <c r="F814" s="291">
        <f t="shared" si="62"/>
        <v>0</v>
      </c>
      <c r="G814" s="291">
        <f t="shared" si="63"/>
        <v>0</v>
      </c>
    </row>
    <row r="815" ht="15.6" customHeight="1" outlineLevel="2" spans="1:7">
      <c r="A815" s="288" t="s">
        <v>1438</v>
      </c>
      <c r="B815" s="289" t="s">
        <v>1439</v>
      </c>
      <c r="C815" s="290"/>
      <c r="D815" s="295"/>
      <c r="E815" s="296"/>
      <c r="F815" s="291">
        <f t="shared" si="62"/>
        <v>0</v>
      </c>
      <c r="G815" s="291">
        <f t="shared" si="63"/>
        <v>0</v>
      </c>
    </row>
    <row r="816" ht="15.6" customHeight="1" outlineLevel="2" spans="1:7">
      <c r="A816" s="288" t="s">
        <v>1440</v>
      </c>
      <c r="B816" s="289" t="s">
        <v>1441</v>
      </c>
      <c r="C816" s="290"/>
      <c r="D816" s="295"/>
      <c r="E816" s="296"/>
      <c r="F816" s="291">
        <f t="shared" si="62"/>
        <v>0</v>
      </c>
      <c r="G816" s="291">
        <f t="shared" si="63"/>
        <v>0</v>
      </c>
    </row>
    <row r="817" ht="15.6" customHeight="1" outlineLevel="2" spans="1:7">
      <c r="A817" s="288" t="s">
        <v>1442</v>
      </c>
      <c r="B817" s="289" t="s">
        <v>1443</v>
      </c>
      <c r="C817" s="290"/>
      <c r="D817" s="295"/>
      <c r="E817" s="296"/>
      <c r="F817" s="291">
        <f t="shared" si="62"/>
        <v>0</v>
      </c>
      <c r="G817" s="291">
        <f t="shared" si="63"/>
        <v>0</v>
      </c>
    </row>
    <row r="818" ht="15.6" customHeight="1" outlineLevel="2" spans="1:7">
      <c r="A818" s="288" t="s">
        <v>1444</v>
      </c>
      <c r="B818" s="289" t="s">
        <v>1445</v>
      </c>
      <c r="C818" s="290"/>
      <c r="D818" s="295"/>
      <c r="E818" s="296"/>
      <c r="F818" s="291">
        <f t="shared" si="62"/>
        <v>0</v>
      </c>
      <c r="G818" s="291">
        <f t="shared" si="63"/>
        <v>0</v>
      </c>
    </row>
    <row r="819" outlineLevel="1" spans="1:7">
      <c r="A819" s="284" t="s">
        <v>1446</v>
      </c>
      <c r="B819" s="285" t="s">
        <v>1447</v>
      </c>
      <c r="C819" s="286">
        <f>SUM(C820:C821)</f>
        <v>0</v>
      </c>
      <c r="D819" s="286">
        <f>SUM(D820:D821)</f>
        <v>0</v>
      </c>
      <c r="E819" s="286">
        <f>SUM(E820:E821)</f>
        <v>0</v>
      </c>
      <c r="F819" s="287">
        <f t="shared" si="62"/>
        <v>0</v>
      </c>
      <c r="G819" s="287">
        <f t="shared" si="63"/>
        <v>0</v>
      </c>
    </row>
    <row r="820" ht="15.6" customHeight="1" outlineLevel="2" spans="1:7">
      <c r="A820" s="288" t="s">
        <v>1448</v>
      </c>
      <c r="B820" s="289" t="s">
        <v>1449</v>
      </c>
      <c r="C820" s="290"/>
      <c r="D820" s="295"/>
      <c r="E820" s="296"/>
      <c r="F820" s="291">
        <f t="shared" si="62"/>
        <v>0</v>
      </c>
      <c r="G820" s="291">
        <f t="shared" si="63"/>
        <v>0</v>
      </c>
    </row>
    <row r="821" ht="15.6" customHeight="1" outlineLevel="2" spans="1:7">
      <c r="A821" s="288" t="s">
        <v>1450</v>
      </c>
      <c r="B821" s="289" t="s">
        <v>1451</v>
      </c>
      <c r="C821" s="290"/>
      <c r="D821" s="295"/>
      <c r="E821" s="296"/>
      <c r="F821" s="291">
        <f t="shared" si="62"/>
        <v>0</v>
      </c>
      <c r="G821" s="291">
        <f t="shared" si="63"/>
        <v>0</v>
      </c>
    </row>
    <row r="822" outlineLevel="1" spans="1:7">
      <c r="A822" s="284" t="s">
        <v>1452</v>
      </c>
      <c r="B822" s="285" t="s">
        <v>1453</v>
      </c>
      <c r="C822" s="286">
        <f>SUM(C823:C824)</f>
        <v>0</v>
      </c>
      <c r="D822" s="286">
        <f>SUM(D823:D824)</f>
        <v>0</v>
      </c>
      <c r="E822" s="286">
        <f>SUM(E823:E824)</f>
        <v>0</v>
      </c>
      <c r="F822" s="287">
        <f t="shared" si="62"/>
        <v>0</v>
      </c>
      <c r="G822" s="287">
        <f t="shared" si="63"/>
        <v>0</v>
      </c>
    </row>
    <row r="823" ht="15.6" customHeight="1" outlineLevel="2" spans="1:7">
      <c r="A823" s="288" t="s">
        <v>1454</v>
      </c>
      <c r="B823" s="289" t="s">
        <v>1455</v>
      </c>
      <c r="C823" s="290"/>
      <c r="D823" s="295"/>
      <c r="E823" s="296"/>
      <c r="F823" s="291">
        <f t="shared" si="62"/>
        <v>0</v>
      </c>
      <c r="G823" s="291">
        <f t="shared" si="63"/>
        <v>0</v>
      </c>
    </row>
    <row r="824" ht="15.6" customHeight="1" outlineLevel="2" spans="1:7">
      <c r="A824" s="288" t="s">
        <v>1456</v>
      </c>
      <c r="B824" s="289" t="s">
        <v>1457</v>
      </c>
      <c r="C824" s="290"/>
      <c r="D824" s="295"/>
      <c r="E824" s="296"/>
      <c r="F824" s="291">
        <f t="shared" si="62"/>
        <v>0</v>
      </c>
      <c r="G824" s="291">
        <f t="shared" si="63"/>
        <v>0</v>
      </c>
    </row>
    <row r="825" outlineLevel="1" spans="1:7">
      <c r="A825" s="284" t="s">
        <v>1458</v>
      </c>
      <c r="B825" s="285" t="s">
        <v>1459</v>
      </c>
      <c r="C825" s="286">
        <f>SUM(C826)</f>
        <v>0</v>
      </c>
      <c r="D825" s="286">
        <f>SUM(D826)</f>
        <v>0</v>
      </c>
      <c r="E825" s="286">
        <f>SUM(E826)</f>
        <v>0</v>
      </c>
      <c r="F825" s="287">
        <f t="shared" si="62"/>
        <v>0</v>
      </c>
      <c r="G825" s="287">
        <f t="shared" si="63"/>
        <v>0</v>
      </c>
    </row>
    <row r="826" ht="15.6" customHeight="1" outlineLevel="2" spans="1:7">
      <c r="A826" s="288" t="s">
        <v>1460</v>
      </c>
      <c r="B826" s="289" t="s">
        <v>1459</v>
      </c>
      <c r="C826" s="290"/>
      <c r="D826" s="295"/>
      <c r="E826" s="296"/>
      <c r="F826" s="291">
        <f t="shared" ref="F826:F829" si="64">IF(C826&gt;0,E826/C826,0)</f>
        <v>0</v>
      </c>
      <c r="G826" s="291">
        <f t="shared" ref="G826:G829" si="65">IF(D826&gt;0,E826/D826,0)</f>
        <v>0</v>
      </c>
    </row>
    <row r="827" outlineLevel="1" spans="1:7">
      <c r="A827" s="284" t="s">
        <v>1461</v>
      </c>
      <c r="B827" s="285" t="s">
        <v>1462</v>
      </c>
      <c r="C827" s="286">
        <f>SUM(C828)</f>
        <v>0</v>
      </c>
      <c r="D827" s="286">
        <f>SUM(D828)</f>
        <v>0</v>
      </c>
      <c r="E827" s="286">
        <f>SUM(E828)</f>
        <v>0</v>
      </c>
      <c r="F827" s="287">
        <f t="shared" si="64"/>
        <v>0</v>
      </c>
      <c r="G827" s="287">
        <f t="shared" si="65"/>
        <v>0</v>
      </c>
    </row>
    <row r="828" ht="15.6" customHeight="1" outlineLevel="2" spans="1:7">
      <c r="A828" s="288" t="s">
        <v>1463</v>
      </c>
      <c r="B828" s="289" t="s">
        <v>1462</v>
      </c>
      <c r="C828" s="292"/>
      <c r="D828" s="295"/>
      <c r="E828" s="296"/>
      <c r="F828" s="291">
        <f t="shared" si="64"/>
        <v>0</v>
      </c>
      <c r="G828" s="291">
        <f t="shared" si="65"/>
        <v>0</v>
      </c>
    </row>
    <row r="829" outlineLevel="1" spans="1:7">
      <c r="A829" s="284" t="s">
        <v>1464</v>
      </c>
      <c r="B829" s="285" t="s">
        <v>1465</v>
      </c>
      <c r="C829" s="286">
        <f>SUM(C830:C834)</f>
        <v>0</v>
      </c>
      <c r="D829" s="286">
        <f>SUM(D830:D834)</f>
        <v>0</v>
      </c>
      <c r="E829" s="286">
        <f>SUM(E830:E834)</f>
        <v>0</v>
      </c>
      <c r="F829" s="287">
        <f t="shared" si="64"/>
        <v>0</v>
      </c>
      <c r="G829" s="287">
        <f t="shared" si="65"/>
        <v>0</v>
      </c>
    </row>
    <row r="830" ht="15.6" customHeight="1" outlineLevel="2" spans="1:7">
      <c r="A830" s="288" t="s">
        <v>1466</v>
      </c>
      <c r="B830" s="289" t="s">
        <v>1467</v>
      </c>
      <c r="C830" s="290"/>
      <c r="D830" s="295"/>
      <c r="E830" s="296"/>
      <c r="F830" s="291">
        <f t="shared" ref="F830:F840" si="66">IF(C830&gt;0,E830/C830,0)</f>
        <v>0</v>
      </c>
      <c r="G830" s="291">
        <f t="shared" ref="G830:G840" si="67">IF(D830&gt;0,E830/D830,0)</f>
        <v>0</v>
      </c>
    </row>
    <row r="831" ht="15.6" customHeight="1" outlineLevel="2" spans="1:7">
      <c r="A831" s="288" t="s">
        <v>1468</v>
      </c>
      <c r="B831" s="289" t="s">
        <v>1469</v>
      </c>
      <c r="C831" s="290"/>
      <c r="D831" s="295"/>
      <c r="E831" s="296"/>
      <c r="F831" s="291">
        <f t="shared" si="66"/>
        <v>0</v>
      </c>
      <c r="G831" s="291">
        <f t="shared" si="67"/>
        <v>0</v>
      </c>
    </row>
    <row r="832" ht="15.6" customHeight="1" outlineLevel="2" spans="1:7">
      <c r="A832" s="288" t="s">
        <v>1470</v>
      </c>
      <c r="B832" s="289" t="s">
        <v>1471</v>
      </c>
      <c r="C832" s="290"/>
      <c r="D832" s="295"/>
      <c r="E832" s="296"/>
      <c r="F832" s="291">
        <f t="shared" si="66"/>
        <v>0</v>
      </c>
      <c r="G832" s="291">
        <f t="shared" si="67"/>
        <v>0</v>
      </c>
    </row>
    <row r="833" ht="15.6" customHeight="1" outlineLevel="2" spans="1:7">
      <c r="A833" s="288" t="s">
        <v>1472</v>
      </c>
      <c r="B833" s="289" t="s">
        <v>1473</v>
      </c>
      <c r="C833" s="290"/>
      <c r="D833" s="295"/>
      <c r="E833" s="296"/>
      <c r="F833" s="291">
        <f t="shared" si="66"/>
        <v>0</v>
      </c>
      <c r="G833" s="291">
        <f t="shared" si="67"/>
        <v>0</v>
      </c>
    </row>
    <row r="834" ht="15.6" customHeight="1" outlineLevel="2" spans="1:7">
      <c r="A834" s="288" t="s">
        <v>1474</v>
      </c>
      <c r="B834" s="289" t="s">
        <v>1475</v>
      </c>
      <c r="C834" s="290"/>
      <c r="D834" s="295"/>
      <c r="E834" s="296"/>
      <c r="F834" s="291">
        <f t="shared" si="66"/>
        <v>0</v>
      </c>
      <c r="G834" s="291">
        <f t="shared" si="67"/>
        <v>0</v>
      </c>
    </row>
    <row r="835" outlineLevel="1" spans="1:7">
      <c r="A835" s="284" t="s">
        <v>1476</v>
      </c>
      <c r="B835" s="285" t="s">
        <v>1477</v>
      </c>
      <c r="C835" s="286">
        <f>SUM(C836:C837)</f>
        <v>0</v>
      </c>
      <c r="D835" s="286">
        <f>SUM(D836:D837)</f>
        <v>0</v>
      </c>
      <c r="E835" s="286">
        <f>SUM(E836:E837)</f>
        <v>0</v>
      </c>
      <c r="F835" s="287">
        <f t="shared" si="66"/>
        <v>0</v>
      </c>
      <c r="G835" s="287">
        <f t="shared" si="67"/>
        <v>0</v>
      </c>
    </row>
    <row r="836" ht="15.6" customHeight="1" outlineLevel="2" spans="1:7">
      <c r="A836" s="288" t="s">
        <v>1478</v>
      </c>
      <c r="B836" s="289" t="s">
        <v>1479</v>
      </c>
      <c r="C836" s="290"/>
      <c r="D836" s="295"/>
      <c r="E836" s="296"/>
      <c r="F836" s="291">
        <f t="shared" si="66"/>
        <v>0</v>
      </c>
      <c r="G836" s="291">
        <f t="shared" si="67"/>
        <v>0</v>
      </c>
    </row>
    <row r="837" ht="15.6" customHeight="1" outlineLevel="2" spans="1:7">
      <c r="A837" s="288" t="s">
        <v>1480</v>
      </c>
      <c r="B837" s="289" t="s">
        <v>1481</v>
      </c>
      <c r="C837" s="290"/>
      <c r="D837" s="295"/>
      <c r="E837" s="296"/>
      <c r="F837" s="291">
        <f t="shared" si="66"/>
        <v>0</v>
      </c>
      <c r="G837" s="291">
        <f t="shared" si="67"/>
        <v>0</v>
      </c>
    </row>
    <row r="838" outlineLevel="1" spans="1:7">
      <c r="A838" s="284" t="s">
        <v>1482</v>
      </c>
      <c r="B838" s="285" t="s">
        <v>1483</v>
      </c>
      <c r="C838" s="286">
        <f>SUM(C839)</f>
        <v>0</v>
      </c>
      <c r="D838" s="286">
        <f>SUM(D839)</f>
        <v>0</v>
      </c>
      <c r="E838" s="286">
        <f>SUM(E839)</f>
        <v>0</v>
      </c>
      <c r="F838" s="287">
        <f t="shared" si="66"/>
        <v>0</v>
      </c>
      <c r="G838" s="287">
        <f t="shared" si="67"/>
        <v>0</v>
      </c>
    </row>
    <row r="839" ht="15.6" customHeight="1" outlineLevel="2" spans="1:7">
      <c r="A839" s="288" t="s">
        <v>1484</v>
      </c>
      <c r="B839" s="289" t="s">
        <v>1483</v>
      </c>
      <c r="C839" s="290"/>
      <c r="D839" s="295"/>
      <c r="E839" s="296"/>
      <c r="F839" s="291">
        <f t="shared" si="66"/>
        <v>0</v>
      </c>
      <c r="G839" s="291">
        <f t="shared" si="67"/>
        <v>0</v>
      </c>
    </row>
    <row r="840" outlineLevel="1" spans="1:7">
      <c r="A840" s="284" t="s">
        <v>1485</v>
      </c>
      <c r="B840" s="285" t="s">
        <v>1486</v>
      </c>
      <c r="C840" s="286">
        <f>SUM(C841:C850)</f>
        <v>0</v>
      </c>
      <c r="D840" s="286">
        <f>SUM(D841:D850)</f>
        <v>0</v>
      </c>
      <c r="E840" s="286">
        <f>SUM(E841:E850)</f>
        <v>0</v>
      </c>
      <c r="F840" s="287">
        <f t="shared" si="66"/>
        <v>0</v>
      </c>
      <c r="G840" s="287">
        <f t="shared" si="67"/>
        <v>0</v>
      </c>
    </row>
    <row r="841" ht="15.6" customHeight="1" outlineLevel="2" spans="1:7">
      <c r="A841" s="288" t="s">
        <v>1487</v>
      </c>
      <c r="B841" s="289" t="s">
        <v>64</v>
      </c>
      <c r="C841" s="290"/>
      <c r="D841" s="295"/>
      <c r="E841" s="296"/>
      <c r="F841" s="291">
        <f t="shared" ref="F841:F850" si="68">IF(C841&gt;0,E841/C841,0)</f>
        <v>0</v>
      </c>
      <c r="G841" s="291">
        <f t="shared" ref="G841:G850" si="69">IF(D841&gt;0,E841/D841,0)</f>
        <v>0</v>
      </c>
    </row>
    <row r="842" ht="15.6" customHeight="1" outlineLevel="2" spans="1:7">
      <c r="A842" s="288" t="s">
        <v>1488</v>
      </c>
      <c r="B842" s="289" t="s">
        <v>66</v>
      </c>
      <c r="C842" s="290"/>
      <c r="D842" s="295"/>
      <c r="E842" s="296"/>
      <c r="F842" s="291">
        <f t="shared" si="68"/>
        <v>0</v>
      </c>
      <c r="G842" s="291">
        <f t="shared" si="69"/>
        <v>0</v>
      </c>
    </row>
    <row r="843" ht="15.6" customHeight="1" outlineLevel="2" spans="1:7">
      <c r="A843" s="288" t="s">
        <v>1489</v>
      </c>
      <c r="B843" s="289" t="s">
        <v>68</v>
      </c>
      <c r="C843" s="290"/>
      <c r="D843" s="295"/>
      <c r="E843" s="296"/>
      <c r="F843" s="291">
        <f t="shared" si="68"/>
        <v>0</v>
      </c>
      <c r="G843" s="291">
        <f t="shared" si="69"/>
        <v>0</v>
      </c>
    </row>
    <row r="844" ht="15.6" customHeight="1" outlineLevel="2" spans="1:7">
      <c r="A844" s="288" t="s">
        <v>1490</v>
      </c>
      <c r="B844" s="289" t="s">
        <v>1491</v>
      </c>
      <c r="C844" s="290"/>
      <c r="D844" s="295"/>
      <c r="E844" s="296"/>
      <c r="F844" s="291">
        <f t="shared" si="68"/>
        <v>0</v>
      </c>
      <c r="G844" s="291">
        <f t="shared" si="69"/>
        <v>0</v>
      </c>
    </row>
    <row r="845" ht="15.6" customHeight="1" outlineLevel="2" spans="1:7">
      <c r="A845" s="288" t="s">
        <v>1492</v>
      </c>
      <c r="B845" s="289" t="s">
        <v>1493</v>
      </c>
      <c r="C845" s="290"/>
      <c r="D845" s="295"/>
      <c r="E845" s="296"/>
      <c r="F845" s="291">
        <f t="shared" si="68"/>
        <v>0</v>
      </c>
      <c r="G845" s="291">
        <f t="shared" si="69"/>
        <v>0</v>
      </c>
    </row>
    <row r="846" ht="15.6" customHeight="1" outlineLevel="2" spans="1:7">
      <c r="A846" s="288" t="s">
        <v>1494</v>
      </c>
      <c r="B846" s="289" t="s">
        <v>1495</v>
      </c>
      <c r="C846" s="290"/>
      <c r="D846" s="295"/>
      <c r="E846" s="296"/>
      <c r="F846" s="291">
        <f t="shared" si="68"/>
        <v>0</v>
      </c>
      <c r="G846" s="291">
        <f t="shared" si="69"/>
        <v>0</v>
      </c>
    </row>
    <row r="847" ht="15.6" customHeight="1" outlineLevel="2" spans="1:7">
      <c r="A847" s="288" t="s">
        <v>1496</v>
      </c>
      <c r="B847" s="289" t="s">
        <v>163</v>
      </c>
      <c r="C847" s="290"/>
      <c r="D847" s="295"/>
      <c r="E847" s="296"/>
      <c r="F847" s="291">
        <f t="shared" si="68"/>
        <v>0</v>
      </c>
      <c r="G847" s="291">
        <f t="shared" si="69"/>
        <v>0</v>
      </c>
    </row>
    <row r="848" ht="15.6" customHeight="1" outlineLevel="2" spans="1:7">
      <c r="A848" s="288" t="s">
        <v>1497</v>
      </c>
      <c r="B848" s="289" t="s">
        <v>1498</v>
      </c>
      <c r="C848" s="290"/>
      <c r="D848" s="295"/>
      <c r="E848" s="296"/>
      <c r="F848" s="291">
        <f t="shared" si="68"/>
        <v>0</v>
      </c>
      <c r="G848" s="291">
        <f t="shared" si="69"/>
        <v>0</v>
      </c>
    </row>
    <row r="849" ht="15.6" customHeight="1" outlineLevel="2" spans="1:7">
      <c r="A849" s="288" t="s">
        <v>1499</v>
      </c>
      <c r="B849" s="289" t="s">
        <v>82</v>
      </c>
      <c r="C849" s="290"/>
      <c r="D849" s="295"/>
      <c r="E849" s="296"/>
      <c r="F849" s="291">
        <f t="shared" si="68"/>
        <v>0</v>
      </c>
      <c r="G849" s="291">
        <f t="shared" si="69"/>
        <v>0</v>
      </c>
    </row>
    <row r="850" ht="15.6" customHeight="1" outlineLevel="2" spans="1:7">
      <c r="A850" s="288" t="s">
        <v>1500</v>
      </c>
      <c r="B850" s="289" t="s">
        <v>1501</v>
      </c>
      <c r="C850" s="290"/>
      <c r="D850" s="295"/>
      <c r="E850" s="296"/>
      <c r="F850" s="291">
        <f t="shared" si="68"/>
        <v>0</v>
      </c>
      <c r="G850" s="291">
        <f t="shared" si="69"/>
        <v>0</v>
      </c>
    </row>
    <row r="851" outlineLevel="1" spans="1:7">
      <c r="A851" s="284" t="s">
        <v>1502</v>
      </c>
      <c r="B851" s="285" t="s">
        <v>1503</v>
      </c>
      <c r="C851" s="286">
        <f>SUM(C852)</f>
        <v>0</v>
      </c>
      <c r="D851" s="286">
        <f>SUM(D852)</f>
        <v>10</v>
      </c>
      <c r="E851" s="286">
        <f>SUM(E852)</f>
        <v>0</v>
      </c>
      <c r="F851" s="287">
        <f t="shared" ref="F851:F852" si="70">IF(C851&gt;0,E851/C851,0)</f>
        <v>0</v>
      </c>
      <c r="G851" s="287">
        <f t="shared" ref="G851:G852" si="71">IF(D851&gt;0,E851/D851,0)</f>
        <v>0</v>
      </c>
    </row>
    <row r="852" ht="15.6" customHeight="1" outlineLevel="2" spans="1:7">
      <c r="A852" s="288" t="s">
        <v>1504</v>
      </c>
      <c r="B852" s="289" t="s">
        <v>1503</v>
      </c>
      <c r="C852" s="290"/>
      <c r="D852" s="295">
        <v>10</v>
      </c>
      <c r="E852" s="296"/>
      <c r="F852" s="291">
        <f t="shared" si="70"/>
        <v>0</v>
      </c>
      <c r="G852" s="291">
        <f t="shared" si="71"/>
        <v>0</v>
      </c>
    </row>
    <row r="853" spans="1:7">
      <c r="A853" s="281" t="s">
        <v>1505</v>
      </c>
      <c r="B853" s="109" t="s">
        <v>1506</v>
      </c>
      <c r="C853" s="282">
        <f>SUM(C854,C865,C867,C870,C872,C874)</f>
        <v>16890</v>
      </c>
      <c r="D853" s="282">
        <f>SUM(D854,D865,D867,D870,D872,D874)</f>
        <v>17641</v>
      </c>
      <c r="E853" s="282">
        <f>SUM(E854,E865,E867,E870,E872,E874)</f>
        <v>17890</v>
      </c>
      <c r="F853" s="283">
        <f t="shared" ref="F853:F865" si="72">IF(C853&gt;0,E853/C853,0)</f>
        <v>1.05920663114269</v>
      </c>
      <c r="G853" s="283">
        <f t="shared" ref="G853:G865" si="73">IF(D853&gt;0,E853/D853,0)</f>
        <v>1.01411484609716</v>
      </c>
    </row>
    <row r="854" outlineLevel="1" spans="1:7">
      <c r="A854" s="284" t="s">
        <v>1507</v>
      </c>
      <c r="B854" s="285" t="s">
        <v>1508</v>
      </c>
      <c r="C854" s="286">
        <f>SUM(C855:C864)</f>
        <v>10292</v>
      </c>
      <c r="D854" s="286">
        <f>SUM(D855:D864)</f>
        <v>12246</v>
      </c>
      <c r="E854" s="286">
        <f>SUM(E855:E864)</f>
        <v>12200</v>
      </c>
      <c r="F854" s="287">
        <f t="shared" si="72"/>
        <v>1.18538670812281</v>
      </c>
      <c r="G854" s="287">
        <f t="shared" si="73"/>
        <v>0.996243671402907</v>
      </c>
    </row>
    <row r="855" ht="15.6" customHeight="1" outlineLevel="2" spans="1:7">
      <c r="A855" s="288" t="s">
        <v>1509</v>
      </c>
      <c r="B855" s="289" t="s">
        <v>64</v>
      </c>
      <c r="C855" s="290">
        <v>6203</v>
      </c>
      <c r="D855" s="294">
        <v>6502</v>
      </c>
      <c r="E855" s="296">
        <v>6500</v>
      </c>
      <c r="F855" s="291">
        <f t="shared" si="72"/>
        <v>1.04788005803643</v>
      </c>
      <c r="G855" s="291">
        <f t="shared" si="73"/>
        <v>0.999692402337742</v>
      </c>
    </row>
    <row r="856" ht="15.6" customHeight="1" outlineLevel="2" spans="1:7">
      <c r="A856" s="288" t="s">
        <v>1510</v>
      </c>
      <c r="B856" s="289" t="s">
        <v>66</v>
      </c>
      <c r="C856" s="290">
        <v>1569</v>
      </c>
      <c r="D856" s="294">
        <v>4883</v>
      </c>
      <c r="E856" s="296">
        <v>4700</v>
      </c>
      <c r="F856" s="291">
        <f t="shared" si="72"/>
        <v>2.9955385595921</v>
      </c>
      <c r="G856" s="291">
        <f t="shared" si="73"/>
        <v>0.962523039115298</v>
      </c>
    </row>
    <row r="857" ht="15.6" customHeight="1" outlineLevel="2" spans="1:7">
      <c r="A857" s="288" t="s">
        <v>1511</v>
      </c>
      <c r="B857" s="289" t="s">
        <v>68</v>
      </c>
      <c r="C857" s="290"/>
      <c r="D857" s="294">
        <v>0</v>
      </c>
      <c r="E857" s="296"/>
      <c r="F857" s="291">
        <f t="shared" si="72"/>
        <v>0</v>
      </c>
      <c r="G857" s="291">
        <f t="shared" si="73"/>
        <v>0</v>
      </c>
    </row>
    <row r="858" ht="15.6" customHeight="1" outlineLevel="2" spans="1:7">
      <c r="A858" s="288" t="s">
        <v>1512</v>
      </c>
      <c r="B858" s="289" t="s">
        <v>1513</v>
      </c>
      <c r="C858" s="290">
        <v>1396</v>
      </c>
      <c r="D858" s="294">
        <v>565</v>
      </c>
      <c r="E858" s="296">
        <v>700</v>
      </c>
      <c r="F858" s="291">
        <f t="shared" si="72"/>
        <v>0.501432664756447</v>
      </c>
      <c r="G858" s="291">
        <f t="shared" si="73"/>
        <v>1.23893805309735</v>
      </c>
    </row>
    <row r="859" ht="15.6" customHeight="1" outlineLevel="2" spans="1:7">
      <c r="A859" s="288" t="s">
        <v>1514</v>
      </c>
      <c r="B859" s="289" t="s">
        <v>1515</v>
      </c>
      <c r="C859" s="290"/>
      <c r="D859" s="294">
        <v>0</v>
      </c>
      <c r="E859" s="296"/>
      <c r="F859" s="291">
        <f t="shared" si="72"/>
        <v>0</v>
      </c>
      <c r="G859" s="291">
        <f t="shared" si="73"/>
        <v>0</v>
      </c>
    </row>
    <row r="860" ht="15.6" customHeight="1" outlineLevel="2" spans="1:7">
      <c r="A860" s="288" t="s">
        <v>1516</v>
      </c>
      <c r="B860" s="289" t="s">
        <v>1517</v>
      </c>
      <c r="C860" s="290"/>
      <c r="D860" s="294">
        <v>0</v>
      </c>
      <c r="E860" s="296"/>
      <c r="F860" s="291">
        <f t="shared" si="72"/>
        <v>0</v>
      </c>
      <c r="G860" s="291">
        <f t="shared" si="73"/>
        <v>0</v>
      </c>
    </row>
    <row r="861" ht="15.6" customHeight="1" outlineLevel="2" spans="1:7">
      <c r="A861" s="288" t="s">
        <v>1518</v>
      </c>
      <c r="B861" s="289" t="s">
        <v>1519</v>
      </c>
      <c r="C861" s="290"/>
      <c r="D861" s="294">
        <v>0</v>
      </c>
      <c r="E861" s="296"/>
      <c r="F861" s="291">
        <f t="shared" si="72"/>
        <v>0</v>
      </c>
      <c r="G861" s="291">
        <f t="shared" si="73"/>
        <v>0</v>
      </c>
    </row>
    <row r="862" ht="15.6" customHeight="1" outlineLevel="2" spans="1:7">
      <c r="A862" s="288" t="s">
        <v>1520</v>
      </c>
      <c r="B862" s="289" t="s">
        <v>1521</v>
      </c>
      <c r="C862" s="290"/>
      <c r="D862" s="294">
        <v>0</v>
      </c>
      <c r="E862" s="296"/>
      <c r="F862" s="291">
        <f t="shared" si="72"/>
        <v>0</v>
      </c>
      <c r="G862" s="291">
        <f t="shared" si="73"/>
        <v>0</v>
      </c>
    </row>
    <row r="863" ht="15.6" customHeight="1" outlineLevel="2" spans="1:7">
      <c r="A863" s="288" t="s">
        <v>1522</v>
      </c>
      <c r="B863" s="289" t="s">
        <v>1523</v>
      </c>
      <c r="C863" s="290"/>
      <c r="D863" s="294">
        <v>0</v>
      </c>
      <c r="E863" s="296"/>
      <c r="F863" s="291">
        <f t="shared" si="72"/>
        <v>0</v>
      </c>
      <c r="G863" s="291">
        <f t="shared" si="73"/>
        <v>0</v>
      </c>
    </row>
    <row r="864" ht="15.6" customHeight="1" outlineLevel="2" spans="1:7">
      <c r="A864" s="288" t="s">
        <v>1524</v>
      </c>
      <c r="B864" s="289" t="s">
        <v>1525</v>
      </c>
      <c r="C864" s="290">
        <v>1124</v>
      </c>
      <c r="D864" s="294">
        <v>296</v>
      </c>
      <c r="E864" s="296">
        <v>300</v>
      </c>
      <c r="F864" s="291">
        <f t="shared" si="72"/>
        <v>0.266903914590747</v>
      </c>
      <c r="G864" s="291">
        <f t="shared" si="73"/>
        <v>1.01351351351351</v>
      </c>
    </row>
    <row r="865" outlineLevel="1" spans="1:7">
      <c r="A865" s="284" t="s">
        <v>1526</v>
      </c>
      <c r="B865" s="285" t="s">
        <v>1527</v>
      </c>
      <c r="C865" s="286">
        <f>SUM(C866)</f>
        <v>0</v>
      </c>
      <c r="D865" s="286">
        <f>SUM(D866)</f>
        <v>0</v>
      </c>
      <c r="E865" s="286">
        <f>SUM(E866)</f>
        <v>0</v>
      </c>
      <c r="F865" s="287">
        <f t="shared" si="72"/>
        <v>0</v>
      </c>
      <c r="G865" s="287">
        <f t="shared" si="73"/>
        <v>0</v>
      </c>
    </row>
    <row r="866" ht="15.6" customHeight="1" outlineLevel="2" spans="1:7">
      <c r="A866" s="288" t="s">
        <v>1528</v>
      </c>
      <c r="B866" s="289" t="s">
        <v>1527</v>
      </c>
      <c r="C866" s="290"/>
      <c r="D866" s="295"/>
      <c r="E866" s="296"/>
      <c r="F866" s="291">
        <f t="shared" ref="F866:F867" si="74">IF(C866&gt;0,E866/C866,0)</f>
        <v>0</v>
      </c>
      <c r="G866" s="291">
        <f t="shared" ref="G866:G867" si="75">IF(D866&gt;0,E866/D866,0)</f>
        <v>0</v>
      </c>
    </row>
    <row r="867" outlineLevel="1" spans="1:7">
      <c r="A867" s="284" t="s">
        <v>1529</v>
      </c>
      <c r="B867" s="285" t="s">
        <v>1530</v>
      </c>
      <c r="C867" s="286">
        <f>SUM(C868:C869)</f>
        <v>1237</v>
      </c>
      <c r="D867" s="286">
        <f>SUM(D868:D869)</f>
        <v>270</v>
      </c>
      <c r="E867" s="286">
        <f>SUM(E868:E869)</f>
        <v>430</v>
      </c>
      <c r="F867" s="287">
        <f t="shared" si="74"/>
        <v>0.347615198059822</v>
      </c>
      <c r="G867" s="287">
        <f t="shared" si="75"/>
        <v>1.59259259259259</v>
      </c>
    </row>
    <row r="868" ht="15.6" customHeight="1" outlineLevel="2" spans="1:7">
      <c r="A868" s="288" t="s">
        <v>1531</v>
      </c>
      <c r="B868" s="289" t="s">
        <v>1532</v>
      </c>
      <c r="C868" s="290">
        <v>869</v>
      </c>
      <c r="D868" s="294">
        <v>217</v>
      </c>
      <c r="E868" s="296">
        <v>250</v>
      </c>
      <c r="F868" s="291">
        <f t="shared" ref="F868:F878" si="76">IF(C868&gt;0,E868/C868,0)</f>
        <v>0.287686996547756</v>
      </c>
      <c r="G868" s="291">
        <f t="shared" ref="G868:G878" si="77">IF(D868&gt;0,E868/D868,0)</f>
        <v>1.15207373271889</v>
      </c>
    </row>
    <row r="869" ht="15.6" customHeight="1" outlineLevel="2" spans="1:7">
      <c r="A869" s="288" t="s">
        <v>1533</v>
      </c>
      <c r="B869" s="289" t="s">
        <v>1534</v>
      </c>
      <c r="C869" s="290">
        <v>368</v>
      </c>
      <c r="D869" s="294">
        <v>53</v>
      </c>
      <c r="E869" s="296">
        <v>180</v>
      </c>
      <c r="F869" s="291">
        <f t="shared" si="76"/>
        <v>0.489130434782609</v>
      </c>
      <c r="G869" s="291">
        <f t="shared" si="77"/>
        <v>3.39622641509434</v>
      </c>
    </row>
    <row r="870" outlineLevel="1" spans="1:7">
      <c r="A870" s="284" t="s">
        <v>1535</v>
      </c>
      <c r="B870" s="285" t="s">
        <v>1536</v>
      </c>
      <c r="C870" s="286">
        <f>SUM(C871)</f>
        <v>956</v>
      </c>
      <c r="D870" s="286">
        <f>SUM(D871)</f>
        <v>827</v>
      </c>
      <c r="E870" s="286">
        <f>SUM(E871)</f>
        <v>960</v>
      </c>
      <c r="F870" s="287">
        <f t="shared" si="76"/>
        <v>1.00418410041841</v>
      </c>
      <c r="G870" s="287">
        <f t="shared" si="77"/>
        <v>1.16082224909311</v>
      </c>
    </row>
    <row r="871" ht="15.6" customHeight="1" outlineLevel="2" spans="1:7">
      <c r="A871" s="288" t="s">
        <v>1537</v>
      </c>
      <c r="B871" s="289" t="s">
        <v>1536</v>
      </c>
      <c r="C871" s="290">
        <v>956</v>
      </c>
      <c r="D871" s="294">
        <v>827</v>
      </c>
      <c r="E871" s="296">
        <v>960</v>
      </c>
      <c r="F871" s="291">
        <f t="shared" si="76"/>
        <v>1.00418410041841</v>
      </c>
      <c r="G871" s="291">
        <f t="shared" si="77"/>
        <v>1.16082224909311</v>
      </c>
    </row>
    <row r="872" outlineLevel="1" spans="1:7">
      <c r="A872" s="284" t="s">
        <v>1538</v>
      </c>
      <c r="B872" s="285" t="s">
        <v>1539</v>
      </c>
      <c r="C872" s="286">
        <f>SUM(C873)</f>
        <v>0</v>
      </c>
      <c r="D872" s="286">
        <f>SUM(D873)</f>
        <v>0</v>
      </c>
      <c r="E872" s="286">
        <f>SUM(E873)</f>
        <v>0</v>
      </c>
      <c r="F872" s="287">
        <f t="shared" si="76"/>
        <v>0</v>
      </c>
      <c r="G872" s="287">
        <f t="shared" si="77"/>
        <v>0</v>
      </c>
    </row>
    <row r="873" ht="15.6" customHeight="1" outlineLevel="2" spans="1:7">
      <c r="A873" s="288" t="s">
        <v>1540</v>
      </c>
      <c r="B873" s="289" t="s">
        <v>1539</v>
      </c>
      <c r="C873" s="292"/>
      <c r="D873" s="295"/>
      <c r="E873" s="296"/>
      <c r="F873" s="291">
        <f t="shared" si="76"/>
        <v>0</v>
      </c>
      <c r="G873" s="291">
        <f t="shared" si="77"/>
        <v>0</v>
      </c>
    </row>
    <row r="874" outlineLevel="1" spans="1:7">
      <c r="A874" s="284" t="s">
        <v>1541</v>
      </c>
      <c r="B874" s="285" t="s">
        <v>1542</v>
      </c>
      <c r="C874" s="286">
        <f>SUM(C875)</f>
        <v>4405</v>
      </c>
      <c r="D874" s="286">
        <f>SUM(D875)</f>
        <v>4298</v>
      </c>
      <c r="E874" s="286">
        <f>SUM(E875)</f>
        <v>4300</v>
      </c>
      <c r="F874" s="287">
        <f t="shared" si="76"/>
        <v>0.976163450624291</v>
      </c>
      <c r="G874" s="287">
        <f t="shared" si="77"/>
        <v>1.00046533271289</v>
      </c>
    </row>
    <row r="875" ht="15.6" customHeight="1" outlineLevel="2" spans="1:7">
      <c r="A875" s="288" t="s">
        <v>1543</v>
      </c>
      <c r="B875" s="289" t="s">
        <v>1542</v>
      </c>
      <c r="C875" s="290">
        <v>4405</v>
      </c>
      <c r="D875" s="294">
        <v>4298</v>
      </c>
      <c r="E875" s="296">
        <v>4300</v>
      </c>
      <c r="F875" s="291">
        <f t="shared" si="76"/>
        <v>0.976163450624291</v>
      </c>
      <c r="G875" s="291">
        <f t="shared" si="77"/>
        <v>1.00046533271289</v>
      </c>
    </row>
    <row r="876" spans="1:7">
      <c r="A876" s="281" t="s">
        <v>1544</v>
      </c>
      <c r="B876" s="109" t="s">
        <v>1545</v>
      </c>
      <c r="C876" s="282">
        <f>SUM(C877,C903,C926,C954,C961,C967,C973,C976)</f>
        <v>24165</v>
      </c>
      <c r="D876" s="282">
        <f>SUM(D877,D903,D926,D954,D961,D967,D973,D976)</f>
        <v>24429</v>
      </c>
      <c r="E876" s="282">
        <f>SUM(E877,E903,E926,E954,E961,E967,E973,E976)</f>
        <v>24890</v>
      </c>
      <c r="F876" s="283">
        <f t="shared" si="76"/>
        <v>1.03000206910821</v>
      </c>
      <c r="G876" s="283">
        <f t="shared" si="77"/>
        <v>1.01887101395882</v>
      </c>
    </row>
    <row r="877" outlineLevel="1" spans="1:7">
      <c r="A877" s="284" t="s">
        <v>1546</v>
      </c>
      <c r="B877" s="285" t="s">
        <v>1547</v>
      </c>
      <c r="C877" s="286">
        <f>SUM(C878:C902)</f>
        <v>7346</v>
      </c>
      <c r="D877" s="286">
        <f>SUM(D878:D902)</f>
        <v>11452</v>
      </c>
      <c r="E877" s="286">
        <f>SUM(E878:E902)</f>
        <v>11720</v>
      </c>
      <c r="F877" s="287">
        <f t="shared" si="76"/>
        <v>1.59542608222162</v>
      </c>
      <c r="G877" s="287">
        <f t="shared" si="77"/>
        <v>1.02340202584701</v>
      </c>
    </row>
    <row r="878" ht="15.6" customHeight="1" outlineLevel="2" spans="1:7">
      <c r="A878" s="288" t="s">
        <v>1548</v>
      </c>
      <c r="B878" s="289" t="s">
        <v>64</v>
      </c>
      <c r="C878" s="290">
        <v>1600</v>
      </c>
      <c r="D878" s="294">
        <v>1529</v>
      </c>
      <c r="E878" s="296">
        <v>1500</v>
      </c>
      <c r="F878" s="291">
        <f t="shared" si="76"/>
        <v>0.9375</v>
      </c>
      <c r="G878" s="291">
        <f t="shared" si="77"/>
        <v>0.981033355134075</v>
      </c>
    </row>
    <row r="879" ht="15.6" customHeight="1" outlineLevel="2" spans="1:7">
      <c r="A879" s="288" t="s">
        <v>1549</v>
      </c>
      <c r="B879" s="289" t="s">
        <v>66</v>
      </c>
      <c r="C879" s="290">
        <v>300</v>
      </c>
      <c r="D879" s="294">
        <v>259</v>
      </c>
      <c r="E879" s="296">
        <v>260</v>
      </c>
      <c r="F879" s="291">
        <f t="shared" ref="F879:F942" si="78">IF(C879&gt;0,E879/C879,0)</f>
        <v>0.866666666666667</v>
      </c>
      <c r="G879" s="291">
        <f t="shared" ref="G879:G942" si="79">IF(D879&gt;0,E879/D879,0)</f>
        <v>1.003861003861</v>
      </c>
    </row>
    <row r="880" ht="15.6" customHeight="1" outlineLevel="2" spans="1:7">
      <c r="A880" s="288" t="s">
        <v>1550</v>
      </c>
      <c r="B880" s="289" t="s">
        <v>68</v>
      </c>
      <c r="C880" s="290"/>
      <c r="D880" s="294">
        <v>0</v>
      </c>
      <c r="E880" s="296"/>
      <c r="F880" s="291">
        <f t="shared" si="78"/>
        <v>0</v>
      </c>
      <c r="G880" s="291">
        <f t="shared" si="79"/>
        <v>0</v>
      </c>
    </row>
    <row r="881" ht="15.6" customHeight="1" outlineLevel="2" spans="1:7">
      <c r="A881" s="288" t="s">
        <v>1551</v>
      </c>
      <c r="B881" s="289" t="s">
        <v>82</v>
      </c>
      <c r="C881" s="290">
        <v>70</v>
      </c>
      <c r="D881" s="294">
        <v>0</v>
      </c>
      <c r="E881" s="296"/>
      <c r="F881" s="291">
        <f t="shared" si="78"/>
        <v>0</v>
      </c>
      <c r="G881" s="291">
        <f t="shared" si="79"/>
        <v>0</v>
      </c>
    </row>
    <row r="882" ht="15.6" customHeight="1" outlineLevel="2" spans="1:7">
      <c r="A882" s="288" t="s">
        <v>1552</v>
      </c>
      <c r="B882" s="289" t="s">
        <v>1553</v>
      </c>
      <c r="C882" s="290"/>
      <c r="D882" s="294">
        <v>0</v>
      </c>
      <c r="E882" s="296"/>
      <c r="F882" s="291">
        <f t="shared" si="78"/>
        <v>0</v>
      </c>
      <c r="G882" s="291">
        <f t="shared" si="79"/>
        <v>0</v>
      </c>
    </row>
    <row r="883" ht="15.6" customHeight="1" outlineLevel="2" spans="1:7">
      <c r="A883" s="288" t="s">
        <v>1554</v>
      </c>
      <c r="B883" s="289" t="s">
        <v>1555</v>
      </c>
      <c r="C883" s="290">
        <v>230</v>
      </c>
      <c r="D883" s="294">
        <v>0</v>
      </c>
      <c r="E883" s="296">
        <v>230</v>
      </c>
      <c r="F883" s="291">
        <f t="shared" si="78"/>
        <v>1</v>
      </c>
      <c r="G883" s="291">
        <f t="shared" si="79"/>
        <v>0</v>
      </c>
    </row>
    <row r="884" ht="15.6" customHeight="1" outlineLevel="2" spans="1:7">
      <c r="A884" s="288" t="s">
        <v>1556</v>
      </c>
      <c r="B884" s="289" t="s">
        <v>1557</v>
      </c>
      <c r="C884" s="290">
        <v>220</v>
      </c>
      <c r="D884" s="294">
        <v>245</v>
      </c>
      <c r="E884" s="296">
        <v>250</v>
      </c>
      <c r="F884" s="291">
        <f t="shared" si="78"/>
        <v>1.13636363636364</v>
      </c>
      <c r="G884" s="291">
        <f t="shared" si="79"/>
        <v>1.02040816326531</v>
      </c>
    </row>
    <row r="885" ht="15.6" customHeight="1" outlineLevel="2" spans="1:7">
      <c r="A885" s="288" t="s">
        <v>1558</v>
      </c>
      <c r="B885" s="289" t="s">
        <v>1559</v>
      </c>
      <c r="C885" s="290"/>
      <c r="D885" s="294">
        <v>0</v>
      </c>
      <c r="E885" s="296"/>
      <c r="F885" s="291">
        <f t="shared" si="78"/>
        <v>0</v>
      </c>
      <c r="G885" s="291">
        <f t="shared" si="79"/>
        <v>0</v>
      </c>
    </row>
    <row r="886" ht="15.6" customHeight="1" outlineLevel="2" spans="1:7">
      <c r="A886" s="288" t="s">
        <v>1560</v>
      </c>
      <c r="B886" s="289" t="s">
        <v>1561</v>
      </c>
      <c r="C886" s="290"/>
      <c r="D886" s="294">
        <v>0</v>
      </c>
      <c r="E886" s="296"/>
      <c r="F886" s="291">
        <f t="shared" si="78"/>
        <v>0</v>
      </c>
      <c r="G886" s="291">
        <f t="shared" si="79"/>
        <v>0</v>
      </c>
    </row>
    <row r="887" ht="15.6" customHeight="1" outlineLevel="2" spans="1:7">
      <c r="A887" s="288" t="s">
        <v>1562</v>
      </c>
      <c r="B887" s="289" t="s">
        <v>1563</v>
      </c>
      <c r="C887" s="290"/>
      <c r="D887" s="294">
        <v>0</v>
      </c>
      <c r="E887" s="296"/>
      <c r="F887" s="291">
        <f t="shared" si="78"/>
        <v>0</v>
      </c>
      <c r="G887" s="291">
        <f t="shared" si="79"/>
        <v>0</v>
      </c>
    </row>
    <row r="888" ht="15.6" customHeight="1" outlineLevel="2" spans="1:7">
      <c r="A888" s="288" t="s">
        <v>1564</v>
      </c>
      <c r="B888" s="289" t="s">
        <v>1565</v>
      </c>
      <c r="C888" s="290"/>
      <c r="D888" s="294">
        <v>36</v>
      </c>
      <c r="E888" s="296"/>
      <c r="F888" s="291">
        <f t="shared" si="78"/>
        <v>0</v>
      </c>
      <c r="G888" s="291">
        <f t="shared" si="79"/>
        <v>0</v>
      </c>
    </row>
    <row r="889" ht="15.6" customHeight="1" outlineLevel="2" spans="1:7">
      <c r="A889" s="288" t="s">
        <v>1566</v>
      </c>
      <c r="B889" s="289" t="s">
        <v>1567</v>
      </c>
      <c r="C889" s="290"/>
      <c r="D889" s="294">
        <v>0</v>
      </c>
      <c r="E889" s="296"/>
      <c r="F889" s="291">
        <f t="shared" si="78"/>
        <v>0</v>
      </c>
      <c r="G889" s="291">
        <f t="shared" si="79"/>
        <v>0</v>
      </c>
    </row>
    <row r="890" ht="15.6" customHeight="1" outlineLevel="2" spans="1:7">
      <c r="A890" s="288" t="s">
        <v>1568</v>
      </c>
      <c r="B890" s="289" t="s">
        <v>1569</v>
      </c>
      <c r="C890" s="290">
        <v>56</v>
      </c>
      <c r="D890" s="294">
        <v>54</v>
      </c>
      <c r="E890" s="296">
        <v>50</v>
      </c>
      <c r="F890" s="291">
        <f t="shared" si="78"/>
        <v>0.892857142857143</v>
      </c>
      <c r="G890" s="291">
        <f t="shared" si="79"/>
        <v>0.925925925925926</v>
      </c>
    </row>
    <row r="891" ht="15.6" customHeight="1" outlineLevel="2" spans="1:7">
      <c r="A891" s="288" t="s">
        <v>1570</v>
      </c>
      <c r="B891" s="289" t="s">
        <v>1571</v>
      </c>
      <c r="C891" s="290"/>
      <c r="D891" s="294">
        <v>0</v>
      </c>
      <c r="E891" s="296"/>
      <c r="F891" s="291">
        <f t="shared" si="78"/>
        <v>0</v>
      </c>
      <c r="G891" s="291">
        <f t="shared" si="79"/>
        <v>0</v>
      </c>
    </row>
    <row r="892" ht="15.6" customHeight="1" outlineLevel="2" spans="1:7">
      <c r="A892" s="288" t="s">
        <v>1572</v>
      </c>
      <c r="B892" s="289" t="s">
        <v>1573</v>
      </c>
      <c r="C892" s="290"/>
      <c r="D892" s="294">
        <v>0</v>
      </c>
      <c r="E892" s="296"/>
      <c r="F892" s="291">
        <f t="shared" si="78"/>
        <v>0</v>
      </c>
      <c r="G892" s="291">
        <f t="shared" si="79"/>
        <v>0</v>
      </c>
    </row>
    <row r="893" ht="15.6" customHeight="1" outlineLevel="2" spans="1:7">
      <c r="A893" s="288" t="s">
        <v>1574</v>
      </c>
      <c r="B893" s="289" t="s">
        <v>1575</v>
      </c>
      <c r="C893" s="290">
        <v>3100</v>
      </c>
      <c r="D893" s="294">
        <v>4759</v>
      </c>
      <c r="E893" s="296">
        <v>4500</v>
      </c>
      <c r="F893" s="291">
        <f t="shared" si="78"/>
        <v>1.45161290322581</v>
      </c>
      <c r="G893" s="291">
        <f t="shared" si="79"/>
        <v>0.945576801849128</v>
      </c>
    </row>
    <row r="894" ht="15.6" customHeight="1" outlineLevel="2" spans="1:7">
      <c r="A894" s="288" t="s">
        <v>1576</v>
      </c>
      <c r="B894" s="289" t="s">
        <v>1577</v>
      </c>
      <c r="C894" s="290"/>
      <c r="D894" s="294">
        <v>0</v>
      </c>
      <c r="E894" s="296"/>
      <c r="F894" s="291">
        <f t="shared" si="78"/>
        <v>0</v>
      </c>
      <c r="G894" s="291">
        <f t="shared" si="79"/>
        <v>0</v>
      </c>
    </row>
    <row r="895" ht="15.6" customHeight="1" outlineLevel="2" spans="1:7">
      <c r="A895" s="288" t="s">
        <v>1578</v>
      </c>
      <c r="B895" s="289" t="s">
        <v>1579</v>
      </c>
      <c r="C895" s="290"/>
      <c r="D895" s="294">
        <v>0</v>
      </c>
      <c r="E895" s="296"/>
      <c r="F895" s="291">
        <f t="shared" si="78"/>
        <v>0</v>
      </c>
      <c r="G895" s="291">
        <f t="shared" si="79"/>
        <v>0</v>
      </c>
    </row>
    <row r="896" ht="15.6" customHeight="1" outlineLevel="2" spans="1:7">
      <c r="A896" s="288" t="s">
        <v>1580</v>
      </c>
      <c r="B896" s="289" t="s">
        <v>1581</v>
      </c>
      <c r="C896" s="290"/>
      <c r="D896" s="294">
        <v>5</v>
      </c>
      <c r="E896" s="296"/>
      <c r="F896" s="291">
        <f t="shared" si="78"/>
        <v>0</v>
      </c>
      <c r="G896" s="291">
        <f t="shared" si="79"/>
        <v>0</v>
      </c>
    </row>
    <row r="897" ht="15.6" customHeight="1" outlineLevel="2" spans="1:7">
      <c r="A897" s="288" t="s">
        <v>1582</v>
      </c>
      <c r="B897" s="289" t="s">
        <v>1583</v>
      </c>
      <c r="C897" s="290">
        <v>70</v>
      </c>
      <c r="D897" s="294">
        <v>0</v>
      </c>
      <c r="E897" s="296">
        <v>70</v>
      </c>
      <c r="F897" s="291">
        <f t="shared" si="78"/>
        <v>1</v>
      </c>
      <c r="G897" s="291">
        <f t="shared" si="79"/>
        <v>0</v>
      </c>
    </row>
    <row r="898" ht="15.6" customHeight="1" outlineLevel="2" spans="1:7">
      <c r="A898" s="288" t="s">
        <v>1584</v>
      </c>
      <c r="B898" s="289" t="s">
        <v>1585</v>
      </c>
      <c r="C898" s="290"/>
      <c r="D898" s="294">
        <v>0</v>
      </c>
      <c r="E898" s="296"/>
      <c r="F898" s="291">
        <f t="shared" si="78"/>
        <v>0</v>
      </c>
      <c r="G898" s="291">
        <f t="shared" si="79"/>
        <v>0</v>
      </c>
    </row>
    <row r="899" ht="15.6" customHeight="1" outlineLevel="2" spans="1:7">
      <c r="A899" s="288" t="s">
        <v>1586</v>
      </c>
      <c r="B899" s="289" t="s">
        <v>1587</v>
      </c>
      <c r="C899" s="290"/>
      <c r="D899" s="294">
        <v>335</v>
      </c>
      <c r="E899" s="296">
        <v>300</v>
      </c>
      <c r="F899" s="291">
        <f t="shared" si="78"/>
        <v>0</v>
      </c>
      <c r="G899" s="291">
        <f t="shared" si="79"/>
        <v>0.895522388059702</v>
      </c>
    </row>
    <row r="900" ht="15.6" customHeight="1" outlineLevel="2" spans="1:7">
      <c r="A900" s="288" t="s">
        <v>1588</v>
      </c>
      <c r="B900" s="289" t="s">
        <v>1589</v>
      </c>
      <c r="C900" s="290"/>
      <c r="D900" s="295">
        <v>0</v>
      </c>
      <c r="E900" s="296"/>
      <c r="F900" s="291">
        <f t="shared" si="78"/>
        <v>0</v>
      </c>
      <c r="G900" s="291">
        <f t="shared" si="79"/>
        <v>0</v>
      </c>
    </row>
    <row r="901" ht="15.6" customHeight="1" outlineLevel="2" spans="1:7">
      <c r="A901" s="288" t="s">
        <v>1590</v>
      </c>
      <c r="B901" s="289" t="s">
        <v>1591</v>
      </c>
      <c r="C901" s="290"/>
      <c r="D901" s="294">
        <v>2328</v>
      </c>
      <c r="E901" s="296">
        <v>2860</v>
      </c>
      <c r="F901" s="291">
        <f t="shared" si="78"/>
        <v>0</v>
      </c>
      <c r="G901" s="291">
        <f t="shared" si="79"/>
        <v>1.22852233676976</v>
      </c>
    </row>
    <row r="902" ht="15.6" customHeight="1" outlineLevel="2" spans="1:7">
      <c r="A902" s="288" t="s">
        <v>1592</v>
      </c>
      <c r="B902" s="289" t="s">
        <v>1593</v>
      </c>
      <c r="C902" s="290">
        <v>1700</v>
      </c>
      <c r="D902" s="294">
        <v>1902</v>
      </c>
      <c r="E902" s="296">
        <v>1700</v>
      </c>
      <c r="F902" s="291">
        <f t="shared" si="78"/>
        <v>1</v>
      </c>
      <c r="G902" s="291">
        <f t="shared" si="79"/>
        <v>0.893796004206099</v>
      </c>
    </row>
    <row r="903" outlineLevel="1" spans="1:7">
      <c r="A903" s="284" t="s">
        <v>1594</v>
      </c>
      <c r="B903" s="285" t="s">
        <v>1595</v>
      </c>
      <c r="C903" s="286">
        <f>SUM(C904:C925)</f>
        <v>116</v>
      </c>
      <c r="D903" s="286">
        <f>SUM(D904:D925)</f>
        <v>626</v>
      </c>
      <c r="E903" s="286">
        <f>SUM(E904:E925)</f>
        <v>430</v>
      </c>
      <c r="F903" s="287">
        <f t="shared" si="78"/>
        <v>3.70689655172414</v>
      </c>
      <c r="G903" s="287">
        <f t="shared" si="79"/>
        <v>0.686900958466454</v>
      </c>
    </row>
    <row r="904" ht="15.6" customHeight="1" outlineLevel="2" spans="1:7">
      <c r="A904" s="288" t="s">
        <v>1596</v>
      </c>
      <c r="B904" s="289" t="s">
        <v>64</v>
      </c>
      <c r="C904" s="290"/>
      <c r="D904" s="294">
        <v>0</v>
      </c>
      <c r="E904" s="296"/>
      <c r="F904" s="291">
        <f t="shared" si="78"/>
        <v>0</v>
      </c>
      <c r="G904" s="291">
        <f t="shared" si="79"/>
        <v>0</v>
      </c>
    </row>
    <row r="905" ht="15.6" customHeight="1" outlineLevel="2" spans="1:7">
      <c r="A905" s="288" t="s">
        <v>1597</v>
      </c>
      <c r="B905" s="289" t="s">
        <v>66</v>
      </c>
      <c r="C905" s="290"/>
      <c r="D905" s="294">
        <v>0</v>
      </c>
      <c r="E905" s="296"/>
      <c r="F905" s="291">
        <f t="shared" si="78"/>
        <v>0</v>
      </c>
      <c r="G905" s="291">
        <f t="shared" si="79"/>
        <v>0</v>
      </c>
    </row>
    <row r="906" ht="15.6" customHeight="1" outlineLevel="2" spans="1:7">
      <c r="A906" s="288" t="s">
        <v>1598</v>
      </c>
      <c r="B906" s="289" t="s">
        <v>68</v>
      </c>
      <c r="C906" s="290"/>
      <c r="D906" s="294">
        <v>0</v>
      </c>
      <c r="E906" s="296"/>
      <c r="F906" s="291">
        <f t="shared" si="78"/>
        <v>0</v>
      </c>
      <c r="G906" s="291">
        <f t="shared" si="79"/>
        <v>0</v>
      </c>
    </row>
    <row r="907" ht="15.6" customHeight="1" outlineLevel="2" spans="1:7">
      <c r="A907" s="288" t="s">
        <v>1599</v>
      </c>
      <c r="B907" s="289" t="s">
        <v>1600</v>
      </c>
      <c r="C907" s="290"/>
      <c r="D907" s="294">
        <v>0</v>
      </c>
      <c r="E907" s="296"/>
      <c r="F907" s="291">
        <f t="shared" si="78"/>
        <v>0</v>
      </c>
      <c r="G907" s="291">
        <f t="shared" si="79"/>
        <v>0</v>
      </c>
    </row>
    <row r="908" ht="15.6" customHeight="1" outlineLevel="2" spans="1:7">
      <c r="A908" s="288" t="s">
        <v>1601</v>
      </c>
      <c r="B908" s="289" t="s">
        <v>1602</v>
      </c>
      <c r="C908" s="290">
        <v>36</v>
      </c>
      <c r="D908" s="294">
        <v>161</v>
      </c>
      <c r="E908" s="296">
        <v>100</v>
      </c>
      <c r="F908" s="291">
        <f t="shared" si="78"/>
        <v>2.77777777777778</v>
      </c>
      <c r="G908" s="291">
        <f t="shared" si="79"/>
        <v>0.62111801242236</v>
      </c>
    </row>
    <row r="909" ht="15.6" customHeight="1" outlineLevel="2" spans="1:7">
      <c r="A909" s="288" t="s">
        <v>1603</v>
      </c>
      <c r="B909" s="289" t="s">
        <v>1604</v>
      </c>
      <c r="C909" s="290"/>
      <c r="D909" s="294">
        <v>170</v>
      </c>
      <c r="E909" s="296">
        <v>100</v>
      </c>
      <c r="F909" s="291">
        <f t="shared" si="78"/>
        <v>0</v>
      </c>
      <c r="G909" s="291">
        <f t="shared" si="79"/>
        <v>0.588235294117647</v>
      </c>
    </row>
    <row r="910" ht="15.6" customHeight="1" outlineLevel="2" spans="1:7">
      <c r="A910" s="288" t="s">
        <v>1605</v>
      </c>
      <c r="B910" s="289" t="s">
        <v>1606</v>
      </c>
      <c r="C910" s="290"/>
      <c r="D910" s="294">
        <v>254</v>
      </c>
      <c r="E910" s="296">
        <v>200</v>
      </c>
      <c r="F910" s="291">
        <f t="shared" si="78"/>
        <v>0</v>
      </c>
      <c r="G910" s="291">
        <f t="shared" si="79"/>
        <v>0.78740157480315</v>
      </c>
    </row>
    <row r="911" ht="15.6" customHeight="1" outlineLevel="2" spans="1:7">
      <c r="A911" s="288" t="s">
        <v>1607</v>
      </c>
      <c r="B911" s="289" t="s">
        <v>1608</v>
      </c>
      <c r="C911" s="290">
        <v>80</v>
      </c>
      <c r="D911" s="294">
        <v>37</v>
      </c>
      <c r="E911" s="296">
        <v>30</v>
      </c>
      <c r="F911" s="291">
        <f t="shared" si="78"/>
        <v>0.375</v>
      </c>
      <c r="G911" s="291">
        <f t="shared" si="79"/>
        <v>0.810810810810811</v>
      </c>
    </row>
    <row r="912" ht="15.6" customHeight="1" outlineLevel="2" spans="1:7">
      <c r="A912" s="288" t="s">
        <v>1609</v>
      </c>
      <c r="B912" s="289" t="s">
        <v>1610</v>
      </c>
      <c r="C912" s="290"/>
      <c r="D912" s="294">
        <v>2</v>
      </c>
      <c r="E912" s="296"/>
      <c r="F912" s="291">
        <f t="shared" si="78"/>
        <v>0</v>
      </c>
      <c r="G912" s="291">
        <f t="shared" si="79"/>
        <v>0</v>
      </c>
    </row>
    <row r="913" ht="15.6" customHeight="1" outlineLevel="2" spans="1:7">
      <c r="A913" s="288" t="s">
        <v>1611</v>
      </c>
      <c r="B913" s="289" t="s">
        <v>1612</v>
      </c>
      <c r="C913" s="290"/>
      <c r="D913" s="294">
        <v>0</v>
      </c>
      <c r="E913" s="296"/>
      <c r="F913" s="291">
        <f t="shared" si="78"/>
        <v>0</v>
      </c>
      <c r="G913" s="291">
        <f t="shared" si="79"/>
        <v>0</v>
      </c>
    </row>
    <row r="914" ht="15.6" customHeight="1" outlineLevel="2" spans="1:7">
      <c r="A914" s="288" t="s">
        <v>1613</v>
      </c>
      <c r="B914" s="289" t="s">
        <v>1614</v>
      </c>
      <c r="C914" s="290"/>
      <c r="D914" s="294">
        <v>0</v>
      </c>
      <c r="E914" s="296"/>
      <c r="F914" s="291">
        <f t="shared" si="78"/>
        <v>0</v>
      </c>
      <c r="G914" s="291">
        <f t="shared" si="79"/>
        <v>0</v>
      </c>
    </row>
    <row r="915" ht="15.6" customHeight="1" outlineLevel="2" spans="1:7">
      <c r="A915" s="288" t="s">
        <v>1615</v>
      </c>
      <c r="B915" s="289" t="s">
        <v>1616</v>
      </c>
      <c r="C915" s="290"/>
      <c r="D915" s="294">
        <v>0</v>
      </c>
      <c r="E915" s="296"/>
      <c r="F915" s="291">
        <f t="shared" si="78"/>
        <v>0</v>
      </c>
      <c r="G915" s="291">
        <f t="shared" si="79"/>
        <v>0</v>
      </c>
    </row>
    <row r="916" ht="15.6" customHeight="1" outlineLevel="2" spans="1:7">
      <c r="A916" s="288" t="s">
        <v>1617</v>
      </c>
      <c r="B916" s="289" t="s">
        <v>475</v>
      </c>
      <c r="C916" s="290"/>
      <c r="D916" s="294">
        <v>0</v>
      </c>
      <c r="E916" s="296"/>
      <c r="F916" s="291">
        <f t="shared" si="78"/>
        <v>0</v>
      </c>
      <c r="G916" s="291">
        <f t="shared" si="79"/>
        <v>0</v>
      </c>
    </row>
    <row r="917" ht="15.6" customHeight="1" outlineLevel="2" spans="1:7">
      <c r="A917" s="288" t="s">
        <v>1618</v>
      </c>
      <c r="B917" s="289" t="s">
        <v>1619</v>
      </c>
      <c r="C917" s="290"/>
      <c r="D917" s="294">
        <v>0</v>
      </c>
      <c r="E917" s="296"/>
      <c r="F917" s="291">
        <f t="shared" si="78"/>
        <v>0</v>
      </c>
      <c r="G917" s="291">
        <f t="shared" si="79"/>
        <v>0</v>
      </c>
    </row>
    <row r="918" ht="15.6" customHeight="1" outlineLevel="2" spans="1:7">
      <c r="A918" s="288" t="s">
        <v>1620</v>
      </c>
      <c r="B918" s="289" t="s">
        <v>1621</v>
      </c>
      <c r="C918" s="290"/>
      <c r="D918" s="294">
        <v>0</v>
      </c>
      <c r="E918" s="296"/>
      <c r="F918" s="291">
        <f t="shared" si="78"/>
        <v>0</v>
      </c>
      <c r="G918" s="291">
        <f t="shared" si="79"/>
        <v>0</v>
      </c>
    </row>
    <row r="919" ht="15.6" customHeight="1" outlineLevel="2" spans="1:7">
      <c r="A919" s="288" t="s">
        <v>1622</v>
      </c>
      <c r="B919" s="289" t="s">
        <v>1623</v>
      </c>
      <c r="C919" s="290"/>
      <c r="D919" s="294">
        <v>0</v>
      </c>
      <c r="E919" s="296"/>
      <c r="F919" s="291">
        <f t="shared" si="78"/>
        <v>0</v>
      </c>
      <c r="G919" s="291">
        <f t="shared" si="79"/>
        <v>0</v>
      </c>
    </row>
    <row r="920" ht="15.6" customHeight="1" outlineLevel="2" spans="1:7">
      <c r="A920" s="288" t="s">
        <v>1624</v>
      </c>
      <c r="B920" s="289" t="s">
        <v>1625</v>
      </c>
      <c r="C920" s="290"/>
      <c r="D920" s="294">
        <v>0</v>
      </c>
      <c r="E920" s="296"/>
      <c r="F920" s="291">
        <f t="shared" si="78"/>
        <v>0</v>
      </c>
      <c r="G920" s="291">
        <f t="shared" si="79"/>
        <v>0</v>
      </c>
    </row>
    <row r="921" ht="15.6" customHeight="1" outlineLevel="2" spans="1:7">
      <c r="A921" s="288" t="s">
        <v>1626</v>
      </c>
      <c r="B921" s="289" t="s">
        <v>1627</v>
      </c>
      <c r="C921" s="290"/>
      <c r="D921" s="294">
        <v>0</v>
      </c>
      <c r="E921" s="296"/>
      <c r="F921" s="291">
        <f t="shared" si="78"/>
        <v>0</v>
      </c>
      <c r="G921" s="291">
        <f t="shared" si="79"/>
        <v>0</v>
      </c>
    </row>
    <row r="922" ht="15.6" customHeight="1" outlineLevel="2" spans="1:7">
      <c r="A922" s="288" t="s">
        <v>1628</v>
      </c>
      <c r="B922" s="289" t="s">
        <v>1629</v>
      </c>
      <c r="C922" s="290"/>
      <c r="D922" s="294">
        <v>0</v>
      </c>
      <c r="E922" s="296"/>
      <c r="F922" s="291">
        <f t="shared" si="78"/>
        <v>0</v>
      </c>
      <c r="G922" s="291">
        <f t="shared" si="79"/>
        <v>0</v>
      </c>
    </row>
    <row r="923" ht="15.6" customHeight="1" outlineLevel="2" spans="1:7">
      <c r="A923" s="288" t="s">
        <v>1630</v>
      </c>
      <c r="B923" s="289" t="s">
        <v>1565</v>
      </c>
      <c r="C923" s="290"/>
      <c r="D923" s="294">
        <v>0</v>
      </c>
      <c r="E923" s="296"/>
      <c r="F923" s="291">
        <f t="shared" si="78"/>
        <v>0</v>
      </c>
      <c r="G923" s="291">
        <f t="shared" si="79"/>
        <v>0</v>
      </c>
    </row>
    <row r="924" ht="15.6" customHeight="1" outlineLevel="2" spans="1:7">
      <c r="A924" s="288" t="s">
        <v>1631</v>
      </c>
      <c r="B924" s="289" t="s">
        <v>1632</v>
      </c>
      <c r="C924" s="290"/>
      <c r="D924" s="294">
        <v>0</v>
      </c>
      <c r="E924" s="296"/>
      <c r="F924" s="291">
        <f t="shared" si="78"/>
        <v>0</v>
      </c>
      <c r="G924" s="291">
        <f t="shared" si="79"/>
        <v>0</v>
      </c>
    </row>
    <row r="925" ht="15.6" customHeight="1" outlineLevel="2" spans="1:7">
      <c r="A925" s="288" t="s">
        <v>1633</v>
      </c>
      <c r="B925" s="289" t="s">
        <v>1634</v>
      </c>
      <c r="C925" s="290"/>
      <c r="D925" s="294">
        <v>2</v>
      </c>
      <c r="E925" s="296"/>
      <c r="F925" s="291">
        <f t="shared" si="78"/>
        <v>0</v>
      </c>
      <c r="G925" s="291">
        <f t="shared" si="79"/>
        <v>0</v>
      </c>
    </row>
    <row r="926" outlineLevel="1" spans="1:7">
      <c r="A926" s="284" t="s">
        <v>1635</v>
      </c>
      <c r="B926" s="285" t="s">
        <v>1636</v>
      </c>
      <c r="C926" s="286">
        <f>SUM(C927:C953)</f>
        <v>1920</v>
      </c>
      <c r="D926" s="286">
        <f>SUM(D927:D953)</f>
        <v>727</v>
      </c>
      <c r="E926" s="286">
        <f>SUM(E927:E953)</f>
        <v>640</v>
      </c>
      <c r="F926" s="287">
        <f t="shared" si="78"/>
        <v>0.333333333333333</v>
      </c>
      <c r="G926" s="287">
        <f t="shared" si="79"/>
        <v>0.880330123796424</v>
      </c>
    </row>
    <row r="927" ht="15.6" customHeight="1" outlineLevel="2" spans="1:7">
      <c r="A927" s="288" t="s">
        <v>1637</v>
      </c>
      <c r="B927" s="289" t="s">
        <v>64</v>
      </c>
      <c r="C927" s="290">
        <v>60</v>
      </c>
      <c r="D927" s="294">
        <v>0</v>
      </c>
      <c r="E927" s="296"/>
      <c r="F927" s="291">
        <f t="shared" si="78"/>
        <v>0</v>
      </c>
      <c r="G927" s="291">
        <f t="shared" si="79"/>
        <v>0</v>
      </c>
    </row>
    <row r="928" ht="15.6" customHeight="1" outlineLevel="2" spans="1:7">
      <c r="A928" s="288" t="s">
        <v>1638</v>
      </c>
      <c r="B928" s="289" t="s">
        <v>66</v>
      </c>
      <c r="C928" s="290">
        <v>190</v>
      </c>
      <c r="D928" s="294">
        <v>0</v>
      </c>
      <c r="E928" s="296"/>
      <c r="F928" s="291">
        <f t="shared" si="78"/>
        <v>0</v>
      </c>
      <c r="G928" s="291">
        <f t="shared" si="79"/>
        <v>0</v>
      </c>
    </row>
    <row r="929" ht="15.6" customHeight="1" outlineLevel="2" spans="1:7">
      <c r="A929" s="288" t="s">
        <v>1639</v>
      </c>
      <c r="B929" s="289" t="s">
        <v>68</v>
      </c>
      <c r="C929" s="290"/>
      <c r="D929" s="294">
        <v>0</v>
      </c>
      <c r="E929" s="296"/>
      <c r="F929" s="291">
        <f t="shared" si="78"/>
        <v>0</v>
      </c>
      <c r="G929" s="291">
        <f t="shared" si="79"/>
        <v>0</v>
      </c>
    </row>
    <row r="930" ht="15.6" customHeight="1" outlineLevel="2" spans="1:7">
      <c r="A930" s="288" t="s">
        <v>1640</v>
      </c>
      <c r="B930" s="289" t="s">
        <v>1641</v>
      </c>
      <c r="C930" s="290"/>
      <c r="D930" s="294">
        <v>0</v>
      </c>
      <c r="E930" s="296"/>
      <c r="F930" s="291">
        <f t="shared" si="78"/>
        <v>0</v>
      </c>
      <c r="G930" s="291">
        <f t="shared" si="79"/>
        <v>0</v>
      </c>
    </row>
    <row r="931" ht="15.6" customHeight="1" outlineLevel="2" spans="1:7">
      <c r="A931" s="288" t="s">
        <v>1642</v>
      </c>
      <c r="B931" s="289" t="s">
        <v>1643</v>
      </c>
      <c r="C931" s="290">
        <v>150</v>
      </c>
      <c r="D931" s="294">
        <v>0</v>
      </c>
      <c r="E931" s="296">
        <v>100</v>
      </c>
      <c r="F931" s="291">
        <f t="shared" si="78"/>
        <v>0.666666666666667</v>
      </c>
      <c r="G931" s="291">
        <f t="shared" si="79"/>
        <v>0</v>
      </c>
    </row>
    <row r="932" ht="15.6" customHeight="1" outlineLevel="2" spans="1:7">
      <c r="A932" s="288" t="s">
        <v>1644</v>
      </c>
      <c r="B932" s="289" t="s">
        <v>1645</v>
      </c>
      <c r="C932" s="290">
        <v>75</v>
      </c>
      <c r="D932" s="294">
        <v>29</v>
      </c>
      <c r="E932" s="296">
        <v>30</v>
      </c>
      <c r="F932" s="291">
        <f t="shared" si="78"/>
        <v>0.4</v>
      </c>
      <c r="G932" s="291">
        <f t="shared" si="79"/>
        <v>1.03448275862069</v>
      </c>
    </row>
    <row r="933" ht="15.6" customHeight="1" outlineLevel="2" spans="1:7">
      <c r="A933" s="288" t="s">
        <v>1646</v>
      </c>
      <c r="B933" s="289" t="s">
        <v>1647</v>
      </c>
      <c r="C933" s="290"/>
      <c r="D933" s="294">
        <v>0</v>
      </c>
      <c r="E933" s="296"/>
      <c r="F933" s="291">
        <f t="shared" si="78"/>
        <v>0</v>
      </c>
      <c r="G933" s="291">
        <f t="shared" si="79"/>
        <v>0</v>
      </c>
    </row>
    <row r="934" ht="15.6" customHeight="1" outlineLevel="2" spans="1:7">
      <c r="A934" s="288" t="s">
        <v>1648</v>
      </c>
      <c r="B934" s="289" t="s">
        <v>1649</v>
      </c>
      <c r="C934" s="290"/>
      <c r="D934" s="294">
        <v>0</v>
      </c>
      <c r="E934" s="296"/>
      <c r="F934" s="291">
        <f t="shared" si="78"/>
        <v>0</v>
      </c>
      <c r="G934" s="291">
        <f t="shared" si="79"/>
        <v>0</v>
      </c>
    </row>
    <row r="935" ht="15.6" customHeight="1" outlineLevel="2" spans="1:7">
      <c r="A935" s="288" t="s">
        <v>1650</v>
      </c>
      <c r="B935" s="289" t="s">
        <v>1651</v>
      </c>
      <c r="C935" s="290"/>
      <c r="D935" s="294">
        <v>0</v>
      </c>
      <c r="E935" s="296"/>
      <c r="F935" s="291">
        <f t="shared" si="78"/>
        <v>0</v>
      </c>
      <c r="G935" s="291">
        <f t="shared" si="79"/>
        <v>0</v>
      </c>
    </row>
    <row r="936" ht="15.6" customHeight="1" outlineLevel="2" spans="1:7">
      <c r="A936" s="288" t="s">
        <v>1652</v>
      </c>
      <c r="B936" s="289" t="s">
        <v>1653</v>
      </c>
      <c r="C936" s="290"/>
      <c r="D936" s="294">
        <v>0</v>
      </c>
      <c r="E936" s="296"/>
      <c r="F936" s="291">
        <f t="shared" si="78"/>
        <v>0</v>
      </c>
      <c r="G936" s="291">
        <f t="shared" si="79"/>
        <v>0</v>
      </c>
    </row>
    <row r="937" ht="15.6" customHeight="1" outlineLevel="2" spans="1:7">
      <c r="A937" s="288" t="s">
        <v>1654</v>
      </c>
      <c r="B937" s="289" t="s">
        <v>1655</v>
      </c>
      <c r="C937" s="290">
        <v>900</v>
      </c>
      <c r="D937" s="294">
        <v>16</v>
      </c>
      <c r="E937" s="296">
        <v>20</v>
      </c>
      <c r="F937" s="291">
        <f t="shared" si="78"/>
        <v>0.0222222222222222</v>
      </c>
      <c r="G937" s="291">
        <f t="shared" si="79"/>
        <v>1.25</v>
      </c>
    </row>
    <row r="938" ht="15.6" customHeight="1" outlineLevel="2" spans="1:7">
      <c r="A938" s="288" t="s">
        <v>1656</v>
      </c>
      <c r="B938" s="289" t="s">
        <v>1657</v>
      </c>
      <c r="C938" s="290"/>
      <c r="D938" s="294">
        <v>0</v>
      </c>
      <c r="E938" s="296"/>
      <c r="F938" s="291">
        <f t="shared" si="78"/>
        <v>0</v>
      </c>
      <c r="G938" s="291">
        <f t="shared" si="79"/>
        <v>0</v>
      </c>
    </row>
    <row r="939" ht="15.6" customHeight="1" outlineLevel="2" spans="1:7">
      <c r="A939" s="288" t="s">
        <v>1658</v>
      </c>
      <c r="B939" s="289" t="s">
        <v>1659</v>
      </c>
      <c r="C939" s="290"/>
      <c r="D939" s="294">
        <v>0</v>
      </c>
      <c r="E939" s="296"/>
      <c r="F939" s="291">
        <f t="shared" si="78"/>
        <v>0</v>
      </c>
      <c r="G939" s="291">
        <f t="shared" si="79"/>
        <v>0</v>
      </c>
    </row>
    <row r="940" ht="15.6" customHeight="1" outlineLevel="2" spans="1:7">
      <c r="A940" s="288" t="s">
        <v>1660</v>
      </c>
      <c r="B940" s="289" t="s">
        <v>1661</v>
      </c>
      <c r="C940" s="290">
        <v>50</v>
      </c>
      <c r="D940" s="294">
        <v>15</v>
      </c>
      <c r="E940" s="296">
        <v>20</v>
      </c>
      <c r="F940" s="291">
        <f t="shared" si="78"/>
        <v>0.4</v>
      </c>
      <c r="G940" s="291">
        <f t="shared" si="79"/>
        <v>1.33333333333333</v>
      </c>
    </row>
    <row r="941" ht="15.6" customHeight="1" outlineLevel="2" spans="1:7">
      <c r="A941" s="288" t="s">
        <v>1662</v>
      </c>
      <c r="B941" s="289" t="s">
        <v>1663</v>
      </c>
      <c r="C941" s="290">
        <v>10</v>
      </c>
      <c r="D941" s="294">
        <v>0</v>
      </c>
      <c r="E941" s="296">
        <v>20</v>
      </c>
      <c r="F941" s="291">
        <f t="shared" si="78"/>
        <v>2</v>
      </c>
      <c r="G941" s="291">
        <f t="shared" si="79"/>
        <v>0</v>
      </c>
    </row>
    <row r="942" ht="15.6" customHeight="1" outlineLevel="2" spans="1:7">
      <c r="A942" s="288" t="s">
        <v>1664</v>
      </c>
      <c r="B942" s="289" t="s">
        <v>1665</v>
      </c>
      <c r="C942" s="290">
        <v>50</v>
      </c>
      <c r="D942" s="294">
        <v>0</v>
      </c>
      <c r="E942" s="296"/>
      <c r="F942" s="291">
        <f t="shared" si="78"/>
        <v>0</v>
      </c>
      <c r="G942" s="291">
        <f t="shared" si="79"/>
        <v>0</v>
      </c>
    </row>
    <row r="943" ht="15.6" customHeight="1" outlineLevel="2" spans="1:7">
      <c r="A943" s="288" t="s">
        <v>1666</v>
      </c>
      <c r="B943" s="289" t="s">
        <v>1667</v>
      </c>
      <c r="C943" s="290"/>
      <c r="D943" s="294">
        <v>0</v>
      </c>
      <c r="E943" s="296"/>
      <c r="F943" s="291">
        <f t="shared" ref="F943:F962" si="80">IF(C943&gt;0,E943/C943,0)</f>
        <v>0</v>
      </c>
      <c r="G943" s="291">
        <f t="shared" ref="G943:G962" si="81">IF(D943&gt;0,E943/D943,0)</f>
        <v>0</v>
      </c>
    </row>
    <row r="944" ht="15.6" customHeight="1" outlineLevel="2" spans="1:7">
      <c r="A944" s="288" t="s">
        <v>1668</v>
      </c>
      <c r="B944" s="289" t="s">
        <v>1669</v>
      </c>
      <c r="C944" s="290"/>
      <c r="D944" s="294">
        <v>0</v>
      </c>
      <c r="E944" s="296"/>
      <c r="F944" s="291">
        <f t="shared" si="80"/>
        <v>0</v>
      </c>
      <c r="G944" s="291">
        <f t="shared" si="81"/>
        <v>0</v>
      </c>
    </row>
    <row r="945" ht="15.6" customHeight="1" outlineLevel="2" spans="1:7">
      <c r="A945" s="288" t="s">
        <v>1670</v>
      </c>
      <c r="B945" s="289" t="s">
        <v>1671</v>
      </c>
      <c r="C945" s="290">
        <v>390</v>
      </c>
      <c r="D945" s="294">
        <v>100</v>
      </c>
      <c r="E945" s="296">
        <v>100</v>
      </c>
      <c r="F945" s="291">
        <f t="shared" si="80"/>
        <v>0.256410256410256</v>
      </c>
      <c r="G945" s="291">
        <f t="shared" si="81"/>
        <v>1</v>
      </c>
    </row>
    <row r="946" ht="15.6" customHeight="1" outlineLevel="2" spans="1:7">
      <c r="A946" s="288" t="s">
        <v>1672</v>
      </c>
      <c r="B946" s="289" t="s">
        <v>1673</v>
      </c>
      <c r="C946" s="290"/>
      <c r="D946" s="294">
        <v>513</v>
      </c>
      <c r="E946" s="296">
        <v>300</v>
      </c>
      <c r="F946" s="291">
        <f t="shared" si="80"/>
        <v>0</v>
      </c>
      <c r="G946" s="291">
        <f t="shared" si="81"/>
        <v>0.584795321637427</v>
      </c>
    </row>
    <row r="947" ht="15.6" customHeight="1" outlineLevel="2" spans="1:7">
      <c r="A947" s="288" t="s">
        <v>1674</v>
      </c>
      <c r="B947" s="289" t="s">
        <v>1675</v>
      </c>
      <c r="C947" s="290"/>
      <c r="D947" s="294">
        <v>0</v>
      </c>
      <c r="E947" s="296"/>
      <c r="F947" s="291">
        <f t="shared" si="80"/>
        <v>0</v>
      </c>
      <c r="G947" s="291">
        <f t="shared" si="81"/>
        <v>0</v>
      </c>
    </row>
    <row r="948" ht="15.6" customHeight="1" outlineLevel="2" spans="1:7">
      <c r="A948" s="288" t="s">
        <v>1676</v>
      </c>
      <c r="B948" s="289" t="s">
        <v>1621</v>
      </c>
      <c r="C948" s="290"/>
      <c r="D948" s="294">
        <v>0</v>
      </c>
      <c r="E948" s="296"/>
      <c r="F948" s="291">
        <f t="shared" si="80"/>
        <v>0</v>
      </c>
      <c r="G948" s="291">
        <f t="shared" si="81"/>
        <v>0</v>
      </c>
    </row>
    <row r="949" ht="15.6" customHeight="1" outlineLevel="2" spans="1:7">
      <c r="A949" s="288" t="s">
        <v>1677</v>
      </c>
      <c r="B949" s="289" t="s">
        <v>1678</v>
      </c>
      <c r="C949" s="290"/>
      <c r="D949" s="294">
        <v>0</v>
      </c>
      <c r="E949" s="296"/>
      <c r="F949" s="291">
        <f t="shared" si="80"/>
        <v>0</v>
      </c>
      <c r="G949" s="291">
        <f t="shared" si="81"/>
        <v>0</v>
      </c>
    </row>
    <row r="950" ht="15.6" customHeight="1" outlineLevel="2" spans="1:7">
      <c r="A950" s="288" t="s">
        <v>1679</v>
      </c>
      <c r="B950" s="289" t="s">
        <v>1680</v>
      </c>
      <c r="C950" s="290">
        <v>45</v>
      </c>
      <c r="D950" s="294">
        <v>54</v>
      </c>
      <c r="E950" s="296">
        <v>50</v>
      </c>
      <c r="F950" s="291">
        <f t="shared" si="80"/>
        <v>1.11111111111111</v>
      </c>
      <c r="G950" s="291">
        <f t="shared" si="81"/>
        <v>0.925925925925926</v>
      </c>
    </row>
    <row r="951" ht="15.6" customHeight="1" outlineLevel="2" spans="1:7">
      <c r="A951" s="288" t="s">
        <v>1681</v>
      </c>
      <c r="B951" s="289" t="s">
        <v>1682</v>
      </c>
      <c r="C951" s="290"/>
      <c r="D951" s="294">
        <v>0</v>
      </c>
      <c r="E951" s="296"/>
      <c r="F951" s="291">
        <f t="shared" si="80"/>
        <v>0</v>
      </c>
      <c r="G951" s="291">
        <f t="shared" si="81"/>
        <v>0</v>
      </c>
    </row>
    <row r="952" ht="15.6" customHeight="1" outlineLevel="2" spans="1:7">
      <c r="A952" s="288" t="s">
        <v>1683</v>
      </c>
      <c r="B952" s="289" t="s">
        <v>1684</v>
      </c>
      <c r="C952" s="290"/>
      <c r="D952" s="294">
        <v>0</v>
      </c>
      <c r="E952" s="296"/>
      <c r="F952" s="291">
        <f t="shared" si="80"/>
        <v>0</v>
      </c>
      <c r="G952" s="291">
        <f t="shared" si="81"/>
        <v>0</v>
      </c>
    </row>
    <row r="953" ht="15.6" customHeight="1" outlineLevel="2" spans="1:7">
      <c r="A953" s="288" t="s">
        <v>1685</v>
      </c>
      <c r="B953" s="289" t="s">
        <v>1686</v>
      </c>
      <c r="C953" s="290"/>
      <c r="D953" s="294">
        <v>0</v>
      </c>
      <c r="E953" s="296"/>
      <c r="F953" s="291">
        <f t="shared" si="80"/>
        <v>0</v>
      </c>
      <c r="G953" s="291">
        <f t="shared" si="81"/>
        <v>0</v>
      </c>
    </row>
    <row r="954" outlineLevel="1" spans="1:7">
      <c r="A954" s="284" t="s">
        <v>1687</v>
      </c>
      <c r="B954" s="285" t="s">
        <v>1688</v>
      </c>
      <c r="C954" s="286">
        <f>SUM(C955:C960)</f>
        <v>7440</v>
      </c>
      <c r="D954" s="286">
        <f>SUM(D955:D960)</f>
        <v>5203</v>
      </c>
      <c r="E954" s="286">
        <f>SUM(E955:E960)</f>
        <v>5100</v>
      </c>
      <c r="F954" s="287">
        <f t="shared" si="80"/>
        <v>0.685483870967742</v>
      </c>
      <c r="G954" s="287">
        <f t="shared" si="81"/>
        <v>0.980203728618105</v>
      </c>
    </row>
    <row r="955" ht="15.6" customHeight="1" outlineLevel="2" spans="1:7">
      <c r="A955" s="288" t="s">
        <v>1689</v>
      </c>
      <c r="B955" s="289" t="s">
        <v>1690</v>
      </c>
      <c r="C955" s="290"/>
      <c r="D955" s="295">
        <v>0</v>
      </c>
      <c r="E955" s="296"/>
      <c r="F955" s="291">
        <f t="shared" si="80"/>
        <v>0</v>
      </c>
      <c r="G955" s="291">
        <f t="shared" si="81"/>
        <v>0</v>
      </c>
    </row>
    <row r="956" ht="15.6" customHeight="1" outlineLevel="2" spans="1:7">
      <c r="A956" s="288" t="s">
        <v>1691</v>
      </c>
      <c r="B956" s="289" t="s">
        <v>1692</v>
      </c>
      <c r="C956" s="290"/>
      <c r="D956" s="294">
        <v>531</v>
      </c>
      <c r="E956" s="296">
        <v>500</v>
      </c>
      <c r="F956" s="291">
        <f t="shared" si="80"/>
        <v>0</v>
      </c>
      <c r="G956" s="291">
        <f t="shared" si="81"/>
        <v>0.941619585687382</v>
      </c>
    </row>
    <row r="957" ht="15.6" customHeight="1" outlineLevel="2" spans="1:7">
      <c r="A957" s="288" t="s">
        <v>1693</v>
      </c>
      <c r="B957" s="289" t="s">
        <v>1694</v>
      </c>
      <c r="C957" s="290"/>
      <c r="D957" s="295"/>
      <c r="E957" s="296"/>
      <c r="F957" s="291">
        <f t="shared" si="80"/>
        <v>0</v>
      </c>
      <c r="G957" s="291">
        <f t="shared" si="81"/>
        <v>0</v>
      </c>
    </row>
    <row r="958" ht="15.6" customHeight="1" outlineLevel="2" spans="1:7">
      <c r="A958" s="288" t="s">
        <v>1695</v>
      </c>
      <c r="B958" s="289" t="s">
        <v>1696</v>
      </c>
      <c r="C958" s="290"/>
      <c r="D958" s="295">
        <v>0</v>
      </c>
      <c r="E958" s="296"/>
      <c r="F958" s="291">
        <f t="shared" si="80"/>
        <v>0</v>
      </c>
      <c r="G958" s="291">
        <f t="shared" si="81"/>
        <v>0</v>
      </c>
    </row>
    <row r="959" ht="15.6" customHeight="1" outlineLevel="2" spans="1:7">
      <c r="A959" s="288" t="s">
        <v>1697</v>
      </c>
      <c r="B959" s="289" t="s">
        <v>1698</v>
      </c>
      <c r="C959" s="290"/>
      <c r="D959" s="295">
        <v>0</v>
      </c>
      <c r="E959" s="296"/>
      <c r="F959" s="291">
        <f t="shared" si="80"/>
        <v>0</v>
      </c>
      <c r="G959" s="291">
        <f t="shared" si="81"/>
        <v>0</v>
      </c>
    </row>
    <row r="960" ht="15.6" customHeight="1" outlineLevel="2" spans="1:7">
      <c r="A960" s="288" t="s">
        <v>1699</v>
      </c>
      <c r="B960" s="289" t="s">
        <v>1700</v>
      </c>
      <c r="C960" s="290">
        <v>7440</v>
      </c>
      <c r="D960" s="295">
        <v>4672</v>
      </c>
      <c r="E960" s="296">
        <v>4600</v>
      </c>
      <c r="F960" s="291">
        <f t="shared" si="80"/>
        <v>0.618279569892473</v>
      </c>
      <c r="G960" s="291">
        <f t="shared" si="81"/>
        <v>0.98458904109589</v>
      </c>
    </row>
    <row r="961" outlineLevel="1" spans="1:7">
      <c r="A961" s="284" t="s">
        <v>1701</v>
      </c>
      <c r="B961" s="285" t="s">
        <v>1702</v>
      </c>
      <c r="C961" s="286">
        <f>SUM(C962:C966)</f>
        <v>5563</v>
      </c>
      <c r="D961" s="286">
        <f>SUM(D962:D966)</f>
        <v>5022</v>
      </c>
      <c r="E961" s="286">
        <f>SUM(E962:E966)</f>
        <v>5500</v>
      </c>
      <c r="F961" s="287">
        <f t="shared" si="80"/>
        <v>0.988675175265145</v>
      </c>
      <c r="G961" s="287">
        <f t="shared" si="81"/>
        <v>1.09518120270808</v>
      </c>
    </row>
    <row r="962" ht="15.6" customHeight="1" outlineLevel="2" spans="1:7">
      <c r="A962" s="288" t="s">
        <v>1703</v>
      </c>
      <c r="B962" s="289" t="s">
        <v>1704</v>
      </c>
      <c r="C962" s="290">
        <v>1283</v>
      </c>
      <c r="D962" s="294">
        <v>1155</v>
      </c>
      <c r="E962" s="296">
        <v>1200</v>
      </c>
      <c r="F962" s="291">
        <f t="shared" si="80"/>
        <v>0.935307872174591</v>
      </c>
      <c r="G962" s="291">
        <f t="shared" si="81"/>
        <v>1.03896103896104</v>
      </c>
    </row>
    <row r="963" ht="15.6" customHeight="1" outlineLevel="2" spans="1:7">
      <c r="A963" s="288" t="s">
        <v>1705</v>
      </c>
      <c r="B963" s="289" t="s">
        <v>1706</v>
      </c>
      <c r="C963" s="290">
        <v>2330</v>
      </c>
      <c r="D963" s="294">
        <v>2020</v>
      </c>
      <c r="E963" s="296">
        <v>2300</v>
      </c>
      <c r="F963" s="291">
        <f t="shared" ref="F963:F1002" si="82">IF(C963&gt;0,E963/C963,0)</f>
        <v>0.987124463519313</v>
      </c>
      <c r="G963" s="291">
        <f t="shared" ref="G963:G1002" si="83">IF(D963&gt;0,E963/D963,0)</f>
        <v>1.13861386138614</v>
      </c>
    </row>
    <row r="964" ht="15.6" customHeight="1" outlineLevel="2" spans="1:7">
      <c r="A964" s="288" t="s">
        <v>1707</v>
      </c>
      <c r="B964" s="289" t="s">
        <v>1708</v>
      </c>
      <c r="C964" s="290">
        <v>350</v>
      </c>
      <c r="D964" s="294">
        <v>15</v>
      </c>
      <c r="E964" s="296">
        <v>200</v>
      </c>
      <c r="F964" s="291">
        <f t="shared" si="82"/>
        <v>0.571428571428571</v>
      </c>
      <c r="G964" s="291">
        <f t="shared" si="83"/>
        <v>13.3333333333333</v>
      </c>
    </row>
    <row r="965" ht="15.6" customHeight="1" outlineLevel="2" spans="1:7">
      <c r="A965" s="288" t="s">
        <v>1709</v>
      </c>
      <c r="B965" s="289" t="s">
        <v>1710</v>
      </c>
      <c r="C965" s="290"/>
      <c r="D965" s="294">
        <v>353</v>
      </c>
      <c r="E965" s="296">
        <v>300</v>
      </c>
      <c r="F965" s="291">
        <f t="shared" si="82"/>
        <v>0</v>
      </c>
      <c r="G965" s="291">
        <f t="shared" si="83"/>
        <v>0.84985835694051</v>
      </c>
    </row>
    <row r="966" ht="15.6" customHeight="1" outlineLevel="2" spans="1:7">
      <c r="A966" s="288" t="s">
        <v>1711</v>
      </c>
      <c r="B966" s="289" t="s">
        <v>1712</v>
      </c>
      <c r="C966" s="290">
        <v>1600</v>
      </c>
      <c r="D966" s="294">
        <v>1479</v>
      </c>
      <c r="E966" s="296">
        <v>1500</v>
      </c>
      <c r="F966" s="291">
        <f t="shared" si="82"/>
        <v>0.9375</v>
      </c>
      <c r="G966" s="291">
        <f t="shared" si="83"/>
        <v>1.01419878296146</v>
      </c>
    </row>
    <row r="967" outlineLevel="1" spans="1:7">
      <c r="A967" s="284" t="s">
        <v>1713</v>
      </c>
      <c r="B967" s="285" t="s">
        <v>1714</v>
      </c>
      <c r="C967" s="286">
        <f>SUM(C968:C972)</f>
        <v>110</v>
      </c>
      <c r="D967" s="286">
        <f>SUM(D968:D972)</f>
        <v>824</v>
      </c>
      <c r="E967" s="286">
        <f>SUM(E968:E972)</f>
        <v>700</v>
      </c>
      <c r="F967" s="287">
        <f t="shared" si="82"/>
        <v>6.36363636363636</v>
      </c>
      <c r="G967" s="287">
        <f t="shared" si="83"/>
        <v>0.849514563106796</v>
      </c>
    </row>
    <row r="968" ht="15.6" customHeight="1" outlineLevel="2" spans="1:7">
      <c r="A968" s="288" t="s">
        <v>1715</v>
      </c>
      <c r="B968" s="289" t="s">
        <v>1716</v>
      </c>
      <c r="C968" s="57"/>
      <c r="D968" s="295">
        <v>0</v>
      </c>
      <c r="E968" s="296"/>
      <c r="F968" s="291">
        <f t="shared" si="82"/>
        <v>0</v>
      </c>
      <c r="G968" s="291">
        <f t="shared" si="83"/>
        <v>0</v>
      </c>
    </row>
    <row r="969" ht="15.6" customHeight="1" outlineLevel="2" spans="1:7">
      <c r="A969" s="288" t="s">
        <v>1717</v>
      </c>
      <c r="B969" s="289" t="s">
        <v>1718</v>
      </c>
      <c r="C969" s="290">
        <v>110</v>
      </c>
      <c r="D969" s="294">
        <v>809</v>
      </c>
      <c r="E969" s="296">
        <v>700</v>
      </c>
      <c r="F969" s="291">
        <f t="shared" si="82"/>
        <v>6.36363636363636</v>
      </c>
      <c r="G969" s="291">
        <f t="shared" si="83"/>
        <v>0.865265760197775</v>
      </c>
    </row>
    <row r="970" ht="15.6" customHeight="1" outlineLevel="2" spans="1:7">
      <c r="A970" s="288" t="s">
        <v>1719</v>
      </c>
      <c r="B970" s="289" t="s">
        <v>1720</v>
      </c>
      <c r="C970" s="57"/>
      <c r="D970" s="294">
        <v>15</v>
      </c>
      <c r="E970" s="296"/>
      <c r="F970" s="291">
        <f t="shared" si="82"/>
        <v>0</v>
      </c>
      <c r="G970" s="291">
        <f t="shared" si="83"/>
        <v>0</v>
      </c>
    </row>
    <row r="971" ht="15.6" customHeight="1" outlineLevel="2" spans="1:7">
      <c r="A971" s="288" t="s">
        <v>1721</v>
      </c>
      <c r="B971" s="289" t="s">
        <v>1722</v>
      </c>
      <c r="C971" s="57"/>
      <c r="D971" s="294">
        <v>0</v>
      </c>
      <c r="E971" s="296"/>
      <c r="F971" s="291">
        <f t="shared" si="82"/>
        <v>0</v>
      </c>
      <c r="G971" s="291">
        <f t="shared" si="83"/>
        <v>0</v>
      </c>
    </row>
    <row r="972" ht="15.6" customHeight="1" outlineLevel="2" spans="1:7">
      <c r="A972" s="288" t="s">
        <v>1723</v>
      </c>
      <c r="B972" s="289" t="s">
        <v>1724</v>
      </c>
      <c r="C972" s="57"/>
      <c r="D972" s="294">
        <v>0</v>
      </c>
      <c r="E972" s="296"/>
      <c r="F972" s="291">
        <f t="shared" si="82"/>
        <v>0</v>
      </c>
      <c r="G972" s="291">
        <f t="shared" si="83"/>
        <v>0</v>
      </c>
    </row>
    <row r="973" outlineLevel="1" spans="1:7">
      <c r="A973" s="284" t="s">
        <v>1725</v>
      </c>
      <c r="B973" s="285" t="s">
        <v>1726</v>
      </c>
      <c r="C973" s="286">
        <f>SUM(C974:C975)</f>
        <v>570</v>
      </c>
      <c r="D973" s="286">
        <f>SUM(D974:D975)</f>
        <v>248</v>
      </c>
      <c r="E973" s="286">
        <f>SUM(E974:E975)</f>
        <v>300</v>
      </c>
      <c r="F973" s="287">
        <f t="shared" si="82"/>
        <v>0.526315789473684</v>
      </c>
      <c r="G973" s="287">
        <f t="shared" si="83"/>
        <v>1.20967741935484</v>
      </c>
    </row>
    <row r="974" ht="15.6" customHeight="1" outlineLevel="2" spans="1:7">
      <c r="A974" s="288" t="s">
        <v>1727</v>
      </c>
      <c r="B974" s="289" t="s">
        <v>1728</v>
      </c>
      <c r="C974" s="290"/>
      <c r="D974" s="295">
        <v>0</v>
      </c>
      <c r="E974" s="296"/>
      <c r="F974" s="291">
        <f t="shared" si="82"/>
        <v>0</v>
      </c>
      <c r="G974" s="291">
        <f t="shared" si="83"/>
        <v>0</v>
      </c>
    </row>
    <row r="975" ht="15.6" customHeight="1" outlineLevel="2" spans="1:7">
      <c r="A975" s="288" t="s">
        <v>1729</v>
      </c>
      <c r="B975" s="289" t="s">
        <v>1730</v>
      </c>
      <c r="C975" s="290">
        <v>570</v>
      </c>
      <c r="D975" s="294">
        <v>248</v>
      </c>
      <c r="E975" s="296">
        <v>300</v>
      </c>
      <c r="F975" s="291">
        <f t="shared" si="82"/>
        <v>0.526315789473684</v>
      </c>
      <c r="G975" s="291">
        <f t="shared" si="83"/>
        <v>1.20967741935484</v>
      </c>
    </row>
    <row r="976" outlineLevel="1" spans="1:7">
      <c r="A976" s="284" t="s">
        <v>1731</v>
      </c>
      <c r="B976" s="285" t="s">
        <v>1732</v>
      </c>
      <c r="C976" s="286">
        <f>SUM(C977:C978)</f>
        <v>1100</v>
      </c>
      <c r="D976" s="286">
        <f>SUM(D977:D978)</f>
        <v>327</v>
      </c>
      <c r="E976" s="286">
        <f>SUM(E977:E978)</f>
        <v>500</v>
      </c>
      <c r="F976" s="287">
        <f t="shared" si="82"/>
        <v>0.454545454545455</v>
      </c>
      <c r="G976" s="287">
        <f t="shared" si="83"/>
        <v>1.52905198776758</v>
      </c>
    </row>
    <row r="977" ht="15.6" customHeight="1" outlineLevel="2" spans="1:7">
      <c r="A977" s="288" t="s">
        <v>1733</v>
      </c>
      <c r="B977" s="289" t="s">
        <v>1734</v>
      </c>
      <c r="C977" s="290"/>
      <c r="D977" s="295"/>
      <c r="E977" s="296"/>
      <c r="F977" s="291">
        <f t="shared" si="82"/>
        <v>0</v>
      </c>
      <c r="G977" s="291">
        <f t="shared" si="83"/>
        <v>0</v>
      </c>
    </row>
    <row r="978" ht="15.6" customHeight="1" outlineLevel="2" spans="1:7">
      <c r="A978" s="288" t="s">
        <v>1735</v>
      </c>
      <c r="B978" s="289" t="s">
        <v>1732</v>
      </c>
      <c r="C978" s="290">
        <v>1100</v>
      </c>
      <c r="D978" s="294">
        <v>327</v>
      </c>
      <c r="E978" s="296">
        <v>500</v>
      </c>
      <c r="F978" s="291">
        <f t="shared" si="82"/>
        <v>0.454545454545455</v>
      </c>
      <c r="G978" s="291">
        <f t="shared" si="83"/>
        <v>1.52905198776758</v>
      </c>
    </row>
    <row r="979" spans="1:7">
      <c r="A979" s="281" t="s">
        <v>1736</v>
      </c>
      <c r="B979" s="109" t="s">
        <v>1737</v>
      </c>
      <c r="C979" s="282">
        <f>SUM(C980,C1002,C1012,C1022,C1029)</f>
        <v>450</v>
      </c>
      <c r="D979" s="282">
        <f>SUM(D980,D1002,D1012,D1022,D1029)</f>
        <v>2325</v>
      </c>
      <c r="E979" s="282">
        <f>SUM(E980,E1002,E1012,E1022,E1029)</f>
        <v>450</v>
      </c>
      <c r="F979" s="283">
        <f t="shared" si="82"/>
        <v>1</v>
      </c>
      <c r="G979" s="283">
        <f t="shared" si="83"/>
        <v>0.193548387096774</v>
      </c>
    </row>
    <row r="980" outlineLevel="1" spans="1:7">
      <c r="A980" s="284" t="s">
        <v>1738</v>
      </c>
      <c r="B980" s="285" t="s">
        <v>1739</v>
      </c>
      <c r="C980" s="286">
        <f>SUM(C981:C1001)</f>
        <v>450</v>
      </c>
      <c r="D980" s="286">
        <f>SUM(D981:D1001)</f>
        <v>2325</v>
      </c>
      <c r="E980" s="286">
        <f>SUM(E981:E1001)</f>
        <v>450</v>
      </c>
      <c r="F980" s="287">
        <f t="shared" si="82"/>
        <v>1</v>
      </c>
      <c r="G980" s="287">
        <f t="shared" si="83"/>
        <v>0.193548387096774</v>
      </c>
    </row>
    <row r="981" ht="15.6" customHeight="1" outlineLevel="2" spans="1:7">
      <c r="A981" s="288" t="s">
        <v>1740</v>
      </c>
      <c r="B981" s="289" t="s">
        <v>64</v>
      </c>
      <c r="C981" s="290"/>
      <c r="D981" s="294">
        <v>0</v>
      </c>
      <c r="E981" s="296"/>
      <c r="F981" s="291">
        <f t="shared" si="82"/>
        <v>0</v>
      </c>
      <c r="G981" s="291">
        <f t="shared" si="83"/>
        <v>0</v>
      </c>
    </row>
    <row r="982" ht="15.6" customHeight="1" outlineLevel="2" spans="1:7">
      <c r="A982" s="288" t="s">
        <v>1741</v>
      </c>
      <c r="B982" s="289" t="s">
        <v>66</v>
      </c>
      <c r="C982" s="290"/>
      <c r="D982" s="294">
        <v>0</v>
      </c>
      <c r="E982" s="296"/>
      <c r="F982" s="291">
        <f t="shared" si="82"/>
        <v>0</v>
      </c>
      <c r="G982" s="291">
        <f t="shared" si="83"/>
        <v>0</v>
      </c>
    </row>
    <row r="983" ht="15.6" customHeight="1" outlineLevel="2" spans="1:7">
      <c r="A983" s="288" t="s">
        <v>1742</v>
      </c>
      <c r="B983" s="289" t="s">
        <v>68</v>
      </c>
      <c r="C983" s="290"/>
      <c r="D983" s="294">
        <v>0</v>
      </c>
      <c r="E983" s="296"/>
      <c r="F983" s="291">
        <f t="shared" si="82"/>
        <v>0</v>
      </c>
      <c r="G983" s="291">
        <f t="shared" si="83"/>
        <v>0</v>
      </c>
    </row>
    <row r="984" ht="15.6" customHeight="1" outlineLevel="2" spans="1:7">
      <c r="A984" s="288" t="s">
        <v>1743</v>
      </c>
      <c r="B984" s="289" t="s">
        <v>1744</v>
      </c>
      <c r="C984" s="290"/>
      <c r="D984" s="294">
        <v>1455</v>
      </c>
      <c r="E984" s="296"/>
      <c r="F984" s="291">
        <f t="shared" si="82"/>
        <v>0</v>
      </c>
      <c r="G984" s="291">
        <f t="shared" si="83"/>
        <v>0</v>
      </c>
    </row>
    <row r="985" ht="15.6" customHeight="1" outlineLevel="2" spans="1:7">
      <c r="A985" s="288" t="s">
        <v>1745</v>
      </c>
      <c r="B985" s="289" t="s">
        <v>1746</v>
      </c>
      <c r="C985" s="290">
        <v>150</v>
      </c>
      <c r="D985" s="294">
        <v>259</v>
      </c>
      <c r="E985" s="296">
        <v>260</v>
      </c>
      <c r="F985" s="291">
        <f t="shared" si="82"/>
        <v>1.73333333333333</v>
      </c>
      <c r="G985" s="291">
        <f t="shared" si="83"/>
        <v>1.003861003861</v>
      </c>
    </row>
    <row r="986" ht="15.6" customHeight="1" outlineLevel="2" spans="1:7">
      <c r="A986" s="288" t="s">
        <v>1747</v>
      </c>
      <c r="B986" s="289" t="s">
        <v>1748</v>
      </c>
      <c r="C986" s="290"/>
      <c r="D986" s="294">
        <v>0</v>
      </c>
      <c r="E986" s="296"/>
      <c r="F986" s="291">
        <f t="shared" si="82"/>
        <v>0</v>
      </c>
      <c r="G986" s="291">
        <f t="shared" si="83"/>
        <v>0</v>
      </c>
    </row>
    <row r="987" ht="15.6" customHeight="1" outlineLevel="2" spans="1:7">
      <c r="A987" s="288" t="s">
        <v>1749</v>
      </c>
      <c r="B987" s="289" t="s">
        <v>1750</v>
      </c>
      <c r="C987" s="290"/>
      <c r="D987" s="294">
        <v>0</v>
      </c>
      <c r="E987" s="296"/>
      <c r="F987" s="291">
        <f t="shared" si="82"/>
        <v>0</v>
      </c>
      <c r="G987" s="291">
        <f t="shared" si="83"/>
        <v>0</v>
      </c>
    </row>
    <row r="988" ht="15.6" customHeight="1" outlineLevel="2" spans="1:7">
      <c r="A988" s="288" t="s">
        <v>1751</v>
      </c>
      <c r="B988" s="289" t="s">
        <v>1752</v>
      </c>
      <c r="C988" s="290"/>
      <c r="D988" s="294">
        <v>0</v>
      </c>
      <c r="E988" s="296"/>
      <c r="F988" s="291">
        <f t="shared" si="82"/>
        <v>0</v>
      </c>
      <c r="G988" s="291">
        <f t="shared" si="83"/>
        <v>0</v>
      </c>
    </row>
    <row r="989" ht="15.6" customHeight="1" outlineLevel="2" spans="1:7">
      <c r="A989" s="288" t="s">
        <v>1753</v>
      </c>
      <c r="B989" s="289" t="s">
        <v>1754</v>
      </c>
      <c r="C989" s="290"/>
      <c r="D989" s="294">
        <v>0</v>
      </c>
      <c r="E989" s="296"/>
      <c r="F989" s="291">
        <f t="shared" si="82"/>
        <v>0</v>
      </c>
      <c r="G989" s="291">
        <f t="shared" si="83"/>
        <v>0</v>
      </c>
    </row>
    <row r="990" ht="15.6" customHeight="1" outlineLevel="2" spans="1:7">
      <c r="A990" s="288" t="s">
        <v>1755</v>
      </c>
      <c r="B990" s="289" t="s">
        <v>1756</v>
      </c>
      <c r="C990" s="290"/>
      <c r="D990" s="294">
        <v>0</v>
      </c>
      <c r="E990" s="296"/>
      <c r="F990" s="291">
        <f t="shared" si="82"/>
        <v>0</v>
      </c>
      <c r="G990" s="291">
        <f t="shared" si="83"/>
        <v>0</v>
      </c>
    </row>
    <row r="991" ht="15.6" customHeight="1" outlineLevel="2" spans="1:7">
      <c r="A991" s="288" t="s">
        <v>1757</v>
      </c>
      <c r="B991" s="289" t="s">
        <v>1758</v>
      </c>
      <c r="C991" s="290"/>
      <c r="D991" s="294">
        <v>0</v>
      </c>
      <c r="E991" s="296"/>
      <c r="F991" s="291">
        <f t="shared" si="82"/>
        <v>0</v>
      </c>
      <c r="G991" s="291">
        <f t="shared" si="83"/>
        <v>0</v>
      </c>
    </row>
    <row r="992" ht="15.6" customHeight="1" outlineLevel="2" spans="1:7">
      <c r="A992" s="288" t="s">
        <v>1759</v>
      </c>
      <c r="B992" s="289" t="s">
        <v>1760</v>
      </c>
      <c r="C992" s="290"/>
      <c r="D992" s="294">
        <v>0</v>
      </c>
      <c r="E992" s="296"/>
      <c r="F992" s="291">
        <f t="shared" si="82"/>
        <v>0</v>
      </c>
      <c r="G992" s="291">
        <f t="shared" si="83"/>
        <v>0</v>
      </c>
    </row>
    <row r="993" ht="15.6" customHeight="1" outlineLevel="2" spans="1:7">
      <c r="A993" s="288" t="s">
        <v>1761</v>
      </c>
      <c r="B993" s="289" t="s">
        <v>1762</v>
      </c>
      <c r="C993" s="290"/>
      <c r="D993" s="294">
        <v>0</v>
      </c>
      <c r="E993" s="296"/>
      <c r="F993" s="291">
        <f t="shared" si="82"/>
        <v>0</v>
      </c>
      <c r="G993" s="291">
        <f t="shared" si="83"/>
        <v>0</v>
      </c>
    </row>
    <row r="994" ht="15.6" customHeight="1" outlineLevel="2" spans="1:7">
      <c r="A994" s="288" t="s">
        <v>1763</v>
      </c>
      <c r="B994" s="289" t="s">
        <v>1764</v>
      </c>
      <c r="C994" s="290"/>
      <c r="D994" s="294">
        <v>0</v>
      </c>
      <c r="E994" s="296"/>
      <c r="F994" s="291">
        <f t="shared" si="82"/>
        <v>0</v>
      </c>
      <c r="G994" s="291">
        <f t="shared" si="83"/>
        <v>0</v>
      </c>
    </row>
    <row r="995" ht="15.6" customHeight="1" outlineLevel="2" spans="1:7">
      <c r="A995" s="288" t="s">
        <v>1765</v>
      </c>
      <c r="B995" s="289" t="s">
        <v>1766</v>
      </c>
      <c r="C995" s="290"/>
      <c r="D995" s="294">
        <v>0</v>
      </c>
      <c r="E995" s="296"/>
      <c r="F995" s="291">
        <f t="shared" si="82"/>
        <v>0</v>
      </c>
      <c r="G995" s="291">
        <f t="shared" si="83"/>
        <v>0</v>
      </c>
    </row>
    <row r="996" ht="15.6" customHeight="1" outlineLevel="2" spans="1:7">
      <c r="A996" s="288" t="s">
        <v>1767</v>
      </c>
      <c r="B996" s="289" t="s">
        <v>1768</v>
      </c>
      <c r="C996" s="290"/>
      <c r="D996" s="294">
        <v>0</v>
      </c>
      <c r="E996" s="296"/>
      <c r="F996" s="291">
        <f t="shared" si="82"/>
        <v>0</v>
      </c>
      <c r="G996" s="291">
        <f t="shared" si="83"/>
        <v>0</v>
      </c>
    </row>
    <row r="997" ht="15.6" customHeight="1" outlineLevel="2" spans="1:7">
      <c r="A997" s="288" t="s">
        <v>1769</v>
      </c>
      <c r="B997" s="289" t="s">
        <v>1770</v>
      </c>
      <c r="C997" s="290"/>
      <c r="D997" s="294">
        <v>0</v>
      </c>
      <c r="E997" s="296"/>
      <c r="F997" s="291">
        <f t="shared" si="82"/>
        <v>0</v>
      </c>
      <c r="G997" s="291">
        <f t="shared" si="83"/>
        <v>0</v>
      </c>
    </row>
    <row r="998" ht="15.6" customHeight="1" outlineLevel="2" spans="1:7">
      <c r="A998" s="288" t="s">
        <v>1771</v>
      </c>
      <c r="B998" s="289" t="s">
        <v>1772</v>
      </c>
      <c r="C998" s="290"/>
      <c r="D998" s="294">
        <v>0</v>
      </c>
      <c r="E998" s="296"/>
      <c r="F998" s="291">
        <f t="shared" si="82"/>
        <v>0</v>
      </c>
      <c r="G998" s="291">
        <f t="shared" si="83"/>
        <v>0</v>
      </c>
    </row>
    <row r="999" ht="15.6" customHeight="1" outlineLevel="2" spans="1:7">
      <c r="A999" s="288" t="s">
        <v>1773</v>
      </c>
      <c r="B999" s="289" t="s">
        <v>1774</v>
      </c>
      <c r="C999" s="290"/>
      <c r="D999" s="294">
        <v>0</v>
      </c>
      <c r="E999" s="296"/>
      <c r="F999" s="291">
        <f t="shared" si="82"/>
        <v>0</v>
      </c>
      <c r="G999" s="291">
        <f t="shared" si="83"/>
        <v>0</v>
      </c>
    </row>
    <row r="1000" ht="15.6" customHeight="1" outlineLevel="2" spans="1:7">
      <c r="A1000" s="288" t="s">
        <v>1775</v>
      </c>
      <c r="B1000" s="289" t="s">
        <v>1776</v>
      </c>
      <c r="C1000" s="290"/>
      <c r="D1000" s="294"/>
      <c r="E1000" s="296"/>
      <c r="F1000" s="291">
        <f t="shared" si="82"/>
        <v>0</v>
      </c>
      <c r="G1000" s="291">
        <f t="shared" si="83"/>
        <v>0</v>
      </c>
    </row>
    <row r="1001" ht="15.6" customHeight="1" outlineLevel="2" spans="1:7">
      <c r="A1001" s="288" t="s">
        <v>1777</v>
      </c>
      <c r="B1001" s="289" t="s">
        <v>1778</v>
      </c>
      <c r="C1001" s="290">
        <v>300</v>
      </c>
      <c r="D1001" s="294">
        <v>611</v>
      </c>
      <c r="E1001" s="296">
        <v>190</v>
      </c>
      <c r="F1001" s="291">
        <f t="shared" si="82"/>
        <v>0.633333333333333</v>
      </c>
      <c r="G1001" s="291">
        <f t="shared" si="83"/>
        <v>0.310965630114566</v>
      </c>
    </row>
    <row r="1002" outlineLevel="1" spans="1:7">
      <c r="A1002" s="284" t="s">
        <v>1779</v>
      </c>
      <c r="B1002" s="285" t="s">
        <v>1780</v>
      </c>
      <c r="C1002" s="286">
        <f>SUM(C1003:C1011)</f>
        <v>0</v>
      </c>
      <c r="D1002" s="286">
        <f>SUM(D1003:D1011)</f>
        <v>0</v>
      </c>
      <c r="E1002" s="286">
        <f>SUM(E1003:E1011)</f>
        <v>0</v>
      </c>
      <c r="F1002" s="287">
        <f t="shared" si="82"/>
        <v>0</v>
      </c>
      <c r="G1002" s="287">
        <f t="shared" si="83"/>
        <v>0</v>
      </c>
    </row>
    <row r="1003" ht="15.6" customHeight="1" outlineLevel="2" spans="1:7">
      <c r="A1003" s="288" t="s">
        <v>1781</v>
      </c>
      <c r="B1003" s="289" t="s">
        <v>64</v>
      </c>
      <c r="C1003" s="290"/>
      <c r="D1003" s="295"/>
      <c r="E1003" s="296"/>
      <c r="F1003" s="291">
        <f t="shared" ref="F1003:F1028" si="84">IF(C1003&gt;0,E1003/C1003,0)</f>
        <v>0</v>
      </c>
      <c r="G1003" s="291">
        <f t="shared" ref="G1003:G1028" si="85">IF(D1003&gt;0,E1003/D1003,0)</f>
        <v>0</v>
      </c>
    </row>
    <row r="1004" ht="15.6" customHeight="1" outlineLevel="2" spans="1:7">
      <c r="A1004" s="288" t="s">
        <v>1782</v>
      </c>
      <c r="B1004" s="289" t="s">
        <v>66</v>
      </c>
      <c r="C1004" s="290"/>
      <c r="D1004" s="295"/>
      <c r="E1004" s="296"/>
      <c r="F1004" s="291">
        <f t="shared" si="84"/>
        <v>0</v>
      </c>
      <c r="G1004" s="291">
        <f t="shared" si="85"/>
        <v>0</v>
      </c>
    </row>
    <row r="1005" ht="15.6" customHeight="1" outlineLevel="2" spans="1:7">
      <c r="A1005" s="288" t="s">
        <v>1783</v>
      </c>
      <c r="B1005" s="289" t="s">
        <v>68</v>
      </c>
      <c r="C1005" s="290"/>
      <c r="D1005" s="295"/>
      <c r="E1005" s="296"/>
      <c r="F1005" s="291">
        <f t="shared" si="84"/>
        <v>0</v>
      </c>
      <c r="G1005" s="291">
        <f t="shared" si="85"/>
        <v>0</v>
      </c>
    </row>
    <row r="1006" ht="15.6" customHeight="1" outlineLevel="2" spans="1:7">
      <c r="A1006" s="288" t="s">
        <v>1784</v>
      </c>
      <c r="B1006" s="289" t="s">
        <v>1785</v>
      </c>
      <c r="C1006" s="290"/>
      <c r="D1006" s="295"/>
      <c r="E1006" s="296"/>
      <c r="F1006" s="291">
        <f t="shared" si="84"/>
        <v>0</v>
      </c>
      <c r="G1006" s="291">
        <f t="shared" si="85"/>
        <v>0</v>
      </c>
    </row>
    <row r="1007" ht="15.6" customHeight="1" outlineLevel="2" spans="1:7">
      <c r="A1007" s="288" t="s">
        <v>1786</v>
      </c>
      <c r="B1007" s="289" t="s">
        <v>1787</v>
      </c>
      <c r="C1007" s="290"/>
      <c r="D1007" s="295"/>
      <c r="E1007" s="296"/>
      <c r="F1007" s="291">
        <f t="shared" si="84"/>
        <v>0</v>
      </c>
      <c r="G1007" s="291">
        <f t="shared" si="85"/>
        <v>0</v>
      </c>
    </row>
    <row r="1008" ht="15.6" customHeight="1" outlineLevel="2" spans="1:7">
      <c r="A1008" s="288" t="s">
        <v>1788</v>
      </c>
      <c r="B1008" s="289" t="s">
        <v>1789</v>
      </c>
      <c r="C1008" s="290"/>
      <c r="D1008" s="295"/>
      <c r="E1008" s="296"/>
      <c r="F1008" s="291">
        <f t="shared" si="84"/>
        <v>0</v>
      </c>
      <c r="G1008" s="291">
        <f t="shared" si="85"/>
        <v>0</v>
      </c>
    </row>
    <row r="1009" ht="15.6" customHeight="1" outlineLevel="2" spans="1:7">
      <c r="A1009" s="288" t="s">
        <v>1790</v>
      </c>
      <c r="B1009" s="289" t="s">
        <v>1791</v>
      </c>
      <c r="C1009" s="290"/>
      <c r="D1009" s="295"/>
      <c r="E1009" s="296"/>
      <c r="F1009" s="291">
        <f t="shared" si="84"/>
        <v>0</v>
      </c>
      <c r="G1009" s="291">
        <f t="shared" si="85"/>
        <v>0</v>
      </c>
    </row>
    <row r="1010" ht="15.6" customHeight="1" outlineLevel="2" spans="1:7">
      <c r="A1010" s="288" t="s">
        <v>1792</v>
      </c>
      <c r="B1010" s="289" t="s">
        <v>1793</v>
      </c>
      <c r="C1010" s="290"/>
      <c r="D1010" s="295"/>
      <c r="E1010" s="296"/>
      <c r="F1010" s="291">
        <f t="shared" si="84"/>
        <v>0</v>
      </c>
      <c r="G1010" s="291">
        <f t="shared" si="85"/>
        <v>0</v>
      </c>
    </row>
    <row r="1011" ht="15.6" customHeight="1" outlineLevel="2" spans="1:7">
      <c r="A1011" s="288" t="s">
        <v>1794</v>
      </c>
      <c r="B1011" s="289" t="s">
        <v>1795</v>
      </c>
      <c r="C1011" s="290"/>
      <c r="D1011" s="295"/>
      <c r="E1011" s="296"/>
      <c r="F1011" s="291">
        <f t="shared" si="84"/>
        <v>0</v>
      </c>
      <c r="G1011" s="291">
        <f t="shared" si="85"/>
        <v>0</v>
      </c>
    </row>
    <row r="1012" outlineLevel="1" spans="1:7">
      <c r="A1012" s="284" t="s">
        <v>1796</v>
      </c>
      <c r="B1012" s="285" t="s">
        <v>1797</v>
      </c>
      <c r="C1012" s="286">
        <f>SUM(C1013:C1021)</f>
        <v>0</v>
      </c>
      <c r="D1012" s="286">
        <f>SUM(D1013:D1021)</f>
        <v>0</v>
      </c>
      <c r="E1012" s="286">
        <f>SUM(E1013:E1021)</f>
        <v>0</v>
      </c>
      <c r="F1012" s="287">
        <f t="shared" si="84"/>
        <v>0</v>
      </c>
      <c r="G1012" s="287">
        <f t="shared" si="85"/>
        <v>0</v>
      </c>
    </row>
    <row r="1013" ht="15.6" customHeight="1" outlineLevel="2" spans="1:7">
      <c r="A1013" s="288" t="s">
        <v>1798</v>
      </c>
      <c r="B1013" s="289" t="s">
        <v>64</v>
      </c>
      <c r="C1013" s="290"/>
      <c r="D1013" s="295"/>
      <c r="E1013" s="296"/>
      <c r="F1013" s="291">
        <f t="shared" si="84"/>
        <v>0</v>
      </c>
      <c r="G1013" s="291">
        <f t="shared" si="85"/>
        <v>0</v>
      </c>
    </row>
    <row r="1014" ht="15.6" customHeight="1" outlineLevel="2" spans="1:7">
      <c r="A1014" s="288" t="s">
        <v>1799</v>
      </c>
      <c r="B1014" s="289" t="s">
        <v>66</v>
      </c>
      <c r="C1014" s="290"/>
      <c r="D1014" s="295"/>
      <c r="E1014" s="296"/>
      <c r="F1014" s="291">
        <f t="shared" si="84"/>
        <v>0</v>
      </c>
      <c r="G1014" s="291">
        <f t="shared" si="85"/>
        <v>0</v>
      </c>
    </row>
    <row r="1015" ht="15.6" customHeight="1" outlineLevel="2" spans="1:7">
      <c r="A1015" s="288" t="s">
        <v>1800</v>
      </c>
      <c r="B1015" s="289" t="s">
        <v>68</v>
      </c>
      <c r="C1015" s="290"/>
      <c r="D1015" s="295"/>
      <c r="E1015" s="296"/>
      <c r="F1015" s="291">
        <f t="shared" si="84"/>
        <v>0</v>
      </c>
      <c r="G1015" s="291">
        <f t="shared" si="85"/>
        <v>0</v>
      </c>
    </row>
    <row r="1016" ht="15.6" customHeight="1" outlineLevel="2" spans="1:7">
      <c r="A1016" s="288" t="s">
        <v>1801</v>
      </c>
      <c r="B1016" s="289" t="s">
        <v>1802</v>
      </c>
      <c r="C1016" s="290"/>
      <c r="D1016" s="295"/>
      <c r="E1016" s="296"/>
      <c r="F1016" s="291">
        <f t="shared" si="84"/>
        <v>0</v>
      </c>
      <c r="G1016" s="291">
        <f t="shared" si="85"/>
        <v>0</v>
      </c>
    </row>
    <row r="1017" ht="15.6" customHeight="1" outlineLevel="2" spans="1:7">
      <c r="A1017" s="288" t="s">
        <v>1803</v>
      </c>
      <c r="B1017" s="289" t="s">
        <v>1804</v>
      </c>
      <c r="C1017" s="290"/>
      <c r="D1017" s="295"/>
      <c r="E1017" s="296"/>
      <c r="F1017" s="291">
        <f t="shared" si="84"/>
        <v>0</v>
      </c>
      <c r="G1017" s="291">
        <f t="shared" si="85"/>
        <v>0</v>
      </c>
    </row>
    <row r="1018" ht="15.6" customHeight="1" outlineLevel="2" spans="1:7">
      <c r="A1018" s="288" t="s">
        <v>1805</v>
      </c>
      <c r="B1018" s="289" t="s">
        <v>1806</v>
      </c>
      <c r="C1018" s="290"/>
      <c r="D1018" s="295"/>
      <c r="E1018" s="296"/>
      <c r="F1018" s="291">
        <f t="shared" si="84"/>
        <v>0</v>
      </c>
      <c r="G1018" s="291">
        <f t="shared" si="85"/>
        <v>0</v>
      </c>
    </row>
    <row r="1019" ht="15.6" customHeight="1" outlineLevel="2" spans="1:7">
      <c r="A1019" s="288" t="s">
        <v>1807</v>
      </c>
      <c r="B1019" s="289" t="s">
        <v>1808</v>
      </c>
      <c r="C1019" s="290"/>
      <c r="D1019" s="295"/>
      <c r="E1019" s="296"/>
      <c r="F1019" s="291">
        <f t="shared" si="84"/>
        <v>0</v>
      </c>
      <c r="G1019" s="291">
        <f t="shared" si="85"/>
        <v>0</v>
      </c>
    </row>
    <row r="1020" ht="15.6" customHeight="1" outlineLevel="2" spans="1:7">
      <c r="A1020" s="288" t="s">
        <v>1809</v>
      </c>
      <c r="B1020" s="289" t="s">
        <v>1810</v>
      </c>
      <c r="C1020" s="290"/>
      <c r="D1020" s="295"/>
      <c r="E1020" s="296"/>
      <c r="F1020" s="291">
        <f t="shared" si="84"/>
        <v>0</v>
      </c>
      <c r="G1020" s="291">
        <f t="shared" si="85"/>
        <v>0</v>
      </c>
    </row>
    <row r="1021" ht="15.6" customHeight="1" outlineLevel="2" spans="1:7">
      <c r="A1021" s="288" t="s">
        <v>1811</v>
      </c>
      <c r="B1021" s="289" t="s">
        <v>1812</v>
      </c>
      <c r="C1021" s="290"/>
      <c r="D1021" s="295"/>
      <c r="E1021" s="296"/>
      <c r="F1021" s="291">
        <f t="shared" si="84"/>
        <v>0</v>
      </c>
      <c r="G1021" s="291">
        <f t="shared" si="85"/>
        <v>0</v>
      </c>
    </row>
    <row r="1022" outlineLevel="1" spans="1:7">
      <c r="A1022" s="284" t="s">
        <v>1813</v>
      </c>
      <c r="B1022" s="285" t="s">
        <v>1814</v>
      </c>
      <c r="C1022" s="286">
        <f>SUM(C1023:C1028)</f>
        <v>0</v>
      </c>
      <c r="D1022" s="286">
        <f>SUM(D1023:D1028)</f>
        <v>0</v>
      </c>
      <c r="E1022" s="286">
        <f>SUM(E1023:E1028)</f>
        <v>0</v>
      </c>
      <c r="F1022" s="287">
        <f t="shared" si="84"/>
        <v>0</v>
      </c>
      <c r="G1022" s="287">
        <f t="shared" si="85"/>
        <v>0</v>
      </c>
    </row>
    <row r="1023" ht="15.6" customHeight="1" outlineLevel="2" spans="1:7">
      <c r="A1023" s="288" t="s">
        <v>1815</v>
      </c>
      <c r="B1023" s="289" t="s">
        <v>64</v>
      </c>
      <c r="C1023" s="290"/>
      <c r="D1023" s="295"/>
      <c r="E1023" s="296"/>
      <c r="F1023" s="291">
        <f t="shared" si="84"/>
        <v>0</v>
      </c>
      <c r="G1023" s="291">
        <f t="shared" si="85"/>
        <v>0</v>
      </c>
    </row>
    <row r="1024" ht="15.6" customHeight="1" outlineLevel="2" spans="1:7">
      <c r="A1024" s="288" t="s">
        <v>1816</v>
      </c>
      <c r="B1024" s="289" t="s">
        <v>66</v>
      </c>
      <c r="C1024" s="290"/>
      <c r="D1024" s="295"/>
      <c r="E1024" s="296"/>
      <c r="F1024" s="291">
        <f t="shared" si="84"/>
        <v>0</v>
      </c>
      <c r="G1024" s="291">
        <f t="shared" si="85"/>
        <v>0</v>
      </c>
    </row>
    <row r="1025" ht="15.6" customHeight="1" outlineLevel="2" spans="1:7">
      <c r="A1025" s="288" t="s">
        <v>1817</v>
      </c>
      <c r="B1025" s="289" t="s">
        <v>68</v>
      </c>
      <c r="C1025" s="290"/>
      <c r="D1025" s="295"/>
      <c r="E1025" s="296"/>
      <c r="F1025" s="291">
        <f t="shared" si="84"/>
        <v>0</v>
      </c>
      <c r="G1025" s="291">
        <f t="shared" si="85"/>
        <v>0</v>
      </c>
    </row>
    <row r="1026" ht="15.6" customHeight="1" outlineLevel="2" spans="1:7">
      <c r="A1026" s="288" t="s">
        <v>1818</v>
      </c>
      <c r="B1026" s="289" t="s">
        <v>1793</v>
      </c>
      <c r="C1026" s="290"/>
      <c r="D1026" s="295"/>
      <c r="E1026" s="296"/>
      <c r="F1026" s="291">
        <f t="shared" si="84"/>
        <v>0</v>
      </c>
      <c r="G1026" s="291">
        <f t="shared" si="85"/>
        <v>0</v>
      </c>
    </row>
    <row r="1027" ht="15.6" customHeight="1" outlineLevel="2" spans="1:7">
      <c r="A1027" s="288" t="s">
        <v>1819</v>
      </c>
      <c r="B1027" s="289" t="s">
        <v>1820</v>
      </c>
      <c r="C1027" s="290"/>
      <c r="D1027" s="295"/>
      <c r="E1027" s="296"/>
      <c r="F1027" s="291">
        <f t="shared" si="84"/>
        <v>0</v>
      </c>
      <c r="G1027" s="291">
        <f t="shared" si="85"/>
        <v>0</v>
      </c>
    </row>
    <row r="1028" ht="15.6" customHeight="1" outlineLevel="2" spans="1:7">
      <c r="A1028" s="288" t="s">
        <v>1821</v>
      </c>
      <c r="B1028" s="289" t="s">
        <v>1822</v>
      </c>
      <c r="C1028" s="290"/>
      <c r="D1028" s="295"/>
      <c r="E1028" s="296"/>
      <c r="F1028" s="291">
        <f t="shared" si="84"/>
        <v>0</v>
      </c>
      <c r="G1028" s="291">
        <f t="shared" si="85"/>
        <v>0</v>
      </c>
    </row>
    <row r="1029" outlineLevel="1" spans="1:7">
      <c r="A1029" s="284" t="s">
        <v>1823</v>
      </c>
      <c r="B1029" s="285" t="s">
        <v>1824</v>
      </c>
      <c r="C1029" s="286">
        <f>SUM(C1030:C1031)</f>
        <v>0</v>
      </c>
      <c r="D1029" s="286">
        <f>SUM(D1030:D1031)</f>
        <v>0</v>
      </c>
      <c r="E1029" s="286">
        <f>SUM(E1030:E1031)</f>
        <v>0</v>
      </c>
      <c r="F1029" s="287">
        <f t="shared" ref="F1029:F1061" si="86">IF(C1029&gt;0,E1029/C1029,0)</f>
        <v>0</v>
      </c>
      <c r="G1029" s="287">
        <f t="shared" ref="G1029:G1061" si="87">IF(D1029&gt;0,E1029/D1029,0)</f>
        <v>0</v>
      </c>
    </row>
    <row r="1030" ht="15.6" customHeight="1" outlineLevel="2" spans="1:7">
      <c r="A1030" s="288" t="s">
        <v>1825</v>
      </c>
      <c r="B1030" s="289" t="s">
        <v>1826</v>
      </c>
      <c r="C1030" s="290"/>
      <c r="D1030" s="295"/>
      <c r="E1030" s="296"/>
      <c r="F1030" s="291">
        <f t="shared" si="86"/>
        <v>0</v>
      </c>
      <c r="G1030" s="291">
        <f t="shared" si="87"/>
        <v>0</v>
      </c>
    </row>
    <row r="1031" ht="15.6" customHeight="1" outlineLevel="2" spans="1:7">
      <c r="A1031" s="288" t="s">
        <v>1827</v>
      </c>
      <c r="B1031" s="289" t="s">
        <v>1824</v>
      </c>
      <c r="C1031" s="290"/>
      <c r="D1031" s="295"/>
      <c r="E1031" s="296"/>
      <c r="F1031" s="291">
        <f t="shared" si="86"/>
        <v>0</v>
      </c>
      <c r="G1031" s="291">
        <f t="shared" si="87"/>
        <v>0</v>
      </c>
    </row>
    <row r="1032" spans="1:7">
      <c r="A1032" s="281" t="s">
        <v>1828</v>
      </c>
      <c r="B1032" s="109" t="s">
        <v>1829</v>
      </c>
      <c r="C1032" s="282">
        <f>SUM(C1033,C1043,C1059,C1064,C1075,C1082,C1090)</f>
        <v>24712</v>
      </c>
      <c r="D1032" s="282">
        <f>SUM(D1033,D1043,D1059,D1064,D1075,D1082,D1090)</f>
        <v>8028</v>
      </c>
      <c r="E1032" s="282">
        <f>SUM(E1033,E1043,E1059,E1064,E1075,E1082,E1090)</f>
        <v>11780</v>
      </c>
      <c r="F1032" s="283">
        <f t="shared" si="86"/>
        <v>0.476691485917773</v>
      </c>
      <c r="G1032" s="283">
        <f t="shared" si="87"/>
        <v>1.46736422521176</v>
      </c>
    </row>
    <row r="1033" outlineLevel="1" spans="1:7">
      <c r="A1033" s="284" t="s">
        <v>1830</v>
      </c>
      <c r="B1033" s="285" t="s">
        <v>1831</v>
      </c>
      <c r="C1033" s="286">
        <f>SUM(C1034:C1042)</f>
        <v>0</v>
      </c>
      <c r="D1033" s="286">
        <f>SUM(D1034:D1042)</f>
        <v>0</v>
      </c>
      <c r="E1033" s="286">
        <f>SUM(E1034:E1042)</f>
        <v>0</v>
      </c>
      <c r="F1033" s="287">
        <f t="shared" si="86"/>
        <v>0</v>
      </c>
      <c r="G1033" s="287">
        <f t="shared" si="87"/>
        <v>0</v>
      </c>
    </row>
    <row r="1034" ht="15.6" customHeight="1" outlineLevel="2" spans="1:7">
      <c r="A1034" s="288" t="s">
        <v>1832</v>
      </c>
      <c r="B1034" s="289" t="s">
        <v>64</v>
      </c>
      <c r="C1034" s="290"/>
      <c r="D1034" s="295"/>
      <c r="E1034" s="296"/>
      <c r="F1034" s="291">
        <f t="shared" si="86"/>
        <v>0</v>
      </c>
      <c r="G1034" s="291">
        <f t="shared" si="87"/>
        <v>0</v>
      </c>
    </row>
    <row r="1035" ht="15.6" customHeight="1" outlineLevel="2" spans="1:7">
      <c r="A1035" s="288" t="s">
        <v>1833</v>
      </c>
      <c r="B1035" s="289" t="s">
        <v>66</v>
      </c>
      <c r="C1035" s="290"/>
      <c r="D1035" s="295"/>
      <c r="E1035" s="296"/>
      <c r="F1035" s="291">
        <f t="shared" si="86"/>
        <v>0</v>
      </c>
      <c r="G1035" s="291">
        <f t="shared" si="87"/>
        <v>0</v>
      </c>
    </row>
    <row r="1036" ht="15.6" customHeight="1" outlineLevel="2" spans="1:7">
      <c r="A1036" s="288" t="s">
        <v>1834</v>
      </c>
      <c r="B1036" s="289" t="s">
        <v>68</v>
      </c>
      <c r="C1036" s="290"/>
      <c r="D1036" s="295"/>
      <c r="E1036" s="296"/>
      <c r="F1036" s="291">
        <f t="shared" si="86"/>
        <v>0</v>
      </c>
      <c r="G1036" s="291">
        <f t="shared" si="87"/>
        <v>0</v>
      </c>
    </row>
    <row r="1037" ht="15.6" customHeight="1" outlineLevel="2" spans="1:7">
      <c r="A1037" s="288" t="s">
        <v>1835</v>
      </c>
      <c r="B1037" s="289" t="s">
        <v>1836</v>
      </c>
      <c r="C1037" s="290"/>
      <c r="D1037" s="295"/>
      <c r="E1037" s="296"/>
      <c r="F1037" s="291">
        <f t="shared" si="86"/>
        <v>0</v>
      </c>
      <c r="G1037" s="291">
        <f t="shared" si="87"/>
        <v>0</v>
      </c>
    </row>
    <row r="1038" ht="15.6" customHeight="1" outlineLevel="2" spans="1:7">
      <c r="A1038" s="288" t="s">
        <v>1837</v>
      </c>
      <c r="B1038" s="289" t="s">
        <v>1838</v>
      </c>
      <c r="C1038" s="290"/>
      <c r="D1038" s="295"/>
      <c r="E1038" s="296"/>
      <c r="F1038" s="291">
        <f t="shared" si="86"/>
        <v>0</v>
      </c>
      <c r="G1038" s="291">
        <f t="shared" si="87"/>
        <v>0</v>
      </c>
    </row>
    <row r="1039" ht="15.6" customHeight="1" outlineLevel="2" spans="1:7">
      <c r="A1039" s="288" t="s">
        <v>1839</v>
      </c>
      <c r="B1039" s="289" t="s">
        <v>1840</v>
      </c>
      <c r="C1039" s="290"/>
      <c r="D1039" s="295"/>
      <c r="E1039" s="296"/>
      <c r="F1039" s="291">
        <f t="shared" si="86"/>
        <v>0</v>
      </c>
      <c r="G1039" s="291">
        <f t="shared" si="87"/>
        <v>0</v>
      </c>
    </row>
    <row r="1040" ht="15.6" customHeight="1" outlineLevel="2" spans="1:7">
      <c r="A1040" s="288" t="s">
        <v>1841</v>
      </c>
      <c r="B1040" s="289" t="s">
        <v>1842</v>
      </c>
      <c r="C1040" s="290"/>
      <c r="D1040" s="295"/>
      <c r="E1040" s="296"/>
      <c r="F1040" s="291">
        <f t="shared" si="86"/>
        <v>0</v>
      </c>
      <c r="G1040" s="291">
        <f t="shared" si="87"/>
        <v>0</v>
      </c>
    </row>
    <row r="1041" ht="15.6" customHeight="1" outlineLevel="2" spans="1:7">
      <c r="A1041" s="288" t="s">
        <v>1843</v>
      </c>
      <c r="B1041" s="289" t="s">
        <v>1844</v>
      </c>
      <c r="C1041" s="290"/>
      <c r="D1041" s="295"/>
      <c r="E1041" s="296"/>
      <c r="F1041" s="291">
        <f t="shared" si="86"/>
        <v>0</v>
      </c>
      <c r="G1041" s="291">
        <f t="shared" si="87"/>
        <v>0</v>
      </c>
    </row>
    <row r="1042" ht="15.6" customHeight="1" outlineLevel="2" spans="1:7">
      <c r="A1042" s="288" t="s">
        <v>1845</v>
      </c>
      <c r="B1042" s="289" t="s">
        <v>1846</v>
      </c>
      <c r="C1042" s="290"/>
      <c r="D1042" s="295"/>
      <c r="E1042" s="296"/>
      <c r="F1042" s="291">
        <f t="shared" si="86"/>
        <v>0</v>
      </c>
      <c r="G1042" s="291">
        <f t="shared" si="87"/>
        <v>0</v>
      </c>
    </row>
    <row r="1043" outlineLevel="1" spans="1:7">
      <c r="A1043" s="284" t="s">
        <v>1847</v>
      </c>
      <c r="B1043" s="285" t="s">
        <v>1848</v>
      </c>
      <c r="C1043" s="286">
        <f>SUM(C1044:C1058)</f>
        <v>600</v>
      </c>
      <c r="D1043" s="286">
        <f>SUM(D1044:D1058)</f>
        <v>743</v>
      </c>
      <c r="E1043" s="286">
        <f>SUM(E1044:E1058)</f>
        <v>600</v>
      </c>
      <c r="F1043" s="287">
        <f t="shared" si="86"/>
        <v>1</v>
      </c>
      <c r="G1043" s="287">
        <f t="shared" si="87"/>
        <v>0.807537012113055</v>
      </c>
    </row>
    <row r="1044" ht="15.6" customHeight="1" outlineLevel="2" spans="1:7">
      <c r="A1044" s="288" t="s">
        <v>1849</v>
      </c>
      <c r="B1044" s="289" t="s">
        <v>64</v>
      </c>
      <c r="C1044" s="290"/>
      <c r="D1044" s="295"/>
      <c r="E1044" s="296"/>
      <c r="F1044" s="291">
        <f t="shared" si="86"/>
        <v>0</v>
      </c>
      <c r="G1044" s="291">
        <f t="shared" si="87"/>
        <v>0</v>
      </c>
    </row>
    <row r="1045" ht="15.6" customHeight="1" outlineLevel="2" spans="1:7">
      <c r="A1045" s="288" t="s">
        <v>1850</v>
      </c>
      <c r="B1045" s="289" t="s">
        <v>66</v>
      </c>
      <c r="C1045" s="290"/>
      <c r="D1045" s="295"/>
      <c r="E1045" s="296"/>
      <c r="F1045" s="291">
        <f t="shared" si="86"/>
        <v>0</v>
      </c>
      <c r="G1045" s="291">
        <f t="shared" si="87"/>
        <v>0</v>
      </c>
    </row>
    <row r="1046" ht="15.6" customHeight="1" outlineLevel="2" spans="1:7">
      <c r="A1046" s="288" t="s">
        <v>1851</v>
      </c>
      <c r="B1046" s="289" t="s">
        <v>68</v>
      </c>
      <c r="C1046" s="290"/>
      <c r="D1046" s="295"/>
      <c r="E1046" s="296"/>
      <c r="F1046" s="291">
        <f t="shared" si="86"/>
        <v>0</v>
      </c>
      <c r="G1046" s="291">
        <f t="shared" si="87"/>
        <v>0</v>
      </c>
    </row>
    <row r="1047" ht="15.6" customHeight="1" outlineLevel="2" spans="1:7">
      <c r="A1047" s="288" t="s">
        <v>1852</v>
      </c>
      <c r="B1047" s="289" t="s">
        <v>1853</v>
      </c>
      <c r="C1047" s="290"/>
      <c r="D1047" s="295"/>
      <c r="E1047" s="296"/>
      <c r="F1047" s="291">
        <f t="shared" si="86"/>
        <v>0</v>
      </c>
      <c r="G1047" s="291">
        <f t="shared" si="87"/>
        <v>0</v>
      </c>
    </row>
    <row r="1048" ht="15.6" customHeight="1" outlineLevel="2" spans="1:7">
      <c r="A1048" s="288" t="s">
        <v>1854</v>
      </c>
      <c r="B1048" s="289" t="s">
        <v>1855</v>
      </c>
      <c r="C1048" s="290"/>
      <c r="D1048" s="295"/>
      <c r="E1048" s="296"/>
      <c r="F1048" s="291">
        <f t="shared" si="86"/>
        <v>0</v>
      </c>
      <c r="G1048" s="291">
        <f t="shared" si="87"/>
        <v>0</v>
      </c>
    </row>
    <row r="1049" ht="15.6" customHeight="1" outlineLevel="2" spans="1:7">
      <c r="A1049" s="288" t="s">
        <v>1856</v>
      </c>
      <c r="B1049" s="289" t="s">
        <v>1857</v>
      </c>
      <c r="C1049" s="290"/>
      <c r="D1049" s="295"/>
      <c r="E1049" s="296"/>
      <c r="F1049" s="291">
        <f t="shared" si="86"/>
        <v>0</v>
      </c>
      <c r="G1049" s="291">
        <f t="shared" si="87"/>
        <v>0</v>
      </c>
    </row>
    <row r="1050" ht="15.6" customHeight="1" outlineLevel="2" spans="1:7">
      <c r="A1050" s="288" t="s">
        <v>1858</v>
      </c>
      <c r="B1050" s="289" t="s">
        <v>1859</v>
      </c>
      <c r="C1050" s="290"/>
      <c r="D1050" s="295"/>
      <c r="E1050" s="296"/>
      <c r="F1050" s="291">
        <f t="shared" si="86"/>
        <v>0</v>
      </c>
      <c r="G1050" s="291">
        <f t="shared" si="87"/>
        <v>0</v>
      </c>
    </row>
    <row r="1051" ht="15.6" customHeight="1" outlineLevel="2" spans="1:7">
      <c r="A1051" s="288" t="s">
        <v>1860</v>
      </c>
      <c r="B1051" s="289" t="s">
        <v>1861</v>
      </c>
      <c r="C1051" s="290"/>
      <c r="D1051" s="295"/>
      <c r="E1051" s="296"/>
      <c r="F1051" s="291">
        <f t="shared" si="86"/>
        <v>0</v>
      </c>
      <c r="G1051" s="291">
        <f t="shared" si="87"/>
        <v>0</v>
      </c>
    </row>
    <row r="1052" ht="15.6" customHeight="1" outlineLevel="2" spans="1:7">
      <c r="A1052" s="288" t="s">
        <v>1862</v>
      </c>
      <c r="B1052" s="289" t="s">
        <v>1863</v>
      </c>
      <c r="C1052" s="290"/>
      <c r="D1052" s="295"/>
      <c r="E1052" s="296"/>
      <c r="F1052" s="291">
        <f t="shared" si="86"/>
        <v>0</v>
      </c>
      <c r="G1052" s="291">
        <f t="shared" si="87"/>
        <v>0</v>
      </c>
    </row>
    <row r="1053" ht="15.6" customHeight="1" outlineLevel="2" spans="1:7">
      <c r="A1053" s="288" t="s">
        <v>1864</v>
      </c>
      <c r="B1053" s="289" t="s">
        <v>1865</v>
      </c>
      <c r="C1053" s="290"/>
      <c r="D1053" s="295"/>
      <c r="E1053" s="296"/>
      <c r="F1053" s="291">
        <f t="shared" si="86"/>
        <v>0</v>
      </c>
      <c r="G1053" s="291">
        <f t="shared" si="87"/>
        <v>0</v>
      </c>
    </row>
    <row r="1054" ht="15.6" customHeight="1" outlineLevel="2" spans="1:7">
      <c r="A1054" s="288" t="s">
        <v>1866</v>
      </c>
      <c r="B1054" s="289" t="s">
        <v>1867</v>
      </c>
      <c r="C1054" s="290"/>
      <c r="D1054" s="295"/>
      <c r="E1054" s="296"/>
      <c r="F1054" s="291">
        <f t="shared" si="86"/>
        <v>0</v>
      </c>
      <c r="G1054" s="291">
        <f t="shared" si="87"/>
        <v>0</v>
      </c>
    </row>
    <row r="1055" ht="15.6" customHeight="1" outlineLevel="2" spans="1:7">
      <c r="A1055" s="288" t="s">
        <v>1868</v>
      </c>
      <c r="B1055" s="289" t="s">
        <v>1869</v>
      </c>
      <c r="C1055" s="290"/>
      <c r="D1055" s="295"/>
      <c r="E1055" s="296"/>
      <c r="F1055" s="291">
        <f t="shared" si="86"/>
        <v>0</v>
      </c>
      <c r="G1055" s="291">
        <f t="shared" si="87"/>
        <v>0</v>
      </c>
    </row>
    <row r="1056" ht="15.6" customHeight="1" outlineLevel="2" spans="1:7">
      <c r="A1056" s="288" t="s">
        <v>1870</v>
      </c>
      <c r="B1056" s="289" t="s">
        <v>1871</v>
      </c>
      <c r="C1056" s="290"/>
      <c r="D1056" s="295"/>
      <c r="E1056" s="296"/>
      <c r="F1056" s="291">
        <f t="shared" si="86"/>
        <v>0</v>
      </c>
      <c r="G1056" s="291">
        <f t="shared" si="87"/>
        <v>0</v>
      </c>
    </row>
    <row r="1057" ht="15.6" customHeight="1" outlineLevel="2" spans="1:7">
      <c r="A1057" s="288" t="s">
        <v>1872</v>
      </c>
      <c r="B1057" s="289" t="s">
        <v>1873</v>
      </c>
      <c r="C1057" s="290"/>
      <c r="D1057" s="295"/>
      <c r="E1057" s="296"/>
      <c r="F1057" s="291">
        <f t="shared" si="86"/>
        <v>0</v>
      </c>
      <c r="G1057" s="291">
        <f t="shared" si="87"/>
        <v>0</v>
      </c>
    </row>
    <row r="1058" ht="15.6" customHeight="1" outlineLevel="2" spans="1:7">
      <c r="A1058" s="288" t="s">
        <v>1874</v>
      </c>
      <c r="B1058" s="289" t="s">
        <v>1875</v>
      </c>
      <c r="C1058" s="290">
        <v>600</v>
      </c>
      <c r="D1058" s="294">
        <v>743</v>
      </c>
      <c r="E1058" s="296">
        <v>600</v>
      </c>
      <c r="F1058" s="291">
        <f t="shared" si="86"/>
        <v>1</v>
      </c>
      <c r="G1058" s="291">
        <f t="shared" si="87"/>
        <v>0.807537012113055</v>
      </c>
    </row>
    <row r="1059" outlineLevel="1" spans="1:7">
      <c r="A1059" s="284" t="s">
        <v>1876</v>
      </c>
      <c r="B1059" s="285" t="s">
        <v>1877</v>
      </c>
      <c r="C1059" s="286">
        <f>SUM(C1060:C1063)</f>
        <v>0</v>
      </c>
      <c r="D1059" s="286">
        <f>SUM(D1060:D1063)</f>
        <v>0</v>
      </c>
      <c r="E1059" s="286">
        <f>SUM(E1060:E1063)</f>
        <v>0</v>
      </c>
      <c r="F1059" s="287">
        <f t="shared" si="86"/>
        <v>0</v>
      </c>
      <c r="G1059" s="287">
        <f t="shared" si="87"/>
        <v>0</v>
      </c>
    </row>
    <row r="1060" ht="15.6" customHeight="1" outlineLevel="2" spans="1:7">
      <c r="A1060" s="288" t="s">
        <v>1878</v>
      </c>
      <c r="B1060" s="289" t="s">
        <v>64</v>
      </c>
      <c r="C1060" s="290"/>
      <c r="D1060" s="295"/>
      <c r="E1060" s="296"/>
      <c r="F1060" s="291">
        <f t="shared" si="86"/>
        <v>0</v>
      </c>
      <c r="G1060" s="291">
        <f t="shared" si="87"/>
        <v>0</v>
      </c>
    </row>
    <row r="1061" ht="15.6" customHeight="1" outlineLevel="2" spans="1:7">
      <c r="A1061" s="288" t="s">
        <v>1879</v>
      </c>
      <c r="B1061" s="289" t="s">
        <v>66</v>
      </c>
      <c r="C1061" s="290"/>
      <c r="D1061" s="295"/>
      <c r="E1061" s="296"/>
      <c r="F1061" s="291">
        <f t="shared" si="86"/>
        <v>0</v>
      </c>
      <c r="G1061" s="291">
        <f t="shared" si="87"/>
        <v>0</v>
      </c>
    </row>
    <row r="1062" ht="15.6" customHeight="1" outlineLevel="2" spans="1:7">
      <c r="A1062" s="288" t="s">
        <v>1880</v>
      </c>
      <c r="B1062" s="289" t="s">
        <v>68</v>
      </c>
      <c r="C1062" s="290"/>
      <c r="D1062" s="295"/>
      <c r="E1062" s="296"/>
      <c r="F1062" s="291">
        <f t="shared" ref="F1062:F1125" si="88">IF(C1062&gt;0,E1062/C1062,0)</f>
        <v>0</v>
      </c>
      <c r="G1062" s="291">
        <f t="shared" ref="G1062:G1125" si="89">IF(D1062&gt;0,E1062/D1062,0)</f>
        <v>0</v>
      </c>
    </row>
    <row r="1063" ht="15.6" customHeight="1" outlineLevel="2" spans="1:7">
      <c r="A1063" s="288" t="s">
        <v>1881</v>
      </c>
      <c r="B1063" s="289" t="s">
        <v>1882</v>
      </c>
      <c r="C1063" s="290"/>
      <c r="D1063" s="295"/>
      <c r="E1063" s="296"/>
      <c r="F1063" s="291">
        <f t="shared" si="88"/>
        <v>0</v>
      </c>
      <c r="G1063" s="291">
        <f t="shared" si="89"/>
        <v>0</v>
      </c>
    </row>
    <row r="1064" outlineLevel="1" spans="1:7">
      <c r="A1064" s="284" t="s">
        <v>1883</v>
      </c>
      <c r="B1064" s="285" t="s">
        <v>1884</v>
      </c>
      <c r="C1064" s="286">
        <f>SUM(C1065:C1074)</f>
        <v>0</v>
      </c>
      <c r="D1064" s="286">
        <f>SUM(D1065:D1074)</f>
        <v>0</v>
      </c>
      <c r="E1064" s="286">
        <f>SUM(E1065:E1074)</f>
        <v>0</v>
      </c>
      <c r="F1064" s="287">
        <f t="shared" si="88"/>
        <v>0</v>
      </c>
      <c r="G1064" s="287">
        <f t="shared" si="89"/>
        <v>0</v>
      </c>
    </row>
    <row r="1065" ht="15.6" customHeight="1" outlineLevel="2" spans="1:7">
      <c r="A1065" s="288" t="s">
        <v>1885</v>
      </c>
      <c r="B1065" s="289" t="s">
        <v>64</v>
      </c>
      <c r="C1065" s="290"/>
      <c r="D1065" s="295"/>
      <c r="E1065" s="296"/>
      <c r="F1065" s="291">
        <f t="shared" si="88"/>
        <v>0</v>
      </c>
      <c r="G1065" s="291">
        <f t="shared" si="89"/>
        <v>0</v>
      </c>
    </row>
    <row r="1066" ht="15.6" customHeight="1" outlineLevel="2" spans="1:7">
      <c r="A1066" s="288" t="s">
        <v>1886</v>
      </c>
      <c r="B1066" s="289" t="s">
        <v>66</v>
      </c>
      <c r="C1066" s="290"/>
      <c r="D1066" s="295"/>
      <c r="E1066" s="296"/>
      <c r="F1066" s="291">
        <f t="shared" si="88"/>
        <v>0</v>
      </c>
      <c r="G1066" s="291">
        <f t="shared" si="89"/>
        <v>0</v>
      </c>
    </row>
    <row r="1067" ht="15.6" customHeight="1" outlineLevel="2" spans="1:7">
      <c r="A1067" s="288" t="s">
        <v>1887</v>
      </c>
      <c r="B1067" s="289" t="s">
        <v>68</v>
      </c>
      <c r="C1067" s="290"/>
      <c r="D1067" s="295"/>
      <c r="E1067" s="296"/>
      <c r="F1067" s="291">
        <f t="shared" si="88"/>
        <v>0</v>
      </c>
      <c r="G1067" s="291">
        <f t="shared" si="89"/>
        <v>0</v>
      </c>
    </row>
    <row r="1068" ht="15.6" customHeight="1" outlineLevel="2" spans="1:7">
      <c r="A1068" s="288" t="s">
        <v>1888</v>
      </c>
      <c r="B1068" s="289" t="s">
        <v>1889</v>
      </c>
      <c r="C1068" s="290"/>
      <c r="D1068" s="295"/>
      <c r="E1068" s="296"/>
      <c r="F1068" s="291">
        <f t="shared" si="88"/>
        <v>0</v>
      </c>
      <c r="G1068" s="291">
        <f t="shared" si="89"/>
        <v>0</v>
      </c>
    </row>
    <row r="1069" ht="15.6" customHeight="1" outlineLevel="2" spans="1:7">
      <c r="A1069" s="288" t="s">
        <v>1890</v>
      </c>
      <c r="B1069" s="289" t="s">
        <v>1891</v>
      </c>
      <c r="C1069" s="290"/>
      <c r="D1069" s="295"/>
      <c r="E1069" s="296"/>
      <c r="F1069" s="291">
        <f t="shared" si="88"/>
        <v>0</v>
      </c>
      <c r="G1069" s="291">
        <f t="shared" si="89"/>
        <v>0</v>
      </c>
    </row>
    <row r="1070" ht="15.6" customHeight="1" outlineLevel="2" spans="1:7">
      <c r="A1070" s="288" t="s">
        <v>1892</v>
      </c>
      <c r="B1070" s="289" t="s">
        <v>1893</v>
      </c>
      <c r="C1070" s="290"/>
      <c r="D1070" s="295"/>
      <c r="E1070" s="296"/>
      <c r="F1070" s="291">
        <f t="shared" si="88"/>
        <v>0</v>
      </c>
      <c r="G1070" s="291">
        <f t="shared" si="89"/>
        <v>0</v>
      </c>
    </row>
    <row r="1071" ht="15.6" customHeight="1" outlineLevel="2" spans="1:7">
      <c r="A1071" s="288" t="s">
        <v>1894</v>
      </c>
      <c r="B1071" s="289" t="s">
        <v>1895</v>
      </c>
      <c r="C1071" s="290"/>
      <c r="D1071" s="295"/>
      <c r="E1071" s="296"/>
      <c r="F1071" s="291">
        <f t="shared" si="88"/>
        <v>0</v>
      </c>
      <c r="G1071" s="291">
        <f t="shared" si="89"/>
        <v>0</v>
      </c>
    </row>
    <row r="1072" ht="15.6" customHeight="1" outlineLevel="2" spans="1:7">
      <c r="A1072" s="288" t="s">
        <v>1896</v>
      </c>
      <c r="B1072" s="289" t="s">
        <v>1897</v>
      </c>
      <c r="C1072" s="290"/>
      <c r="D1072" s="295"/>
      <c r="E1072" s="296"/>
      <c r="F1072" s="291">
        <f t="shared" si="88"/>
        <v>0</v>
      </c>
      <c r="G1072" s="291">
        <f t="shared" si="89"/>
        <v>0</v>
      </c>
    </row>
    <row r="1073" ht="15.6" customHeight="1" outlineLevel="2" spans="1:7">
      <c r="A1073" s="288" t="s">
        <v>1898</v>
      </c>
      <c r="B1073" s="289" t="s">
        <v>82</v>
      </c>
      <c r="C1073" s="290"/>
      <c r="D1073" s="295"/>
      <c r="E1073" s="296"/>
      <c r="F1073" s="291">
        <f t="shared" si="88"/>
        <v>0</v>
      </c>
      <c r="G1073" s="291">
        <f t="shared" si="89"/>
        <v>0</v>
      </c>
    </row>
    <row r="1074" ht="15.6" customHeight="1" outlineLevel="2" spans="1:7">
      <c r="A1074" s="288" t="s">
        <v>1899</v>
      </c>
      <c r="B1074" s="289" t="s">
        <v>1900</v>
      </c>
      <c r="C1074" s="290"/>
      <c r="D1074" s="295"/>
      <c r="E1074" s="296"/>
      <c r="F1074" s="291">
        <f t="shared" si="88"/>
        <v>0</v>
      </c>
      <c r="G1074" s="291">
        <f t="shared" si="89"/>
        <v>0</v>
      </c>
    </row>
    <row r="1075" outlineLevel="1" spans="1:7">
      <c r="A1075" s="284" t="s">
        <v>1901</v>
      </c>
      <c r="B1075" s="285" t="s">
        <v>1902</v>
      </c>
      <c r="C1075" s="286">
        <f>SUM(C1076:C1081)</f>
        <v>0</v>
      </c>
      <c r="D1075" s="286">
        <f>SUM(D1076:D1081)</f>
        <v>0</v>
      </c>
      <c r="E1075" s="286">
        <f>SUM(E1076:E1081)</f>
        <v>0</v>
      </c>
      <c r="F1075" s="287">
        <f t="shared" si="88"/>
        <v>0</v>
      </c>
      <c r="G1075" s="287">
        <f t="shared" si="89"/>
        <v>0</v>
      </c>
    </row>
    <row r="1076" ht="15.6" customHeight="1" outlineLevel="2" spans="1:7">
      <c r="A1076" s="288" t="s">
        <v>1903</v>
      </c>
      <c r="B1076" s="289" t="s">
        <v>64</v>
      </c>
      <c r="C1076" s="290"/>
      <c r="D1076" s="295"/>
      <c r="E1076" s="296"/>
      <c r="F1076" s="291">
        <f t="shared" si="88"/>
        <v>0</v>
      </c>
      <c r="G1076" s="291">
        <f t="shared" si="89"/>
        <v>0</v>
      </c>
    </row>
    <row r="1077" ht="15.6" customHeight="1" outlineLevel="2" spans="1:7">
      <c r="A1077" s="288" t="s">
        <v>1904</v>
      </c>
      <c r="B1077" s="289" t="s">
        <v>66</v>
      </c>
      <c r="C1077" s="290"/>
      <c r="D1077" s="295"/>
      <c r="E1077" s="296"/>
      <c r="F1077" s="291">
        <f t="shared" si="88"/>
        <v>0</v>
      </c>
      <c r="G1077" s="291">
        <f t="shared" si="89"/>
        <v>0</v>
      </c>
    </row>
    <row r="1078" ht="15.6" customHeight="1" outlineLevel="2" spans="1:7">
      <c r="A1078" s="288" t="s">
        <v>1905</v>
      </c>
      <c r="B1078" s="289" t="s">
        <v>68</v>
      </c>
      <c r="C1078" s="290"/>
      <c r="D1078" s="295"/>
      <c r="E1078" s="296"/>
      <c r="F1078" s="291">
        <f t="shared" si="88"/>
        <v>0</v>
      </c>
      <c r="G1078" s="291">
        <f t="shared" si="89"/>
        <v>0</v>
      </c>
    </row>
    <row r="1079" ht="15.6" customHeight="1" outlineLevel="2" spans="1:7">
      <c r="A1079" s="288" t="s">
        <v>1906</v>
      </c>
      <c r="B1079" s="289" t="s">
        <v>1907</v>
      </c>
      <c r="C1079" s="290"/>
      <c r="D1079" s="295"/>
      <c r="E1079" s="296"/>
      <c r="F1079" s="291">
        <f t="shared" si="88"/>
        <v>0</v>
      </c>
      <c r="G1079" s="291">
        <f t="shared" si="89"/>
        <v>0</v>
      </c>
    </row>
    <row r="1080" ht="15.6" customHeight="1" outlineLevel="2" spans="1:7">
      <c r="A1080" s="288" t="s">
        <v>1908</v>
      </c>
      <c r="B1080" s="289" t="s">
        <v>1909</v>
      </c>
      <c r="C1080" s="290"/>
      <c r="D1080" s="295"/>
      <c r="E1080" s="296"/>
      <c r="F1080" s="291">
        <f t="shared" si="88"/>
        <v>0</v>
      </c>
      <c r="G1080" s="291">
        <f t="shared" si="89"/>
        <v>0</v>
      </c>
    </row>
    <row r="1081" ht="15.6" customHeight="1" outlineLevel="2" spans="1:7">
      <c r="A1081" s="288" t="s">
        <v>1910</v>
      </c>
      <c r="B1081" s="289" t="s">
        <v>1911</v>
      </c>
      <c r="C1081" s="290"/>
      <c r="D1081" s="295"/>
      <c r="E1081" s="296"/>
      <c r="F1081" s="291">
        <f t="shared" si="88"/>
        <v>0</v>
      </c>
      <c r="G1081" s="291">
        <f t="shared" si="89"/>
        <v>0</v>
      </c>
    </row>
    <row r="1082" outlineLevel="1" spans="1:7">
      <c r="A1082" s="284" t="s">
        <v>1912</v>
      </c>
      <c r="B1082" s="285" t="s">
        <v>1913</v>
      </c>
      <c r="C1082" s="286">
        <f>SUM(C1083:C1089)</f>
        <v>24112</v>
      </c>
      <c r="D1082" s="286">
        <f>SUM(D1083:D1089)</f>
        <v>7285</v>
      </c>
      <c r="E1082" s="286">
        <f>SUM(E1083:E1089)</f>
        <v>11180</v>
      </c>
      <c r="F1082" s="287">
        <f t="shared" si="88"/>
        <v>0.463669542136695</v>
      </c>
      <c r="G1082" s="287">
        <f t="shared" si="89"/>
        <v>1.53466026080988</v>
      </c>
    </row>
    <row r="1083" ht="15.6" customHeight="1" outlineLevel="2" spans="1:7">
      <c r="A1083" s="288" t="s">
        <v>1914</v>
      </c>
      <c r="B1083" s="289" t="s">
        <v>64</v>
      </c>
      <c r="C1083" s="290"/>
      <c r="D1083" s="295"/>
      <c r="E1083" s="296"/>
      <c r="F1083" s="291">
        <f t="shared" si="88"/>
        <v>0</v>
      </c>
      <c r="G1083" s="291">
        <f t="shared" si="89"/>
        <v>0</v>
      </c>
    </row>
    <row r="1084" ht="15.6" customHeight="1" outlineLevel="2" spans="1:7">
      <c r="A1084" s="288" t="s">
        <v>1915</v>
      </c>
      <c r="B1084" s="289" t="s">
        <v>66</v>
      </c>
      <c r="C1084" s="290"/>
      <c r="D1084" s="295"/>
      <c r="E1084" s="296"/>
      <c r="F1084" s="291">
        <f t="shared" si="88"/>
        <v>0</v>
      </c>
      <c r="G1084" s="291">
        <f t="shared" si="89"/>
        <v>0</v>
      </c>
    </row>
    <row r="1085" ht="15.6" customHeight="1" outlineLevel="2" spans="1:7">
      <c r="A1085" s="288" t="s">
        <v>1916</v>
      </c>
      <c r="B1085" s="289" t="s">
        <v>68</v>
      </c>
      <c r="C1085" s="290"/>
      <c r="D1085" s="295"/>
      <c r="E1085" s="296"/>
      <c r="F1085" s="291">
        <f t="shared" si="88"/>
        <v>0</v>
      </c>
      <c r="G1085" s="291">
        <f t="shared" si="89"/>
        <v>0</v>
      </c>
    </row>
    <row r="1086" ht="15.6" customHeight="1" outlineLevel="2" spans="1:7">
      <c r="A1086" s="288" t="s">
        <v>1917</v>
      </c>
      <c r="B1086" s="289" t="s">
        <v>1918</v>
      </c>
      <c r="C1086" s="290"/>
      <c r="D1086" s="295"/>
      <c r="E1086" s="296"/>
      <c r="F1086" s="291">
        <f t="shared" si="88"/>
        <v>0</v>
      </c>
      <c r="G1086" s="291">
        <f t="shared" si="89"/>
        <v>0</v>
      </c>
    </row>
    <row r="1087" ht="15.6" customHeight="1" outlineLevel="2" spans="1:7">
      <c r="A1087" s="288" t="s">
        <v>1919</v>
      </c>
      <c r="B1087" s="289" t="s">
        <v>1920</v>
      </c>
      <c r="C1087" s="290">
        <v>650</v>
      </c>
      <c r="D1087" s="294">
        <v>1089</v>
      </c>
      <c r="E1087" s="296">
        <v>600</v>
      </c>
      <c r="F1087" s="291">
        <f t="shared" si="88"/>
        <v>0.923076923076923</v>
      </c>
      <c r="G1087" s="291">
        <f t="shared" si="89"/>
        <v>0.550964187327824</v>
      </c>
    </row>
    <row r="1088" ht="15.6" customHeight="1" outlineLevel="2" spans="1:7">
      <c r="A1088" s="288" t="s">
        <v>1921</v>
      </c>
      <c r="B1088" s="289" t="s">
        <v>1922</v>
      </c>
      <c r="C1088" s="290">
        <v>160</v>
      </c>
      <c r="D1088" s="294">
        <v>0</v>
      </c>
      <c r="E1088" s="296"/>
      <c r="F1088" s="291">
        <f t="shared" si="88"/>
        <v>0</v>
      </c>
      <c r="G1088" s="291">
        <f t="shared" si="89"/>
        <v>0</v>
      </c>
    </row>
    <row r="1089" ht="15.6" customHeight="1" outlineLevel="2" spans="1:7">
      <c r="A1089" s="288" t="s">
        <v>1923</v>
      </c>
      <c r="B1089" s="289" t="s">
        <v>1924</v>
      </c>
      <c r="C1089" s="290">
        <v>23302</v>
      </c>
      <c r="D1089" s="294">
        <v>6196</v>
      </c>
      <c r="E1089" s="296">
        <v>10580</v>
      </c>
      <c r="F1089" s="291">
        <f t="shared" si="88"/>
        <v>0.454038279975968</v>
      </c>
      <c r="G1089" s="291">
        <f t="shared" si="89"/>
        <v>1.70755326016785</v>
      </c>
    </row>
    <row r="1090" outlineLevel="1" spans="1:7">
      <c r="A1090" s="284" t="s">
        <v>1925</v>
      </c>
      <c r="B1090" s="285" t="s">
        <v>1926</v>
      </c>
      <c r="C1090" s="286">
        <f>SUM(C1091:C1095)</f>
        <v>0</v>
      </c>
      <c r="D1090" s="286">
        <f>SUM(D1091:D1095)</f>
        <v>0</v>
      </c>
      <c r="E1090" s="286">
        <f>SUM(E1091:E1095)</f>
        <v>0</v>
      </c>
      <c r="F1090" s="287">
        <f t="shared" si="88"/>
        <v>0</v>
      </c>
      <c r="G1090" s="287">
        <f t="shared" si="89"/>
        <v>0</v>
      </c>
    </row>
    <row r="1091" ht="15.6" customHeight="1" outlineLevel="2" spans="1:7">
      <c r="A1091" s="288" t="s">
        <v>1927</v>
      </c>
      <c r="B1091" s="289" t="s">
        <v>1928</v>
      </c>
      <c r="C1091" s="290"/>
      <c r="D1091" s="295"/>
      <c r="E1091" s="296"/>
      <c r="F1091" s="291">
        <f t="shared" si="88"/>
        <v>0</v>
      </c>
      <c r="G1091" s="291">
        <f t="shared" si="89"/>
        <v>0</v>
      </c>
    </row>
    <row r="1092" ht="15.6" customHeight="1" outlineLevel="2" spans="1:7">
      <c r="A1092" s="288" t="s">
        <v>1929</v>
      </c>
      <c r="B1092" s="289" t="s">
        <v>1930</v>
      </c>
      <c r="C1092" s="297"/>
      <c r="D1092" s="295"/>
      <c r="E1092" s="296"/>
      <c r="F1092" s="291">
        <f t="shared" si="88"/>
        <v>0</v>
      </c>
      <c r="G1092" s="291">
        <f t="shared" si="89"/>
        <v>0</v>
      </c>
    </row>
    <row r="1093" ht="15.6" customHeight="1" outlineLevel="2" spans="1:7">
      <c r="A1093" s="288" t="s">
        <v>1931</v>
      </c>
      <c r="B1093" s="289" t="s">
        <v>1932</v>
      </c>
      <c r="C1093" s="290"/>
      <c r="D1093" s="295"/>
      <c r="E1093" s="296"/>
      <c r="F1093" s="291">
        <f t="shared" si="88"/>
        <v>0</v>
      </c>
      <c r="G1093" s="291">
        <f t="shared" si="89"/>
        <v>0</v>
      </c>
    </row>
    <row r="1094" ht="15.6" customHeight="1" outlineLevel="2" spans="1:7">
      <c r="A1094" s="288" t="s">
        <v>1933</v>
      </c>
      <c r="B1094" s="289" t="s">
        <v>1934</v>
      </c>
      <c r="C1094" s="290"/>
      <c r="D1094" s="295"/>
      <c r="E1094" s="296"/>
      <c r="F1094" s="291">
        <f t="shared" si="88"/>
        <v>0</v>
      </c>
      <c r="G1094" s="291">
        <f t="shared" si="89"/>
        <v>0</v>
      </c>
    </row>
    <row r="1095" ht="15.6" customHeight="1" outlineLevel="2" spans="1:7">
      <c r="A1095" s="288" t="s">
        <v>1935</v>
      </c>
      <c r="B1095" s="289" t="s">
        <v>1926</v>
      </c>
      <c r="C1095" s="292"/>
      <c r="D1095" s="295"/>
      <c r="E1095" s="296"/>
      <c r="F1095" s="291">
        <f t="shared" si="88"/>
        <v>0</v>
      </c>
      <c r="G1095" s="291">
        <f t="shared" si="89"/>
        <v>0</v>
      </c>
    </row>
    <row r="1096" spans="1:7">
      <c r="A1096" s="281" t="s">
        <v>1936</v>
      </c>
      <c r="B1096" s="109" t="s">
        <v>1937</v>
      </c>
      <c r="C1096" s="282">
        <f>SUM(C1097,C1107,C1113)</f>
        <v>100</v>
      </c>
      <c r="D1096" s="282">
        <f>SUM(D1097,D1107,D1113)</f>
        <v>3206</v>
      </c>
      <c r="E1096" s="282">
        <f>SUM(E1097,E1107,E1113)</f>
        <v>100</v>
      </c>
      <c r="F1096" s="283">
        <f t="shared" si="88"/>
        <v>1</v>
      </c>
      <c r="G1096" s="283">
        <f t="shared" si="89"/>
        <v>0.0311915159076731</v>
      </c>
    </row>
    <row r="1097" outlineLevel="1" spans="1:7">
      <c r="A1097" s="284" t="s">
        <v>1938</v>
      </c>
      <c r="B1097" s="285" t="s">
        <v>1939</v>
      </c>
      <c r="C1097" s="286">
        <f>SUM(C1098:C1106)</f>
        <v>100</v>
      </c>
      <c r="D1097" s="286">
        <f>SUM(D1098:D1106)</f>
        <v>276</v>
      </c>
      <c r="E1097" s="286">
        <f>SUM(E1098:E1106)</f>
        <v>100</v>
      </c>
      <c r="F1097" s="287">
        <f t="shared" si="88"/>
        <v>1</v>
      </c>
      <c r="G1097" s="287">
        <f t="shared" si="89"/>
        <v>0.36231884057971</v>
      </c>
    </row>
    <row r="1098" ht="15.6" customHeight="1" outlineLevel="2" spans="1:7">
      <c r="A1098" s="288" t="s">
        <v>1940</v>
      </c>
      <c r="B1098" s="289" t="s">
        <v>64</v>
      </c>
      <c r="C1098" s="290"/>
      <c r="D1098" s="295"/>
      <c r="E1098" s="296"/>
      <c r="F1098" s="291">
        <f t="shared" si="88"/>
        <v>0</v>
      </c>
      <c r="G1098" s="291">
        <f t="shared" si="89"/>
        <v>0</v>
      </c>
    </row>
    <row r="1099" ht="15.6" customHeight="1" outlineLevel="2" spans="1:7">
      <c r="A1099" s="288" t="s">
        <v>1941</v>
      </c>
      <c r="B1099" s="289" t="s">
        <v>66</v>
      </c>
      <c r="C1099" s="290"/>
      <c r="D1099" s="295"/>
      <c r="E1099" s="296"/>
      <c r="F1099" s="291">
        <f t="shared" si="88"/>
        <v>0</v>
      </c>
      <c r="G1099" s="291">
        <f t="shared" si="89"/>
        <v>0</v>
      </c>
    </row>
    <row r="1100" ht="15.6" customHeight="1" outlineLevel="2" spans="1:7">
      <c r="A1100" s="288" t="s">
        <v>1942</v>
      </c>
      <c r="B1100" s="289" t="s">
        <v>68</v>
      </c>
      <c r="C1100" s="290"/>
      <c r="D1100" s="295"/>
      <c r="E1100" s="296"/>
      <c r="F1100" s="291">
        <f t="shared" si="88"/>
        <v>0</v>
      </c>
      <c r="G1100" s="291">
        <f t="shared" si="89"/>
        <v>0</v>
      </c>
    </row>
    <row r="1101" ht="15.6" customHeight="1" outlineLevel="2" spans="1:7">
      <c r="A1101" s="288" t="s">
        <v>1943</v>
      </c>
      <c r="B1101" s="289" t="s">
        <v>1944</v>
      </c>
      <c r="C1101" s="290"/>
      <c r="D1101" s="295"/>
      <c r="E1101" s="296"/>
      <c r="F1101" s="291">
        <f t="shared" si="88"/>
        <v>0</v>
      </c>
      <c r="G1101" s="291">
        <f t="shared" si="89"/>
        <v>0</v>
      </c>
    </row>
    <row r="1102" ht="15.6" customHeight="1" outlineLevel="2" spans="1:7">
      <c r="A1102" s="288" t="s">
        <v>1945</v>
      </c>
      <c r="B1102" s="289" t="s">
        <v>1946</v>
      </c>
      <c r="C1102" s="290"/>
      <c r="D1102" s="295"/>
      <c r="E1102" s="296"/>
      <c r="F1102" s="291">
        <f t="shared" si="88"/>
        <v>0</v>
      </c>
      <c r="G1102" s="291">
        <f t="shared" si="89"/>
        <v>0</v>
      </c>
    </row>
    <row r="1103" ht="15.6" customHeight="1" outlineLevel="2" spans="1:7">
      <c r="A1103" s="288" t="s">
        <v>1947</v>
      </c>
      <c r="B1103" s="289" t="s">
        <v>1948</v>
      </c>
      <c r="C1103" s="290"/>
      <c r="D1103" s="295"/>
      <c r="E1103" s="296"/>
      <c r="F1103" s="291">
        <f t="shared" si="88"/>
        <v>0</v>
      </c>
      <c r="G1103" s="291">
        <f t="shared" si="89"/>
        <v>0</v>
      </c>
    </row>
    <row r="1104" ht="15.6" customHeight="1" outlineLevel="2" spans="1:7">
      <c r="A1104" s="288" t="s">
        <v>1949</v>
      </c>
      <c r="B1104" s="289" t="s">
        <v>1950</v>
      </c>
      <c r="C1104" s="290"/>
      <c r="D1104" s="295"/>
      <c r="E1104" s="296"/>
      <c r="F1104" s="291">
        <f t="shared" si="88"/>
        <v>0</v>
      </c>
      <c r="G1104" s="291">
        <f t="shared" si="89"/>
        <v>0</v>
      </c>
    </row>
    <row r="1105" ht="15.6" customHeight="1" outlineLevel="2" spans="1:7">
      <c r="A1105" s="288" t="s">
        <v>1951</v>
      </c>
      <c r="B1105" s="289" t="s">
        <v>82</v>
      </c>
      <c r="C1105" s="290"/>
      <c r="D1105" s="295"/>
      <c r="E1105" s="296"/>
      <c r="F1105" s="291">
        <f t="shared" si="88"/>
        <v>0</v>
      </c>
      <c r="G1105" s="291">
        <f t="shared" si="89"/>
        <v>0</v>
      </c>
    </row>
    <row r="1106" ht="15.6" customHeight="1" outlineLevel="2" spans="1:7">
      <c r="A1106" s="288" t="s">
        <v>1952</v>
      </c>
      <c r="B1106" s="289" t="s">
        <v>1953</v>
      </c>
      <c r="C1106" s="292">
        <v>100</v>
      </c>
      <c r="D1106" s="294">
        <v>276</v>
      </c>
      <c r="E1106" s="296">
        <v>100</v>
      </c>
      <c r="F1106" s="291">
        <f t="shared" si="88"/>
        <v>1</v>
      </c>
      <c r="G1106" s="291">
        <f t="shared" si="89"/>
        <v>0.36231884057971</v>
      </c>
    </row>
    <row r="1107" outlineLevel="1" spans="1:7">
      <c r="A1107" s="284" t="s">
        <v>1954</v>
      </c>
      <c r="B1107" s="285" t="s">
        <v>1955</v>
      </c>
      <c r="C1107" s="286">
        <f>SUM(C1108:C1112)</f>
        <v>0</v>
      </c>
      <c r="D1107" s="286">
        <f>SUM(D1108:D1112)</f>
        <v>306</v>
      </c>
      <c r="E1107" s="286">
        <f>SUM(E1108:E1112)</f>
        <v>0</v>
      </c>
      <c r="F1107" s="287">
        <f t="shared" si="88"/>
        <v>0</v>
      </c>
      <c r="G1107" s="287">
        <f t="shared" si="89"/>
        <v>0</v>
      </c>
    </row>
    <row r="1108" ht="15.6" customHeight="1" outlineLevel="2" spans="1:7">
      <c r="A1108" s="288" t="s">
        <v>1956</v>
      </c>
      <c r="B1108" s="289" t="s">
        <v>64</v>
      </c>
      <c r="C1108" s="290"/>
      <c r="D1108" s="295"/>
      <c r="E1108" s="296"/>
      <c r="F1108" s="291">
        <f t="shared" si="88"/>
        <v>0</v>
      </c>
      <c r="G1108" s="291">
        <f t="shared" si="89"/>
        <v>0</v>
      </c>
    </row>
    <row r="1109" ht="15.6" customHeight="1" outlineLevel="2" spans="1:7">
      <c r="A1109" s="288" t="s">
        <v>1957</v>
      </c>
      <c r="B1109" s="289" t="s">
        <v>66</v>
      </c>
      <c r="C1109" s="290"/>
      <c r="D1109" s="295"/>
      <c r="E1109" s="296"/>
      <c r="F1109" s="291">
        <f t="shared" si="88"/>
        <v>0</v>
      </c>
      <c r="G1109" s="291">
        <f t="shared" si="89"/>
        <v>0</v>
      </c>
    </row>
    <row r="1110" ht="15.6" customHeight="1" outlineLevel="2" spans="1:7">
      <c r="A1110" s="288" t="s">
        <v>1958</v>
      </c>
      <c r="B1110" s="289" t="s">
        <v>68</v>
      </c>
      <c r="C1110" s="290"/>
      <c r="D1110" s="295"/>
      <c r="E1110" s="296"/>
      <c r="F1110" s="291">
        <f t="shared" si="88"/>
        <v>0</v>
      </c>
      <c r="G1110" s="291">
        <f t="shared" si="89"/>
        <v>0</v>
      </c>
    </row>
    <row r="1111" ht="15.6" customHeight="1" outlineLevel="2" spans="1:7">
      <c r="A1111" s="288" t="s">
        <v>1959</v>
      </c>
      <c r="B1111" s="289" t="s">
        <v>1960</v>
      </c>
      <c r="C1111" s="290"/>
      <c r="D1111" s="295"/>
      <c r="E1111" s="296"/>
      <c r="F1111" s="291">
        <f t="shared" si="88"/>
        <v>0</v>
      </c>
      <c r="G1111" s="291">
        <f t="shared" si="89"/>
        <v>0</v>
      </c>
    </row>
    <row r="1112" ht="15.6" customHeight="1" outlineLevel="2" spans="1:7">
      <c r="A1112" s="288" t="s">
        <v>1961</v>
      </c>
      <c r="B1112" s="289" t="s">
        <v>1962</v>
      </c>
      <c r="C1112" s="292"/>
      <c r="D1112" s="294">
        <v>306</v>
      </c>
      <c r="E1112" s="296"/>
      <c r="F1112" s="291">
        <f t="shared" si="88"/>
        <v>0</v>
      </c>
      <c r="G1112" s="291">
        <f t="shared" si="89"/>
        <v>0</v>
      </c>
    </row>
    <row r="1113" outlineLevel="1" spans="1:7">
      <c r="A1113" s="284" t="s">
        <v>1963</v>
      </c>
      <c r="B1113" s="285" t="s">
        <v>1964</v>
      </c>
      <c r="C1113" s="286">
        <f>SUM(C1114:C1115)</f>
        <v>0</v>
      </c>
      <c r="D1113" s="286">
        <f>SUM(D1114:D1115)</f>
        <v>2624</v>
      </c>
      <c r="E1113" s="286">
        <f>SUM(E1114:E1115)</f>
        <v>0</v>
      </c>
      <c r="F1113" s="287">
        <f t="shared" si="88"/>
        <v>0</v>
      </c>
      <c r="G1113" s="287">
        <f t="shared" si="89"/>
        <v>0</v>
      </c>
    </row>
    <row r="1114" ht="15.6" customHeight="1" outlineLevel="2" spans="1:7">
      <c r="A1114" s="288" t="s">
        <v>1965</v>
      </c>
      <c r="B1114" s="289" t="s">
        <v>1966</v>
      </c>
      <c r="C1114" s="290"/>
      <c r="D1114" s="295"/>
      <c r="E1114" s="296"/>
      <c r="F1114" s="291">
        <f t="shared" si="88"/>
        <v>0</v>
      </c>
      <c r="G1114" s="291">
        <f t="shared" si="89"/>
        <v>0</v>
      </c>
    </row>
    <row r="1115" ht="15.6" customHeight="1" outlineLevel="2" spans="1:7">
      <c r="A1115" s="288" t="s">
        <v>1967</v>
      </c>
      <c r="B1115" s="289" t="s">
        <v>1964</v>
      </c>
      <c r="C1115" s="292"/>
      <c r="D1115" s="294">
        <v>2624</v>
      </c>
      <c r="E1115" s="296"/>
      <c r="F1115" s="291">
        <f t="shared" si="88"/>
        <v>0</v>
      </c>
      <c r="G1115" s="291">
        <f t="shared" si="89"/>
        <v>0</v>
      </c>
    </row>
    <row r="1116" spans="1:7">
      <c r="A1116" s="281" t="s">
        <v>1968</v>
      </c>
      <c r="B1116" s="109" t="s">
        <v>1969</v>
      </c>
      <c r="C1116" s="282">
        <f>SUM(C1117,C1124,C1134,C1140,C1143)</f>
        <v>0</v>
      </c>
      <c r="D1116" s="282">
        <f>SUM(D1117,D1124,D1134,D1140,D1143)</f>
        <v>0</v>
      </c>
      <c r="E1116" s="282">
        <f>SUM(E1117,E1124,E1134,E1140,E1143)</f>
        <v>0</v>
      </c>
      <c r="F1116" s="283">
        <f t="shared" si="88"/>
        <v>0</v>
      </c>
      <c r="G1116" s="283">
        <f t="shared" si="89"/>
        <v>0</v>
      </c>
    </row>
    <row r="1117" outlineLevel="1" spans="1:7">
      <c r="A1117" s="284" t="s">
        <v>1970</v>
      </c>
      <c r="B1117" s="285" t="s">
        <v>1971</v>
      </c>
      <c r="C1117" s="286">
        <f>SUM(C1118:C1123)</f>
        <v>0</v>
      </c>
      <c r="D1117" s="286">
        <f>SUM(D1118:D1123)</f>
        <v>0</v>
      </c>
      <c r="E1117" s="286">
        <f>SUM(E1118:E1123)</f>
        <v>0</v>
      </c>
      <c r="F1117" s="287">
        <f t="shared" si="88"/>
        <v>0</v>
      </c>
      <c r="G1117" s="287">
        <f t="shared" si="89"/>
        <v>0</v>
      </c>
    </row>
    <row r="1118" ht="15.6" customHeight="1" outlineLevel="2" spans="1:7">
      <c r="A1118" s="288" t="s">
        <v>1972</v>
      </c>
      <c r="B1118" s="289" t="s">
        <v>64</v>
      </c>
      <c r="C1118" s="290"/>
      <c r="D1118" s="295"/>
      <c r="E1118" s="296"/>
      <c r="F1118" s="291">
        <f t="shared" si="88"/>
        <v>0</v>
      </c>
      <c r="G1118" s="291">
        <f t="shared" si="89"/>
        <v>0</v>
      </c>
    </row>
    <row r="1119" ht="15.6" customHeight="1" outlineLevel="2" spans="1:7">
      <c r="A1119" s="288" t="s">
        <v>1973</v>
      </c>
      <c r="B1119" s="289" t="s">
        <v>66</v>
      </c>
      <c r="C1119" s="290"/>
      <c r="D1119" s="295"/>
      <c r="E1119" s="296"/>
      <c r="F1119" s="291">
        <f t="shared" si="88"/>
        <v>0</v>
      </c>
      <c r="G1119" s="291">
        <f t="shared" si="89"/>
        <v>0</v>
      </c>
    </row>
    <row r="1120" ht="15.6" customHeight="1" outlineLevel="2" spans="1:7">
      <c r="A1120" s="288" t="s">
        <v>1974</v>
      </c>
      <c r="B1120" s="289" t="s">
        <v>68</v>
      </c>
      <c r="C1120" s="290"/>
      <c r="D1120" s="295"/>
      <c r="E1120" s="296"/>
      <c r="F1120" s="291">
        <f t="shared" si="88"/>
        <v>0</v>
      </c>
      <c r="G1120" s="291">
        <f t="shared" si="89"/>
        <v>0</v>
      </c>
    </row>
    <row r="1121" ht="15.6" customHeight="1" outlineLevel="2" spans="1:7">
      <c r="A1121" s="288" t="s">
        <v>1975</v>
      </c>
      <c r="B1121" s="289" t="s">
        <v>1976</v>
      </c>
      <c r="C1121" s="290"/>
      <c r="D1121" s="295"/>
      <c r="E1121" s="296"/>
      <c r="F1121" s="291">
        <f t="shared" si="88"/>
        <v>0</v>
      </c>
      <c r="G1121" s="291">
        <f t="shared" si="89"/>
        <v>0</v>
      </c>
    </row>
    <row r="1122" ht="15.6" customHeight="1" outlineLevel="2" spans="1:7">
      <c r="A1122" s="288" t="s">
        <v>1977</v>
      </c>
      <c r="B1122" s="289" t="s">
        <v>82</v>
      </c>
      <c r="C1122" s="290"/>
      <c r="D1122" s="295"/>
      <c r="E1122" s="296"/>
      <c r="F1122" s="291">
        <f t="shared" si="88"/>
        <v>0</v>
      </c>
      <c r="G1122" s="291">
        <f t="shared" si="89"/>
        <v>0</v>
      </c>
    </row>
    <row r="1123" ht="15.6" customHeight="1" outlineLevel="2" spans="1:7">
      <c r="A1123" s="288" t="s">
        <v>1978</v>
      </c>
      <c r="B1123" s="289" t="s">
        <v>1979</v>
      </c>
      <c r="C1123" s="290"/>
      <c r="D1123" s="295"/>
      <c r="E1123" s="296"/>
      <c r="F1123" s="291">
        <f t="shared" si="88"/>
        <v>0</v>
      </c>
      <c r="G1123" s="291">
        <f t="shared" si="89"/>
        <v>0</v>
      </c>
    </row>
    <row r="1124" outlineLevel="1" spans="1:7">
      <c r="A1124" s="284" t="s">
        <v>1980</v>
      </c>
      <c r="B1124" s="285" t="s">
        <v>1981</v>
      </c>
      <c r="C1124" s="286">
        <f>SUM(C1125:C1133)</f>
        <v>0</v>
      </c>
      <c r="D1124" s="286">
        <f>SUM(D1125:D1133)</f>
        <v>0</v>
      </c>
      <c r="E1124" s="286">
        <f>SUM(E1125:E1133)</f>
        <v>0</v>
      </c>
      <c r="F1124" s="287">
        <f t="shared" si="88"/>
        <v>0</v>
      </c>
      <c r="G1124" s="287">
        <f t="shared" si="89"/>
        <v>0</v>
      </c>
    </row>
    <row r="1125" ht="15.6" customHeight="1" outlineLevel="2" spans="1:7">
      <c r="A1125" s="288" t="s">
        <v>1982</v>
      </c>
      <c r="B1125" s="289" t="s">
        <v>1983</v>
      </c>
      <c r="C1125" s="290"/>
      <c r="D1125" s="295"/>
      <c r="E1125" s="296"/>
      <c r="F1125" s="291">
        <f t="shared" si="88"/>
        <v>0</v>
      </c>
      <c r="G1125" s="291">
        <f t="shared" si="89"/>
        <v>0</v>
      </c>
    </row>
    <row r="1126" ht="15.6" customHeight="1" outlineLevel="2" spans="1:7">
      <c r="A1126" s="288" t="s">
        <v>1984</v>
      </c>
      <c r="B1126" s="289" t="s">
        <v>1985</v>
      </c>
      <c r="C1126" s="290"/>
      <c r="D1126" s="295"/>
      <c r="E1126" s="296"/>
      <c r="F1126" s="291">
        <f t="shared" ref="F1126:F1189" si="90">IF(C1126&gt;0,E1126/C1126,0)</f>
        <v>0</v>
      </c>
      <c r="G1126" s="291">
        <f t="shared" ref="G1126:G1189" si="91">IF(D1126&gt;0,E1126/D1126,0)</f>
        <v>0</v>
      </c>
    </row>
    <row r="1127" ht="15.6" customHeight="1" outlineLevel="2" spans="1:7">
      <c r="A1127" s="288" t="s">
        <v>1986</v>
      </c>
      <c r="B1127" s="289" t="s">
        <v>1987</v>
      </c>
      <c r="C1127" s="290"/>
      <c r="D1127" s="295"/>
      <c r="E1127" s="296"/>
      <c r="F1127" s="291">
        <f t="shared" si="90"/>
        <v>0</v>
      </c>
      <c r="G1127" s="291">
        <f t="shared" si="91"/>
        <v>0</v>
      </c>
    </row>
    <row r="1128" ht="15.6" customHeight="1" outlineLevel="2" spans="1:7">
      <c r="A1128" s="288" t="s">
        <v>1988</v>
      </c>
      <c r="B1128" s="289" t="s">
        <v>1989</v>
      </c>
      <c r="C1128" s="290"/>
      <c r="D1128" s="295"/>
      <c r="E1128" s="296"/>
      <c r="F1128" s="291">
        <f t="shared" si="90"/>
        <v>0</v>
      </c>
      <c r="G1128" s="291">
        <f t="shared" si="91"/>
        <v>0</v>
      </c>
    </row>
    <row r="1129" ht="15.6" customHeight="1" outlineLevel="2" spans="1:7">
      <c r="A1129" s="288" t="s">
        <v>1990</v>
      </c>
      <c r="B1129" s="289" t="s">
        <v>1991</v>
      </c>
      <c r="C1129" s="290"/>
      <c r="D1129" s="295"/>
      <c r="E1129" s="296"/>
      <c r="F1129" s="291">
        <f t="shared" si="90"/>
        <v>0</v>
      </c>
      <c r="G1129" s="291">
        <f t="shared" si="91"/>
        <v>0</v>
      </c>
    </row>
    <row r="1130" ht="15.6" customHeight="1" outlineLevel="2" spans="1:7">
      <c r="A1130" s="288" t="s">
        <v>1992</v>
      </c>
      <c r="B1130" s="289" t="s">
        <v>1993</v>
      </c>
      <c r="C1130" s="290"/>
      <c r="D1130" s="295"/>
      <c r="E1130" s="296"/>
      <c r="F1130" s="291">
        <f t="shared" si="90"/>
        <v>0</v>
      </c>
      <c r="G1130" s="291">
        <f t="shared" si="91"/>
        <v>0</v>
      </c>
    </row>
    <row r="1131" ht="15.6" customHeight="1" outlineLevel="2" spans="1:7">
      <c r="A1131" s="288" t="s">
        <v>1994</v>
      </c>
      <c r="B1131" s="289" t="s">
        <v>1995</v>
      </c>
      <c r="C1131" s="290"/>
      <c r="D1131" s="295"/>
      <c r="E1131" s="296"/>
      <c r="F1131" s="291">
        <f t="shared" si="90"/>
        <v>0</v>
      </c>
      <c r="G1131" s="291">
        <f t="shared" si="91"/>
        <v>0</v>
      </c>
    </row>
    <row r="1132" ht="15.6" customHeight="1" outlineLevel="2" spans="1:7">
      <c r="A1132" s="288" t="s">
        <v>1996</v>
      </c>
      <c r="B1132" s="289" t="s">
        <v>1997</v>
      </c>
      <c r="C1132" s="290"/>
      <c r="D1132" s="295"/>
      <c r="E1132" s="296"/>
      <c r="F1132" s="291">
        <f t="shared" si="90"/>
        <v>0</v>
      </c>
      <c r="G1132" s="291">
        <f t="shared" si="91"/>
        <v>0</v>
      </c>
    </row>
    <row r="1133" ht="15.6" customHeight="1" outlineLevel="2" spans="1:7">
      <c r="A1133" s="288" t="s">
        <v>1998</v>
      </c>
      <c r="B1133" s="289" t="s">
        <v>1999</v>
      </c>
      <c r="C1133" s="290"/>
      <c r="D1133" s="295"/>
      <c r="E1133" s="296"/>
      <c r="F1133" s="291">
        <f t="shared" si="90"/>
        <v>0</v>
      </c>
      <c r="G1133" s="291">
        <f t="shared" si="91"/>
        <v>0</v>
      </c>
    </row>
    <row r="1134" outlineLevel="1" spans="1:7">
      <c r="A1134" s="284" t="s">
        <v>2000</v>
      </c>
      <c r="B1134" s="285" t="s">
        <v>2001</v>
      </c>
      <c r="C1134" s="286">
        <f>SUM(C1135:C1139)</f>
        <v>0</v>
      </c>
      <c r="D1134" s="286">
        <f>SUM(D1135:D1139)</f>
        <v>0</v>
      </c>
      <c r="E1134" s="286">
        <f>SUM(E1135:E1139)</f>
        <v>0</v>
      </c>
      <c r="F1134" s="287">
        <f t="shared" si="90"/>
        <v>0</v>
      </c>
      <c r="G1134" s="287">
        <f t="shared" si="91"/>
        <v>0</v>
      </c>
    </row>
    <row r="1135" ht="15.6" customHeight="1" outlineLevel="2" spans="1:7">
      <c r="A1135" s="288" t="s">
        <v>2002</v>
      </c>
      <c r="B1135" s="289" t="s">
        <v>2003</v>
      </c>
      <c r="C1135" s="290"/>
      <c r="D1135" s="295"/>
      <c r="E1135" s="296"/>
      <c r="F1135" s="291">
        <f t="shared" si="90"/>
        <v>0</v>
      </c>
      <c r="G1135" s="291">
        <f t="shared" si="91"/>
        <v>0</v>
      </c>
    </row>
    <row r="1136" ht="15.6" customHeight="1" outlineLevel="2" spans="1:7">
      <c r="A1136" s="288" t="s">
        <v>2004</v>
      </c>
      <c r="B1136" s="289" t="s">
        <v>2005</v>
      </c>
      <c r="C1136" s="290"/>
      <c r="D1136" s="295"/>
      <c r="E1136" s="296"/>
      <c r="F1136" s="291">
        <f t="shared" si="90"/>
        <v>0</v>
      </c>
      <c r="G1136" s="291">
        <f t="shared" si="91"/>
        <v>0</v>
      </c>
    </row>
    <row r="1137" ht="15.6" customHeight="1" outlineLevel="2" spans="1:7">
      <c r="A1137" s="288" t="s">
        <v>2006</v>
      </c>
      <c r="B1137" s="289" t="s">
        <v>2007</v>
      </c>
      <c r="C1137" s="290"/>
      <c r="D1137" s="295"/>
      <c r="E1137" s="296"/>
      <c r="F1137" s="291">
        <f t="shared" si="90"/>
        <v>0</v>
      </c>
      <c r="G1137" s="291">
        <f t="shared" si="91"/>
        <v>0</v>
      </c>
    </row>
    <row r="1138" ht="15.6" customHeight="1" outlineLevel="2" spans="1:7">
      <c r="A1138" s="288" t="s">
        <v>2008</v>
      </c>
      <c r="B1138" s="289" t="s">
        <v>2009</v>
      </c>
      <c r="C1138" s="290"/>
      <c r="D1138" s="295"/>
      <c r="E1138" s="296"/>
      <c r="F1138" s="291">
        <f t="shared" si="90"/>
        <v>0</v>
      </c>
      <c r="G1138" s="291">
        <f t="shared" si="91"/>
        <v>0</v>
      </c>
    </row>
    <row r="1139" ht="15.6" customHeight="1" outlineLevel="2" spans="1:7">
      <c r="A1139" s="288" t="s">
        <v>2010</v>
      </c>
      <c r="B1139" s="289" t="s">
        <v>2011</v>
      </c>
      <c r="C1139" s="290"/>
      <c r="D1139" s="295"/>
      <c r="E1139" s="296"/>
      <c r="F1139" s="291">
        <f t="shared" si="90"/>
        <v>0</v>
      </c>
      <c r="G1139" s="291">
        <f t="shared" si="91"/>
        <v>0</v>
      </c>
    </row>
    <row r="1140" outlineLevel="1" spans="1:7">
      <c r="A1140" s="284" t="s">
        <v>2012</v>
      </c>
      <c r="B1140" s="285" t="s">
        <v>2013</v>
      </c>
      <c r="C1140" s="286">
        <f>SUM(C1141:C1142)</f>
        <v>0</v>
      </c>
      <c r="D1140" s="286">
        <f>SUM(D1141:D1142)</f>
        <v>0</v>
      </c>
      <c r="E1140" s="286">
        <f>SUM(E1141:E1142)</f>
        <v>0</v>
      </c>
      <c r="F1140" s="287">
        <f t="shared" si="90"/>
        <v>0</v>
      </c>
      <c r="G1140" s="287">
        <f t="shared" si="91"/>
        <v>0</v>
      </c>
    </row>
    <row r="1141" ht="15.6" customHeight="1" outlineLevel="2" spans="1:7">
      <c r="A1141" s="288" t="s">
        <v>2014</v>
      </c>
      <c r="B1141" s="289" t="s">
        <v>2015</v>
      </c>
      <c r="C1141" s="290"/>
      <c r="D1141" s="295"/>
      <c r="E1141" s="296"/>
      <c r="F1141" s="291">
        <f t="shared" si="90"/>
        <v>0</v>
      </c>
      <c r="G1141" s="291">
        <f t="shared" si="91"/>
        <v>0</v>
      </c>
    </row>
    <row r="1142" ht="15.6" customHeight="1" outlineLevel="2" spans="1:7">
      <c r="A1142" s="288" t="s">
        <v>2016</v>
      </c>
      <c r="B1142" s="289" t="s">
        <v>2017</v>
      </c>
      <c r="C1142" s="290"/>
      <c r="D1142" s="295"/>
      <c r="E1142" s="296"/>
      <c r="F1142" s="291">
        <f t="shared" si="90"/>
        <v>0</v>
      </c>
      <c r="G1142" s="291">
        <f t="shared" si="91"/>
        <v>0</v>
      </c>
    </row>
    <row r="1143" outlineLevel="1" spans="1:7">
      <c r="A1143" s="284" t="s">
        <v>2018</v>
      </c>
      <c r="B1143" s="285" t="s">
        <v>2019</v>
      </c>
      <c r="C1143" s="286">
        <f>SUM(C1144:C1145)</f>
        <v>0</v>
      </c>
      <c r="D1143" s="286">
        <f>SUM(D1144:D1145)</f>
        <v>0</v>
      </c>
      <c r="E1143" s="286">
        <f>SUM(E1144:E1145)</f>
        <v>0</v>
      </c>
      <c r="F1143" s="287">
        <f t="shared" si="90"/>
        <v>0</v>
      </c>
      <c r="G1143" s="287">
        <f t="shared" si="91"/>
        <v>0</v>
      </c>
    </row>
    <row r="1144" ht="15.6" customHeight="1" outlineLevel="2" spans="1:7">
      <c r="A1144" s="288" t="s">
        <v>2020</v>
      </c>
      <c r="B1144" s="289" t="s">
        <v>2021</v>
      </c>
      <c r="C1144" s="290"/>
      <c r="D1144" s="295"/>
      <c r="E1144" s="296"/>
      <c r="F1144" s="291">
        <f t="shared" si="90"/>
        <v>0</v>
      </c>
      <c r="G1144" s="291">
        <f t="shared" si="91"/>
        <v>0</v>
      </c>
    </row>
    <row r="1145" ht="15.6" customHeight="1" outlineLevel="2" spans="1:7">
      <c r="A1145" s="288" t="s">
        <v>2022</v>
      </c>
      <c r="B1145" s="289" t="s">
        <v>2019</v>
      </c>
      <c r="C1145" s="290"/>
      <c r="D1145" s="295"/>
      <c r="E1145" s="296"/>
      <c r="F1145" s="291">
        <f t="shared" si="90"/>
        <v>0</v>
      </c>
      <c r="G1145" s="291">
        <f t="shared" si="91"/>
        <v>0</v>
      </c>
    </row>
    <row r="1146" spans="1:7">
      <c r="A1146" s="281" t="s">
        <v>2023</v>
      </c>
      <c r="B1146" s="109" t="s">
        <v>2024</v>
      </c>
      <c r="C1146" s="282">
        <f>SUM(C1147:C1155)</f>
        <v>350</v>
      </c>
      <c r="D1146" s="282">
        <f>SUM(D1147:D1155)</f>
        <v>110</v>
      </c>
      <c r="E1146" s="282">
        <f>SUM(E1147:E1155)</f>
        <v>370</v>
      </c>
      <c r="F1146" s="283">
        <f t="shared" si="90"/>
        <v>1.05714285714286</v>
      </c>
      <c r="G1146" s="283">
        <f t="shared" si="91"/>
        <v>3.36363636363636</v>
      </c>
    </row>
    <row r="1147" outlineLevel="1" spans="1:7">
      <c r="A1147" s="284" t="s">
        <v>2025</v>
      </c>
      <c r="B1147" s="285" t="s">
        <v>2026</v>
      </c>
      <c r="C1147" s="286">
        <v>275</v>
      </c>
      <c r="D1147" s="286">
        <v>110</v>
      </c>
      <c r="E1147" s="286">
        <v>295</v>
      </c>
      <c r="F1147" s="287">
        <f t="shared" si="90"/>
        <v>1.07272727272727</v>
      </c>
      <c r="G1147" s="287">
        <f t="shared" si="91"/>
        <v>2.68181818181818</v>
      </c>
    </row>
    <row r="1148" outlineLevel="1" spans="1:7">
      <c r="A1148" s="284" t="s">
        <v>2027</v>
      </c>
      <c r="B1148" s="285" t="s">
        <v>2028</v>
      </c>
      <c r="C1148" s="286"/>
      <c r="D1148" s="286"/>
      <c r="E1148" s="286"/>
      <c r="F1148" s="287">
        <f t="shared" si="90"/>
        <v>0</v>
      </c>
      <c r="G1148" s="287">
        <f t="shared" si="91"/>
        <v>0</v>
      </c>
    </row>
    <row r="1149" outlineLevel="1" spans="1:7">
      <c r="A1149" s="284" t="s">
        <v>2029</v>
      </c>
      <c r="B1149" s="285" t="s">
        <v>2030</v>
      </c>
      <c r="C1149" s="286"/>
      <c r="D1149" s="286"/>
      <c r="E1149" s="286"/>
      <c r="F1149" s="287">
        <f t="shared" si="90"/>
        <v>0</v>
      </c>
      <c r="G1149" s="287">
        <f t="shared" si="91"/>
        <v>0</v>
      </c>
    </row>
    <row r="1150" outlineLevel="1" spans="1:7">
      <c r="A1150" s="284" t="s">
        <v>2031</v>
      </c>
      <c r="B1150" s="285" t="s">
        <v>2032</v>
      </c>
      <c r="C1150" s="286"/>
      <c r="D1150" s="286"/>
      <c r="E1150" s="286"/>
      <c r="F1150" s="287">
        <f t="shared" si="90"/>
        <v>0</v>
      </c>
      <c r="G1150" s="287">
        <f t="shared" si="91"/>
        <v>0</v>
      </c>
    </row>
    <row r="1151" outlineLevel="1" spans="1:7">
      <c r="A1151" s="284" t="s">
        <v>2033</v>
      </c>
      <c r="B1151" s="285" t="s">
        <v>2034</v>
      </c>
      <c r="C1151" s="286"/>
      <c r="D1151" s="286"/>
      <c r="E1151" s="286"/>
      <c r="F1151" s="287">
        <f t="shared" si="90"/>
        <v>0</v>
      </c>
      <c r="G1151" s="287">
        <f t="shared" si="91"/>
        <v>0</v>
      </c>
    </row>
    <row r="1152" outlineLevel="1" spans="1:7">
      <c r="A1152" s="284" t="s">
        <v>2035</v>
      </c>
      <c r="B1152" s="285" t="s">
        <v>1547</v>
      </c>
      <c r="C1152" s="286">
        <v>75</v>
      </c>
      <c r="D1152" s="286"/>
      <c r="E1152" s="286">
        <v>75</v>
      </c>
      <c r="F1152" s="287">
        <f t="shared" si="90"/>
        <v>1</v>
      </c>
      <c r="G1152" s="287">
        <f t="shared" si="91"/>
        <v>0</v>
      </c>
    </row>
    <row r="1153" outlineLevel="1" spans="1:7">
      <c r="A1153" s="284" t="s">
        <v>2036</v>
      </c>
      <c r="B1153" s="285" t="s">
        <v>2037</v>
      </c>
      <c r="C1153" s="286">
        <v>0</v>
      </c>
      <c r="D1153" s="286">
        <v>0</v>
      </c>
      <c r="E1153" s="286"/>
      <c r="F1153" s="287">
        <f t="shared" si="90"/>
        <v>0</v>
      </c>
      <c r="G1153" s="287">
        <f t="shared" si="91"/>
        <v>0</v>
      </c>
    </row>
    <row r="1154" outlineLevel="1" spans="1:7">
      <c r="A1154" s="284" t="s">
        <v>2038</v>
      </c>
      <c r="B1154" s="285" t="s">
        <v>2039</v>
      </c>
      <c r="C1154" s="286">
        <v>0</v>
      </c>
      <c r="D1154" s="286">
        <v>0</v>
      </c>
      <c r="E1154" s="286"/>
      <c r="F1154" s="287">
        <f t="shared" si="90"/>
        <v>0</v>
      </c>
      <c r="G1154" s="287">
        <f t="shared" si="91"/>
        <v>0</v>
      </c>
    </row>
    <row r="1155" outlineLevel="1" spans="1:7">
      <c r="A1155" s="284" t="s">
        <v>2040</v>
      </c>
      <c r="B1155" s="285" t="s">
        <v>496</v>
      </c>
      <c r="C1155" s="286"/>
      <c r="D1155" s="286"/>
      <c r="E1155" s="286"/>
      <c r="F1155" s="287">
        <f t="shared" si="90"/>
        <v>0</v>
      </c>
      <c r="G1155" s="287">
        <f t="shared" si="91"/>
        <v>0</v>
      </c>
    </row>
    <row r="1156" spans="1:7">
      <c r="A1156" s="281" t="s">
        <v>2041</v>
      </c>
      <c r="B1156" s="109" t="s">
        <v>2042</v>
      </c>
      <c r="C1156" s="282">
        <f>SUM(C1157,C1184,C1199)</f>
        <v>1000</v>
      </c>
      <c r="D1156" s="282">
        <f>SUM(D1157,D1184,D1199)</f>
        <v>1932</v>
      </c>
      <c r="E1156" s="282">
        <f>SUM(E1157,E1184,E1199)</f>
        <v>1500</v>
      </c>
      <c r="F1156" s="283">
        <f t="shared" si="90"/>
        <v>1.5</v>
      </c>
      <c r="G1156" s="283">
        <f t="shared" si="91"/>
        <v>0.77639751552795</v>
      </c>
    </row>
    <row r="1157" outlineLevel="1" spans="1:7">
      <c r="A1157" s="284" t="s">
        <v>2043</v>
      </c>
      <c r="B1157" s="285" t="s">
        <v>2044</v>
      </c>
      <c r="C1157" s="286">
        <f>SUM(C1158:C1183)</f>
        <v>1000</v>
      </c>
      <c r="D1157" s="286">
        <f>SUM(D1158:D1183)</f>
        <v>1932</v>
      </c>
      <c r="E1157" s="286">
        <f>SUM(E1158:E1183)</f>
        <v>1500</v>
      </c>
      <c r="F1157" s="287">
        <f t="shared" si="90"/>
        <v>1.5</v>
      </c>
      <c r="G1157" s="287">
        <f t="shared" si="91"/>
        <v>0.77639751552795</v>
      </c>
    </row>
    <row r="1158" ht="15.6" customHeight="1" outlineLevel="2" spans="1:7">
      <c r="A1158" s="288" t="s">
        <v>2045</v>
      </c>
      <c r="B1158" s="289" t="s">
        <v>64</v>
      </c>
      <c r="C1158" s="290">
        <v>500</v>
      </c>
      <c r="D1158" s="294">
        <v>131</v>
      </c>
      <c r="E1158" s="296">
        <v>500</v>
      </c>
      <c r="F1158" s="291">
        <f t="shared" si="90"/>
        <v>1</v>
      </c>
      <c r="G1158" s="291">
        <f t="shared" si="91"/>
        <v>3.81679389312977</v>
      </c>
    </row>
    <row r="1159" ht="15.6" customHeight="1" outlineLevel="2" spans="1:7">
      <c r="A1159" s="288" t="s">
        <v>2046</v>
      </c>
      <c r="B1159" s="289" t="s">
        <v>66</v>
      </c>
      <c r="C1159" s="290">
        <v>139</v>
      </c>
      <c r="D1159" s="294">
        <v>1467</v>
      </c>
      <c r="E1159" s="296">
        <v>639</v>
      </c>
      <c r="F1159" s="291">
        <f t="shared" si="90"/>
        <v>4.59712230215827</v>
      </c>
      <c r="G1159" s="291">
        <f t="shared" si="91"/>
        <v>0.43558282208589</v>
      </c>
    </row>
    <row r="1160" ht="15.6" customHeight="1" outlineLevel="2" spans="1:7">
      <c r="A1160" s="288" t="s">
        <v>2047</v>
      </c>
      <c r="B1160" s="289" t="s">
        <v>68</v>
      </c>
      <c r="C1160" s="290"/>
      <c r="D1160" s="295">
        <v>0</v>
      </c>
      <c r="E1160" s="296"/>
      <c r="F1160" s="291">
        <f t="shared" si="90"/>
        <v>0</v>
      </c>
      <c r="G1160" s="291">
        <f t="shared" si="91"/>
        <v>0</v>
      </c>
    </row>
    <row r="1161" ht="15.6" customHeight="1" outlineLevel="2" spans="1:7">
      <c r="A1161" s="288" t="s">
        <v>2048</v>
      </c>
      <c r="B1161" s="289" t="s">
        <v>2049</v>
      </c>
      <c r="C1161" s="290">
        <v>50</v>
      </c>
      <c r="D1161" s="295"/>
      <c r="E1161" s="296">
        <v>50</v>
      </c>
      <c r="F1161" s="291">
        <f t="shared" si="90"/>
        <v>1</v>
      </c>
      <c r="G1161" s="291">
        <f t="shared" si="91"/>
        <v>0</v>
      </c>
    </row>
    <row r="1162" ht="15.6" customHeight="1" outlineLevel="2" spans="1:7">
      <c r="A1162" s="288" t="s">
        <v>2050</v>
      </c>
      <c r="B1162" s="289" t="s">
        <v>2051</v>
      </c>
      <c r="C1162" s="57"/>
      <c r="D1162" s="294">
        <v>334</v>
      </c>
      <c r="E1162" s="296"/>
      <c r="F1162" s="291">
        <f t="shared" si="90"/>
        <v>0</v>
      </c>
      <c r="G1162" s="291">
        <f t="shared" si="91"/>
        <v>0</v>
      </c>
    </row>
    <row r="1163" ht="15.6" customHeight="1" outlineLevel="2" spans="1:7">
      <c r="A1163" s="288" t="s">
        <v>2052</v>
      </c>
      <c r="B1163" s="289" t="s">
        <v>2053</v>
      </c>
      <c r="C1163" s="57"/>
      <c r="D1163" s="295"/>
      <c r="E1163" s="296"/>
      <c r="F1163" s="291">
        <f t="shared" si="90"/>
        <v>0</v>
      </c>
      <c r="G1163" s="291">
        <f t="shared" si="91"/>
        <v>0</v>
      </c>
    </row>
    <row r="1164" ht="15.6" customHeight="1" outlineLevel="2" spans="1:7">
      <c r="A1164" s="288" t="s">
        <v>2054</v>
      </c>
      <c r="B1164" s="289" t="s">
        <v>2055</v>
      </c>
      <c r="C1164" s="57"/>
      <c r="D1164" s="295"/>
      <c r="E1164" s="296"/>
      <c r="F1164" s="291">
        <f t="shared" si="90"/>
        <v>0</v>
      </c>
      <c r="G1164" s="291">
        <f t="shared" si="91"/>
        <v>0</v>
      </c>
    </row>
    <row r="1165" ht="15.6" customHeight="1" outlineLevel="2" spans="1:7">
      <c r="A1165" s="288" t="s">
        <v>2056</v>
      </c>
      <c r="B1165" s="289" t="s">
        <v>2057</v>
      </c>
      <c r="C1165" s="57"/>
      <c r="D1165" s="295"/>
      <c r="E1165" s="296"/>
      <c r="F1165" s="291">
        <f t="shared" si="90"/>
        <v>0</v>
      </c>
      <c r="G1165" s="291">
        <f t="shared" si="91"/>
        <v>0</v>
      </c>
    </row>
    <row r="1166" ht="15.6" customHeight="1" outlineLevel="2" spans="1:7">
      <c r="A1166" s="288" t="s">
        <v>2058</v>
      </c>
      <c r="B1166" s="289" t="s">
        <v>2059</v>
      </c>
      <c r="C1166" s="57"/>
      <c r="D1166" s="295"/>
      <c r="E1166" s="296"/>
      <c r="F1166" s="291">
        <f t="shared" si="90"/>
        <v>0</v>
      </c>
      <c r="G1166" s="291">
        <f t="shared" si="91"/>
        <v>0</v>
      </c>
    </row>
    <row r="1167" ht="15.6" customHeight="1" outlineLevel="2" spans="1:7">
      <c r="A1167" s="288" t="s">
        <v>2060</v>
      </c>
      <c r="B1167" s="289" t="s">
        <v>2061</v>
      </c>
      <c r="C1167" s="57"/>
      <c r="D1167" s="295"/>
      <c r="E1167" s="296"/>
      <c r="F1167" s="291">
        <f t="shared" si="90"/>
        <v>0</v>
      </c>
      <c r="G1167" s="291">
        <f t="shared" si="91"/>
        <v>0</v>
      </c>
    </row>
    <row r="1168" ht="15.6" customHeight="1" outlineLevel="2" spans="1:7">
      <c r="A1168" s="288" t="s">
        <v>2062</v>
      </c>
      <c r="B1168" s="289" t="s">
        <v>2063</v>
      </c>
      <c r="C1168" s="57"/>
      <c r="D1168" s="295"/>
      <c r="E1168" s="296"/>
      <c r="F1168" s="291">
        <f t="shared" si="90"/>
        <v>0</v>
      </c>
      <c r="G1168" s="291">
        <f t="shared" si="91"/>
        <v>0</v>
      </c>
    </row>
    <row r="1169" ht="15.6" customHeight="1" outlineLevel="2" spans="1:7">
      <c r="A1169" s="288" t="s">
        <v>2064</v>
      </c>
      <c r="B1169" s="289" t="s">
        <v>2065</v>
      </c>
      <c r="C1169" s="57"/>
      <c r="D1169" s="295"/>
      <c r="E1169" s="296"/>
      <c r="F1169" s="291">
        <f t="shared" si="90"/>
        <v>0</v>
      </c>
      <c r="G1169" s="291">
        <f t="shared" si="91"/>
        <v>0</v>
      </c>
    </row>
    <row r="1170" ht="15.6" customHeight="1" outlineLevel="2" spans="1:7">
      <c r="A1170" s="288" t="s">
        <v>2066</v>
      </c>
      <c r="B1170" s="289" t="s">
        <v>2067</v>
      </c>
      <c r="C1170" s="57"/>
      <c r="D1170" s="295"/>
      <c r="E1170" s="296"/>
      <c r="F1170" s="291">
        <f t="shared" si="90"/>
        <v>0</v>
      </c>
      <c r="G1170" s="291">
        <f t="shared" si="91"/>
        <v>0</v>
      </c>
    </row>
    <row r="1171" ht="15.6" customHeight="1" outlineLevel="2" spans="1:7">
      <c r="A1171" s="288" t="s">
        <v>2068</v>
      </c>
      <c r="B1171" s="289" t="s">
        <v>2069</v>
      </c>
      <c r="C1171" s="57"/>
      <c r="D1171" s="295"/>
      <c r="E1171" s="296"/>
      <c r="F1171" s="291">
        <f t="shared" si="90"/>
        <v>0</v>
      </c>
      <c r="G1171" s="291">
        <f t="shared" si="91"/>
        <v>0</v>
      </c>
    </row>
    <row r="1172" ht="15.6" customHeight="1" outlineLevel="2" spans="1:7">
      <c r="A1172" s="288" t="s">
        <v>2070</v>
      </c>
      <c r="B1172" s="289" t="s">
        <v>2071</v>
      </c>
      <c r="C1172" s="57"/>
      <c r="D1172" s="295"/>
      <c r="E1172" s="296"/>
      <c r="F1172" s="291">
        <f t="shared" si="90"/>
        <v>0</v>
      </c>
      <c r="G1172" s="291">
        <f t="shared" si="91"/>
        <v>0</v>
      </c>
    </row>
    <row r="1173" ht="15.6" customHeight="1" outlineLevel="2" spans="1:7">
      <c r="A1173" s="288" t="s">
        <v>2072</v>
      </c>
      <c r="B1173" s="289" t="s">
        <v>2073</v>
      </c>
      <c r="C1173" s="57"/>
      <c r="D1173" s="295"/>
      <c r="E1173" s="296"/>
      <c r="F1173" s="291">
        <f t="shared" si="90"/>
        <v>0</v>
      </c>
      <c r="G1173" s="291">
        <f t="shared" si="91"/>
        <v>0</v>
      </c>
    </row>
    <row r="1174" ht="15.6" customHeight="1" outlineLevel="2" spans="1:7">
      <c r="A1174" s="288" t="s">
        <v>2074</v>
      </c>
      <c r="B1174" s="289" t="s">
        <v>2075</v>
      </c>
      <c r="C1174" s="57"/>
      <c r="D1174" s="295"/>
      <c r="E1174" s="296"/>
      <c r="F1174" s="291">
        <f t="shared" si="90"/>
        <v>0</v>
      </c>
      <c r="G1174" s="291">
        <f t="shared" si="91"/>
        <v>0</v>
      </c>
    </row>
    <row r="1175" ht="15.6" customHeight="1" outlineLevel="2" spans="1:7">
      <c r="A1175" s="288" t="s">
        <v>2076</v>
      </c>
      <c r="B1175" s="289" t="s">
        <v>2077</v>
      </c>
      <c r="C1175" s="57"/>
      <c r="D1175" s="295"/>
      <c r="E1175" s="296"/>
      <c r="F1175" s="291">
        <f t="shared" si="90"/>
        <v>0</v>
      </c>
      <c r="G1175" s="291">
        <f t="shared" si="91"/>
        <v>0</v>
      </c>
    </row>
    <row r="1176" ht="15.6" customHeight="1" outlineLevel="2" spans="1:7">
      <c r="A1176" s="288" t="s">
        <v>2078</v>
      </c>
      <c r="B1176" s="289" t="s">
        <v>2079</v>
      </c>
      <c r="C1176" s="57"/>
      <c r="D1176" s="295"/>
      <c r="E1176" s="296"/>
      <c r="F1176" s="291">
        <f t="shared" si="90"/>
        <v>0</v>
      </c>
      <c r="G1176" s="291">
        <f t="shared" si="91"/>
        <v>0</v>
      </c>
    </row>
    <row r="1177" ht="15.6" customHeight="1" outlineLevel="2" spans="1:7">
      <c r="A1177" s="288" t="s">
        <v>2080</v>
      </c>
      <c r="B1177" s="289" t="s">
        <v>2081</v>
      </c>
      <c r="C1177" s="57"/>
      <c r="D1177" s="295"/>
      <c r="E1177" s="296"/>
      <c r="F1177" s="291">
        <f t="shared" si="90"/>
        <v>0</v>
      </c>
      <c r="G1177" s="291">
        <f t="shared" si="91"/>
        <v>0</v>
      </c>
    </row>
    <row r="1178" ht="15.6" customHeight="1" outlineLevel="2" spans="1:7">
      <c r="A1178" s="288" t="s">
        <v>2082</v>
      </c>
      <c r="B1178" s="289" t="s">
        <v>2083</v>
      </c>
      <c r="C1178" s="57"/>
      <c r="D1178" s="295"/>
      <c r="E1178" s="296"/>
      <c r="F1178" s="291">
        <f t="shared" si="90"/>
        <v>0</v>
      </c>
      <c r="G1178" s="291">
        <f t="shared" si="91"/>
        <v>0</v>
      </c>
    </row>
    <row r="1179" ht="15.6" customHeight="1" outlineLevel="2" spans="1:7">
      <c r="A1179" s="288" t="s">
        <v>2084</v>
      </c>
      <c r="B1179" s="289" t="s">
        <v>2085</v>
      </c>
      <c r="C1179" s="57"/>
      <c r="D1179" s="295"/>
      <c r="E1179" s="296"/>
      <c r="F1179" s="291">
        <f t="shared" si="90"/>
        <v>0</v>
      </c>
      <c r="G1179" s="291">
        <f t="shared" si="91"/>
        <v>0</v>
      </c>
    </row>
    <row r="1180" ht="15.6" customHeight="1" outlineLevel="2" spans="1:7">
      <c r="A1180" s="288" t="s">
        <v>2086</v>
      </c>
      <c r="B1180" s="289" t="s">
        <v>2087</v>
      </c>
      <c r="C1180" s="57"/>
      <c r="D1180" s="295"/>
      <c r="E1180" s="296"/>
      <c r="F1180" s="291">
        <f t="shared" si="90"/>
        <v>0</v>
      </c>
      <c r="G1180" s="291">
        <f t="shared" si="91"/>
        <v>0</v>
      </c>
    </row>
    <row r="1181" ht="15.6" customHeight="1" outlineLevel="2" spans="1:7">
      <c r="A1181" s="288" t="s">
        <v>2088</v>
      </c>
      <c r="B1181" s="289" t="s">
        <v>2089</v>
      </c>
      <c r="C1181" s="57"/>
      <c r="D1181" s="295"/>
      <c r="E1181" s="296"/>
      <c r="F1181" s="291">
        <f t="shared" si="90"/>
        <v>0</v>
      </c>
      <c r="G1181" s="291">
        <f t="shared" si="91"/>
        <v>0</v>
      </c>
    </row>
    <row r="1182" ht="15.6" customHeight="1" outlineLevel="2" spans="1:7">
      <c r="A1182" s="288" t="s">
        <v>2090</v>
      </c>
      <c r="B1182" s="289" t="s">
        <v>82</v>
      </c>
      <c r="C1182" s="57"/>
      <c r="D1182" s="295"/>
      <c r="E1182" s="296"/>
      <c r="F1182" s="291">
        <f t="shared" si="90"/>
        <v>0</v>
      </c>
      <c r="G1182" s="291">
        <f t="shared" si="91"/>
        <v>0</v>
      </c>
    </row>
    <row r="1183" ht="15.6" customHeight="1" outlineLevel="2" spans="1:7">
      <c r="A1183" s="288" t="s">
        <v>2091</v>
      </c>
      <c r="B1183" s="289" t="s">
        <v>2092</v>
      </c>
      <c r="C1183" s="290">
        <v>311</v>
      </c>
      <c r="D1183" s="295"/>
      <c r="E1183" s="296">
        <v>311</v>
      </c>
      <c r="F1183" s="291">
        <f t="shared" si="90"/>
        <v>1</v>
      </c>
      <c r="G1183" s="291">
        <f t="shared" si="91"/>
        <v>0</v>
      </c>
    </row>
    <row r="1184" outlineLevel="1" spans="1:7">
      <c r="A1184" s="284" t="s">
        <v>2093</v>
      </c>
      <c r="B1184" s="285" t="s">
        <v>2094</v>
      </c>
      <c r="C1184" s="286">
        <f>SUM(C1185:C1198)</f>
        <v>0</v>
      </c>
      <c r="D1184" s="286">
        <f>SUM(D1185:D1198)</f>
        <v>0</v>
      </c>
      <c r="E1184" s="286">
        <f>SUM(E1185:E1198)</f>
        <v>0</v>
      </c>
      <c r="F1184" s="287">
        <f t="shared" si="90"/>
        <v>0</v>
      </c>
      <c r="G1184" s="287">
        <f t="shared" si="91"/>
        <v>0</v>
      </c>
    </row>
    <row r="1185" ht="15.6" customHeight="1" outlineLevel="2" spans="1:7">
      <c r="A1185" s="288" t="s">
        <v>2095</v>
      </c>
      <c r="B1185" s="289" t="s">
        <v>64</v>
      </c>
      <c r="C1185" s="290"/>
      <c r="D1185" s="295"/>
      <c r="E1185" s="296"/>
      <c r="F1185" s="291">
        <f t="shared" si="90"/>
        <v>0</v>
      </c>
      <c r="G1185" s="291">
        <f t="shared" si="91"/>
        <v>0</v>
      </c>
    </row>
    <row r="1186" ht="15.6" customHeight="1" outlineLevel="2" spans="1:7">
      <c r="A1186" s="288" t="s">
        <v>2096</v>
      </c>
      <c r="B1186" s="289" t="s">
        <v>66</v>
      </c>
      <c r="C1186" s="290"/>
      <c r="D1186" s="295"/>
      <c r="E1186" s="296"/>
      <c r="F1186" s="291">
        <f t="shared" si="90"/>
        <v>0</v>
      </c>
      <c r="G1186" s="291">
        <f t="shared" si="91"/>
        <v>0</v>
      </c>
    </row>
    <row r="1187" ht="15.6" customHeight="1" outlineLevel="2" spans="1:7">
      <c r="A1187" s="288" t="s">
        <v>2097</v>
      </c>
      <c r="B1187" s="289" t="s">
        <v>68</v>
      </c>
      <c r="C1187" s="290"/>
      <c r="D1187" s="295"/>
      <c r="E1187" s="296"/>
      <c r="F1187" s="291">
        <f t="shared" si="90"/>
        <v>0</v>
      </c>
      <c r="G1187" s="291">
        <f t="shared" si="91"/>
        <v>0</v>
      </c>
    </row>
    <row r="1188" ht="15.6" customHeight="1" outlineLevel="2" spans="1:7">
      <c r="A1188" s="288" t="s">
        <v>2098</v>
      </c>
      <c r="B1188" s="289" t="s">
        <v>2099</v>
      </c>
      <c r="C1188" s="290"/>
      <c r="D1188" s="295"/>
      <c r="E1188" s="296"/>
      <c r="F1188" s="291">
        <f t="shared" si="90"/>
        <v>0</v>
      </c>
      <c r="G1188" s="291">
        <f t="shared" si="91"/>
        <v>0</v>
      </c>
    </row>
    <row r="1189" ht="15.6" customHeight="1" outlineLevel="2" spans="1:7">
      <c r="A1189" s="288" t="s">
        <v>2100</v>
      </c>
      <c r="B1189" s="289" t="s">
        <v>2101</v>
      </c>
      <c r="C1189" s="290"/>
      <c r="D1189" s="295"/>
      <c r="E1189" s="296"/>
      <c r="F1189" s="291">
        <f t="shared" si="90"/>
        <v>0</v>
      </c>
      <c r="G1189" s="291">
        <f t="shared" si="91"/>
        <v>0</v>
      </c>
    </row>
    <row r="1190" ht="15.6" customHeight="1" outlineLevel="2" spans="1:7">
      <c r="A1190" s="288" t="s">
        <v>2102</v>
      </c>
      <c r="B1190" s="289" t="s">
        <v>2103</v>
      </c>
      <c r="C1190" s="290"/>
      <c r="D1190" s="295"/>
      <c r="E1190" s="296"/>
      <c r="F1190" s="291">
        <f t="shared" ref="F1190:F1199" si="92">IF(C1190&gt;0,E1190/C1190,0)</f>
        <v>0</v>
      </c>
      <c r="G1190" s="291">
        <f t="shared" ref="G1190:G1199" si="93">IF(D1190&gt;0,E1190/D1190,0)</f>
        <v>0</v>
      </c>
    </row>
    <row r="1191" ht="15.6" customHeight="1" outlineLevel="2" spans="1:7">
      <c r="A1191" s="288" t="s">
        <v>2104</v>
      </c>
      <c r="B1191" s="289" t="s">
        <v>2105</v>
      </c>
      <c r="C1191" s="290"/>
      <c r="D1191" s="295"/>
      <c r="E1191" s="296"/>
      <c r="F1191" s="291">
        <f t="shared" si="92"/>
        <v>0</v>
      </c>
      <c r="G1191" s="291">
        <f t="shared" si="93"/>
        <v>0</v>
      </c>
    </row>
    <row r="1192" ht="15.6" customHeight="1" outlineLevel="2" spans="1:7">
      <c r="A1192" s="288" t="s">
        <v>2106</v>
      </c>
      <c r="B1192" s="289" t="s">
        <v>2107</v>
      </c>
      <c r="C1192" s="290"/>
      <c r="D1192" s="295"/>
      <c r="E1192" s="296"/>
      <c r="F1192" s="291">
        <f t="shared" si="92"/>
        <v>0</v>
      </c>
      <c r="G1192" s="291">
        <f t="shared" si="93"/>
        <v>0</v>
      </c>
    </row>
    <row r="1193" ht="15.6" customHeight="1" outlineLevel="2" spans="1:7">
      <c r="A1193" s="288" t="s">
        <v>2108</v>
      </c>
      <c r="B1193" s="289" t="s">
        <v>2109</v>
      </c>
      <c r="C1193" s="290"/>
      <c r="D1193" s="295"/>
      <c r="E1193" s="296"/>
      <c r="F1193" s="291">
        <f t="shared" si="92"/>
        <v>0</v>
      </c>
      <c r="G1193" s="291">
        <f t="shared" si="93"/>
        <v>0</v>
      </c>
    </row>
    <row r="1194" ht="15.6" customHeight="1" outlineLevel="2" spans="1:7">
      <c r="A1194" s="288" t="s">
        <v>2110</v>
      </c>
      <c r="B1194" s="289" t="s">
        <v>2111</v>
      </c>
      <c r="C1194" s="290"/>
      <c r="D1194" s="295"/>
      <c r="E1194" s="296"/>
      <c r="F1194" s="291">
        <f t="shared" si="92"/>
        <v>0</v>
      </c>
      <c r="G1194" s="291">
        <f t="shared" si="93"/>
        <v>0</v>
      </c>
    </row>
    <row r="1195" ht="15.6" customHeight="1" outlineLevel="2" spans="1:7">
      <c r="A1195" s="288" t="s">
        <v>2112</v>
      </c>
      <c r="B1195" s="289" t="s">
        <v>2113</v>
      </c>
      <c r="C1195" s="290"/>
      <c r="D1195" s="295"/>
      <c r="E1195" s="296"/>
      <c r="F1195" s="291">
        <f t="shared" si="92"/>
        <v>0</v>
      </c>
      <c r="G1195" s="291">
        <f t="shared" si="93"/>
        <v>0</v>
      </c>
    </row>
    <row r="1196" ht="15.6" customHeight="1" outlineLevel="2" spans="1:7">
      <c r="A1196" s="288" t="s">
        <v>2114</v>
      </c>
      <c r="B1196" s="289" t="s">
        <v>2115</v>
      </c>
      <c r="C1196" s="290"/>
      <c r="D1196" s="295"/>
      <c r="E1196" s="296"/>
      <c r="F1196" s="291">
        <f t="shared" si="92"/>
        <v>0</v>
      </c>
      <c r="G1196" s="291">
        <f t="shared" si="93"/>
        <v>0</v>
      </c>
    </row>
    <row r="1197" ht="15.6" customHeight="1" outlineLevel="2" spans="1:7">
      <c r="A1197" s="288" t="s">
        <v>2116</v>
      </c>
      <c r="B1197" s="289" t="s">
        <v>2117</v>
      </c>
      <c r="C1197" s="290"/>
      <c r="D1197" s="295"/>
      <c r="E1197" s="296"/>
      <c r="F1197" s="291">
        <f t="shared" si="92"/>
        <v>0</v>
      </c>
      <c r="G1197" s="291">
        <f t="shared" si="93"/>
        <v>0</v>
      </c>
    </row>
    <row r="1198" ht="15.6" customHeight="1" outlineLevel="2" spans="1:7">
      <c r="A1198" s="288" t="s">
        <v>2118</v>
      </c>
      <c r="B1198" s="289" t="s">
        <v>2119</v>
      </c>
      <c r="C1198" s="290"/>
      <c r="D1198" s="295"/>
      <c r="E1198" s="296"/>
      <c r="F1198" s="291">
        <f t="shared" si="92"/>
        <v>0</v>
      </c>
      <c r="G1198" s="291">
        <f t="shared" si="93"/>
        <v>0</v>
      </c>
    </row>
    <row r="1199" outlineLevel="1" spans="1:7">
      <c r="A1199" s="284" t="s">
        <v>2120</v>
      </c>
      <c r="B1199" s="285" t="s">
        <v>2121</v>
      </c>
      <c r="C1199" s="286">
        <f>SUM(C1200)</f>
        <v>0</v>
      </c>
      <c r="D1199" s="286">
        <f>SUM(D1200)</f>
        <v>0</v>
      </c>
      <c r="E1199" s="286">
        <f>SUM(E1200)</f>
        <v>0</v>
      </c>
      <c r="F1199" s="287">
        <f t="shared" si="92"/>
        <v>0</v>
      </c>
      <c r="G1199" s="287">
        <f t="shared" si="93"/>
        <v>0</v>
      </c>
    </row>
    <row r="1200" ht="15.6" customHeight="1" outlineLevel="2" spans="1:7">
      <c r="A1200" s="288" t="s">
        <v>2122</v>
      </c>
      <c r="B1200" s="289" t="s">
        <v>2121</v>
      </c>
      <c r="C1200" s="290"/>
      <c r="D1200" s="295"/>
      <c r="E1200" s="296"/>
      <c r="F1200" s="291">
        <f t="shared" ref="F1200:F1203" si="94">IF(C1200&gt;0,E1200/C1200,0)</f>
        <v>0</v>
      </c>
      <c r="G1200" s="291">
        <f t="shared" ref="G1200:G1203" si="95">IF(D1200&gt;0,E1200/D1200,0)</f>
        <v>0</v>
      </c>
    </row>
    <row r="1201" spans="1:7">
      <c r="A1201" s="281" t="s">
        <v>2123</v>
      </c>
      <c r="B1201" s="109" t="s">
        <v>2124</v>
      </c>
      <c r="C1201" s="282">
        <f>SUM(C1202,C1212,C1216)</f>
        <v>1800</v>
      </c>
      <c r="D1201" s="282">
        <f>SUM(D1202,D1212,D1216)</f>
        <v>7477</v>
      </c>
      <c r="E1201" s="282">
        <f>SUM(E1202,E1212,E1216)</f>
        <v>7500</v>
      </c>
      <c r="F1201" s="283">
        <f t="shared" si="94"/>
        <v>4.16666666666667</v>
      </c>
      <c r="G1201" s="283">
        <f t="shared" si="95"/>
        <v>1.00307610004012</v>
      </c>
    </row>
    <row r="1202" outlineLevel="1" spans="1:7">
      <c r="A1202" s="284" t="s">
        <v>2125</v>
      </c>
      <c r="B1202" s="285" t="s">
        <v>2126</v>
      </c>
      <c r="C1202" s="286">
        <f>SUM(C1203:C1211)</f>
        <v>1800</v>
      </c>
      <c r="D1202" s="286">
        <f>SUM(D1203:D1211)</f>
        <v>724</v>
      </c>
      <c r="E1202" s="286">
        <f>SUM(E1203:E1211)</f>
        <v>700</v>
      </c>
      <c r="F1202" s="287">
        <f t="shared" si="94"/>
        <v>0.388888888888889</v>
      </c>
      <c r="G1202" s="287">
        <f t="shared" si="95"/>
        <v>0.966850828729282</v>
      </c>
    </row>
    <row r="1203" ht="15.6" customHeight="1" outlineLevel="2" spans="1:7">
      <c r="A1203" s="288" t="s">
        <v>2127</v>
      </c>
      <c r="B1203" s="289" t="s">
        <v>2128</v>
      </c>
      <c r="C1203" s="290"/>
      <c r="D1203" s="295">
        <v>0</v>
      </c>
      <c r="E1203" s="296"/>
      <c r="F1203" s="291">
        <f t="shared" si="94"/>
        <v>0</v>
      </c>
      <c r="G1203" s="291">
        <f t="shared" si="95"/>
        <v>0</v>
      </c>
    </row>
    <row r="1204" ht="15.6" customHeight="1" outlineLevel="2" spans="1:7">
      <c r="A1204" s="288" t="s">
        <v>2129</v>
      </c>
      <c r="B1204" s="289" t="s">
        <v>2130</v>
      </c>
      <c r="C1204" s="290"/>
      <c r="D1204" s="295">
        <v>0</v>
      </c>
      <c r="E1204" s="296"/>
      <c r="F1204" s="291">
        <f t="shared" ref="F1204:F1211" si="96">IF(C1204&gt;0,E1204/C1204,0)</f>
        <v>0</v>
      </c>
      <c r="G1204" s="291">
        <f t="shared" ref="G1204:G1211" si="97">IF(D1204&gt;0,E1204/D1204,0)</f>
        <v>0</v>
      </c>
    </row>
    <row r="1205" ht="15.6" customHeight="1" outlineLevel="2" spans="1:7">
      <c r="A1205" s="288" t="s">
        <v>2131</v>
      </c>
      <c r="B1205" s="289" t="s">
        <v>2132</v>
      </c>
      <c r="C1205" s="290"/>
      <c r="D1205" s="295">
        <v>0</v>
      </c>
      <c r="E1205" s="296"/>
      <c r="F1205" s="291">
        <f t="shared" si="96"/>
        <v>0</v>
      </c>
      <c r="G1205" s="291">
        <f t="shared" si="97"/>
        <v>0</v>
      </c>
    </row>
    <row r="1206" ht="15.6" customHeight="1" outlineLevel="2" spans="1:7">
      <c r="A1206" s="288" t="s">
        <v>2133</v>
      </c>
      <c r="B1206" s="289" t="s">
        <v>2134</v>
      </c>
      <c r="C1206" s="290">
        <v>236</v>
      </c>
      <c r="D1206" s="294">
        <v>24</v>
      </c>
      <c r="E1206" s="296"/>
      <c r="F1206" s="291">
        <f t="shared" si="96"/>
        <v>0</v>
      </c>
      <c r="G1206" s="291">
        <f t="shared" si="97"/>
        <v>0</v>
      </c>
    </row>
    <row r="1207" ht="15.6" customHeight="1" outlineLevel="2" spans="1:7">
      <c r="A1207" s="288" t="s">
        <v>2135</v>
      </c>
      <c r="B1207" s="289" t="s">
        <v>2136</v>
      </c>
      <c r="C1207" s="290">
        <v>1564</v>
      </c>
      <c r="D1207" s="294">
        <v>500</v>
      </c>
      <c r="E1207" s="296">
        <v>700</v>
      </c>
      <c r="F1207" s="291">
        <f t="shared" si="96"/>
        <v>0.447570332480818</v>
      </c>
      <c r="G1207" s="291">
        <f t="shared" si="97"/>
        <v>1.4</v>
      </c>
    </row>
    <row r="1208" ht="15.6" customHeight="1" outlineLevel="2" spans="1:7">
      <c r="A1208" s="288" t="s">
        <v>2137</v>
      </c>
      <c r="B1208" s="289" t="s">
        <v>2138</v>
      </c>
      <c r="C1208" s="290"/>
      <c r="D1208" s="295"/>
      <c r="E1208" s="296"/>
      <c r="F1208" s="291">
        <f t="shared" si="96"/>
        <v>0</v>
      </c>
      <c r="G1208" s="291">
        <f t="shared" si="97"/>
        <v>0</v>
      </c>
    </row>
    <row r="1209" ht="15.6" customHeight="1" outlineLevel="2" spans="1:7">
      <c r="A1209" s="288" t="s">
        <v>2139</v>
      </c>
      <c r="B1209" s="289" t="s">
        <v>2140</v>
      </c>
      <c r="C1209" s="290"/>
      <c r="D1209" s="295"/>
      <c r="E1209" s="296"/>
      <c r="F1209" s="291">
        <f t="shared" si="96"/>
        <v>0</v>
      </c>
      <c r="G1209" s="291">
        <f t="shared" si="97"/>
        <v>0</v>
      </c>
    </row>
    <row r="1210" ht="15.6" customHeight="1" outlineLevel="2" spans="1:7">
      <c r="A1210" s="288" t="s">
        <v>2141</v>
      </c>
      <c r="B1210" s="289" t="s">
        <v>2142</v>
      </c>
      <c r="C1210" s="290"/>
      <c r="D1210" s="295"/>
      <c r="E1210" s="296"/>
      <c r="F1210" s="291">
        <f t="shared" si="96"/>
        <v>0</v>
      </c>
      <c r="G1210" s="291">
        <f t="shared" si="97"/>
        <v>0</v>
      </c>
    </row>
    <row r="1211" ht="15.6" customHeight="1" outlineLevel="2" spans="1:7">
      <c r="A1211" s="288" t="s">
        <v>2143</v>
      </c>
      <c r="B1211" s="289" t="s">
        <v>2144</v>
      </c>
      <c r="C1211" s="290"/>
      <c r="D1211" s="295">
        <v>200</v>
      </c>
      <c r="E1211" s="296"/>
      <c r="F1211" s="291">
        <f t="shared" si="96"/>
        <v>0</v>
      </c>
      <c r="G1211" s="291">
        <f t="shared" si="97"/>
        <v>0</v>
      </c>
    </row>
    <row r="1212" outlineLevel="1" spans="1:7">
      <c r="A1212" s="284" t="s">
        <v>2145</v>
      </c>
      <c r="B1212" s="285" t="s">
        <v>2146</v>
      </c>
      <c r="C1212" s="286">
        <f>SUM(C1213:C1215)</f>
        <v>0</v>
      </c>
      <c r="D1212" s="286">
        <f>SUM(D1213:D1215)</f>
        <v>6753</v>
      </c>
      <c r="E1212" s="286">
        <f>SUM(E1213:E1215)</f>
        <v>6800</v>
      </c>
      <c r="F1212" s="287">
        <f t="shared" ref="F1210:F1275" si="98">IF(C1212&gt;0,E1212/C1212,0)</f>
        <v>0</v>
      </c>
      <c r="G1212" s="287">
        <f t="shared" ref="G1210:G1275" si="99">IF(D1212&gt;0,E1212/D1212,0)</f>
        <v>1.00695986968755</v>
      </c>
    </row>
    <row r="1213" ht="15.6" customHeight="1" outlineLevel="2" spans="1:7">
      <c r="A1213" s="288" t="s">
        <v>2147</v>
      </c>
      <c r="B1213" s="289" t="s">
        <v>2148</v>
      </c>
      <c r="C1213" s="290"/>
      <c r="D1213" s="294">
        <v>6753</v>
      </c>
      <c r="E1213" s="296">
        <v>6800</v>
      </c>
      <c r="F1213" s="291">
        <f t="shared" si="98"/>
        <v>0</v>
      </c>
      <c r="G1213" s="291">
        <f t="shared" si="99"/>
        <v>1.00695986968755</v>
      </c>
    </row>
    <row r="1214" ht="15.6" customHeight="1" outlineLevel="2" spans="1:7">
      <c r="A1214" s="288" t="s">
        <v>2149</v>
      </c>
      <c r="B1214" s="289" t="s">
        <v>2150</v>
      </c>
      <c r="C1214" s="290"/>
      <c r="D1214" s="295"/>
      <c r="E1214" s="296"/>
      <c r="F1214" s="291">
        <f t="shared" si="98"/>
        <v>0</v>
      </c>
      <c r="G1214" s="291">
        <f t="shared" si="99"/>
        <v>0</v>
      </c>
    </row>
    <row r="1215" ht="15.6" customHeight="1" outlineLevel="2" spans="1:7">
      <c r="A1215" s="288" t="s">
        <v>2151</v>
      </c>
      <c r="B1215" s="289" t="s">
        <v>2152</v>
      </c>
      <c r="C1215" s="290"/>
      <c r="D1215" s="295"/>
      <c r="E1215" s="296"/>
      <c r="F1215" s="291">
        <f t="shared" si="98"/>
        <v>0</v>
      </c>
      <c r="G1215" s="291">
        <f t="shared" si="99"/>
        <v>0</v>
      </c>
    </row>
    <row r="1216" outlineLevel="1" spans="1:7">
      <c r="A1216" s="284" t="s">
        <v>2153</v>
      </c>
      <c r="B1216" s="285" t="s">
        <v>2154</v>
      </c>
      <c r="C1216" s="286">
        <f>SUM(C1217:C1219)</f>
        <v>0</v>
      </c>
      <c r="D1216" s="286">
        <f>SUM(D1217:D1219)</f>
        <v>0</v>
      </c>
      <c r="E1216" s="286">
        <f>SUM(E1217:E1219)</f>
        <v>0</v>
      </c>
      <c r="F1216" s="287">
        <f t="shared" si="98"/>
        <v>0</v>
      </c>
      <c r="G1216" s="287">
        <f t="shared" si="99"/>
        <v>0</v>
      </c>
    </row>
    <row r="1217" ht="15.6" customHeight="1" outlineLevel="2" spans="1:7">
      <c r="A1217" s="288" t="s">
        <v>2155</v>
      </c>
      <c r="B1217" s="289" t="s">
        <v>2156</v>
      </c>
      <c r="C1217" s="290"/>
      <c r="D1217" s="295"/>
      <c r="E1217" s="296"/>
      <c r="F1217" s="291">
        <f t="shared" si="98"/>
        <v>0</v>
      </c>
      <c r="G1217" s="291">
        <f t="shared" si="99"/>
        <v>0</v>
      </c>
    </row>
    <row r="1218" ht="15.6" customHeight="1" outlineLevel="2" spans="1:7">
      <c r="A1218" s="288" t="s">
        <v>2157</v>
      </c>
      <c r="B1218" s="289" t="s">
        <v>2158</v>
      </c>
      <c r="C1218" s="290"/>
      <c r="D1218" s="295"/>
      <c r="E1218" s="296"/>
      <c r="F1218" s="291">
        <f t="shared" si="98"/>
        <v>0</v>
      </c>
      <c r="G1218" s="291">
        <f t="shared" si="99"/>
        <v>0</v>
      </c>
    </row>
    <row r="1219" ht="15.6" customHeight="1" outlineLevel="2" spans="1:7">
      <c r="A1219" s="288" t="s">
        <v>2159</v>
      </c>
      <c r="B1219" s="289" t="s">
        <v>2160</v>
      </c>
      <c r="C1219" s="290"/>
      <c r="D1219" s="295"/>
      <c r="E1219" s="296"/>
      <c r="F1219" s="291">
        <f t="shared" si="98"/>
        <v>0</v>
      </c>
      <c r="G1219" s="291">
        <f t="shared" si="99"/>
        <v>0</v>
      </c>
    </row>
    <row r="1220" spans="1:7">
      <c r="A1220" s="281" t="s">
        <v>2161</v>
      </c>
      <c r="B1220" s="109" t="s">
        <v>2162</v>
      </c>
      <c r="C1220" s="282">
        <f>SUM(C1221,C1239,C1246,C1252)</f>
        <v>80</v>
      </c>
      <c r="D1220" s="282">
        <f>SUM(D1221,D1239,D1246,D1252)</f>
        <v>5</v>
      </c>
      <c r="E1220" s="282">
        <f>SUM(E1221,E1239,E1246,E1252)</f>
        <v>80</v>
      </c>
      <c r="F1220" s="283">
        <f t="shared" si="98"/>
        <v>1</v>
      </c>
      <c r="G1220" s="283">
        <f t="shared" si="99"/>
        <v>16</v>
      </c>
    </row>
    <row r="1221" outlineLevel="1" spans="1:7">
      <c r="A1221" s="284" t="s">
        <v>2163</v>
      </c>
      <c r="B1221" s="285" t="s">
        <v>2164</v>
      </c>
      <c r="C1221" s="286">
        <f>SUM(C1222:C1238)</f>
        <v>80</v>
      </c>
      <c r="D1221" s="286">
        <f>SUM(D1222:D1238)</f>
        <v>5</v>
      </c>
      <c r="E1221" s="286">
        <f>SUM(E1222:E1238)</f>
        <v>80</v>
      </c>
      <c r="F1221" s="287">
        <f t="shared" si="98"/>
        <v>1</v>
      </c>
      <c r="G1221" s="287">
        <f t="shared" si="99"/>
        <v>16</v>
      </c>
    </row>
    <row r="1222" ht="15.6" customHeight="1" outlineLevel="2" spans="1:7">
      <c r="A1222" s="288" t="s">
        <v>2165</v>
      </c>
      <c r="B1222" s="289" t="s">
        <v>64</v>
      </c>
      <c r="C1222" s="290"/>
      <c r="D1222" s="295"/>
      <c r="E1222" s="296"/>
      <c r="F1222" s="291">
        <f t="shared" si="98"/>
        <v>0</v>
      </c>
      <c r="G1222" s="291">
        <f t="shared" si="99"/>
        <v>0</v>
      </c>
    </row>
    <row r="1223" ht="15.6" customHeight="1" outlineLevel="2" spans="1:7">
      <c r="A1223" s="288" t="s">
        <v>2166</v>
      </c>
      <c r="B1223" s="289" t="s">
        <v>66</v>
      </c>
      <c r="C1223" s="290"/>
      <c r="D1223" s="295"/>
      <c r="E1223" s="296"/>
      <c r="F1223" s="291">
        <f t="shared" si="98"/>
        <v>0</v>
      </c>
      <c r="G1223" s="291">
        <f t="shared" si="99"/>
        <v>0</v>
      </c>
    </row>
    <row r="1224" ht="15.6" customHeight="1" outlineLevel="2" spans="1:7">
      <c r="A1224" s="288" t="s">
        <v>2167</v>
      </c>
      <c r="B1224" s="289" t="s">
        <v>68</v>
      </c>
      <c r="C1224" s="290"/>
      <c r="D1224" s="295"/>
      <c r="E1224" s="296"/>
      <c r="F1224" s="291">
        <f t="shared" si="98"/>
        <v>0</v>
      </c>
      <c r="G1224" s="291">
        <f t="shared" si="99"/>
        <v>0</v>
      </c>
    </row>
    <row r="1225" ht="15.6" customHeight="1" outlineLevel="2" spans="1:7">
      <c r="A1225" s="288" t="s">
        <v>2168</v>
      </c>
      <c r="B1225" s="289" t="s">
        <v>2169</v>
      </c>
      <c r="C1225" s="290"/>
      <c r="D1225" s="295"/>
      <c r="E1225" s="296"/>
      <c r="F1225" s="291">
        <f t="shared" si="98"/>
        <v>0</v>
      </c>
      <c r="G1225" s="291">
        <f t="shared" si="99"/>
        <v>0</v>
      </c>
    </row>
    <row r="1226" ht="15.6" customHeight="1" outlineLevel="2" spans="1:7">
      <c r="A1226" s="288" t="s">
        <v>2170</v>
      </c>
      <c r="B1226" s="289" t="s">
        <v>2171</v>
      </c>
      <c r="C1226" s="290"/>
      <c r="D1226" s="295"/>
      <c r="E1226" s="296"/>
      <c r="F1226" s="291">
        <f t="shared" si="98"/>
        <v>0</v>
      </c>
      <c r="G1226" s="291">
        <f t="shared" si="99"/>
        <v>0</v>
      </c>
    </row>
    <row r="1227" ht="15.6" customHeight="1" outlineLevel="2" spans="1:7">
      <c r="A1227" s="288" t="s">
        <v>2172</v>
      </c>
      <c r="B1227" s="289" t="s">
        <v>2173</v>
      </c>
      <c r="C1227" s="290"/>
      <c r="D1227" s="295"/>
      <c r="E1227" s="296"/>
      <c r="F1227" s="291">
        <f t="shared" si="98"/>
        <v>0</v>
      </c>
      <c r="G1227" s="291">
        <f t="shared" si="99"/>
        <v>0</v>
      </c>
    </row>
    <row r="1228" ht="15.6" customHeight="1" outlineLevel="2" spans="1:7">
      <c r="A1228" s="288" t="s">
        <v>2174</v>
      </c>
      <c r="B1228" s="289" t="s">
        <v>2175</v>
      </c>
      <c r="C1228" s="290"/>
      <c r="D1228" s="295"/>
      <c r="E1228" s="296"/>
      <c r="F1228" s="291">
        <f t="shared" si="98"/>
        <v>0</v>
      </c>
      <c r="G1228" s="291">
        <f t="shared" si="99"/>
        <v>0</v>
      </c>
    </row>
    <row r="1229" ht="15.6" customHeight="1" outlineLevel="2" spans="1:7">
      <c r="A1229" s="288" t="s">
        <v>2176</v>
      </c>
      <c r="B1229" s="289" t="s">
        <v>2177</v>
      </c>
      <c r="C1229" s="290"/>
      <c r="D1229" s="295"/>
      <c r="E1229" s="296"/>
      <c r="F1229" s="291">
        <f t="shared" si="98"/>
        <v>0</v>
      </c>
      <c r="G1229" s="291">
        <f t="shared" si="99"/>
        <v>0</v>
      </c>
    </row>
    <row r="1230" ht="15.6" customHeight="1" outlineLevel="2" spans="1:7">
      <c r="A1230" s="288" t="s">
        <v>2178</v>
      </c>
      <c r="B1230" s="289" t="s">
        <v>2179</v>
      </c>
      <c r="C1230" s="290"/>
      <c r="D1230" s="295"/>
      <c r="E1230" s="296"/>
      <c r="F1230" s="291">
        <f t="shared" si="98"/>
        <v>0</v>
      </c>
      <c r="G1230" s="291">
        <f t="shared" si="99"/>
        <v>0</v>
      </c>
    </row>
    <row r="1231" ht="15.6" customHeight="1" outlineLevel="2" spans="1:7">
      <c r="A1231" s="288" t="s">
        <v>2180</v>
      </c>
      <c r="B1231" s="289" t="s">
        <v>2181</v>
      </c>
      <c r="C1231" s="290"/>
      <c r="D1231" s="295"/>
      <c r="E1231" s="296"/>
      <c r="F1231" s="291">
        <f t="shared" si="98"/>
        <v>0</v>
      </c>
      <c r="G1231" s="291">
        <f t="shared" si="99"/>
        <v>0</v>
      </c>
    </row>
    <row r="1232" ht="15.6" customHeight="1" outlineLevel="2" spans="1:7">
      <c r="A1232" s="288" t="s">
        <v>2182</v>
      </c>
      <c r="B1232" s="289" t="s">
        <v>2183</v>
      </c>
      <c r="C1232" s="290"/>
      <c r="D1232" s="295"/>
      <c r="E1232" s="296"/>
      <c r="F1232" s="291">
        <f t="shared" si="98"/>
        <v>0</v>
      </c>
      <c r="G1232" s="291">
        <f t="shared" si="99"/>
        <v>0</v>
      </c>
    </row>
    <row r="1233" ht="15.6" customHeight="1" outlineLevel="2" spans="1:7">
      <c r="A1233" s="288" t="s">
        <v>2184</v>
      </c>
      <c r="B1233" s="289" t="s">
        <v>2185</v>
      </c>
      <c r="C1233" s="290"/>
      <c r="D1233" s="295"/>
      <c r="E1233" s="296"/>
      <c r="F1233" s="291">
        <f t="shared" si="98"/>
        <v>0</v>
      </c>
      <c r="G1233" s="291">
        <f t="shared" si="99"/>
        <v>0</v>
      </c>
    </row>
    <row r="1234" ht="15.6" customHeight="1" outlineLevel="2" spans="1:7">
      <c r="A1234" s="288" t="s">
        <v>2186</v>
      </c>
      <c r="B1234" s="289" t="s">
        <v>2187</v>
      </c>
      <c r="C1234" s="290"/>
      <c r="D1234" s="295"/>
      <c r="E1234" s="296"/>
      <c r="F1234" s="291">
        <f t="shared" si="98"/>
        <v>0</v>
      </c>
      <c r="G1234" s="291">
        <f t="shared" si="99"/>
        <v>0</v>
      </c>
    </row>
    <row r="1235" ht="15.6" customHeight="1" outlineLevel="2" spans="1:7">
      <c r="A1235" s="288" t="s">
        <v>2188</v>
      </c>
      <c r="B1235" s="289" t="s">
        <v>2189</v>
      </c>
      <c r="C1235" s="290"/>
      <c r="D1235" s="295"/>
      <c r="E1235" s="296"/>
      <c r="F1235" s="291">
        <f t="shared" si="98"/>
        <v>0</v>
      </c>
      <c r="G1235" s="291">
        <f t="shared" si="99"/>
        <v>0</v>
      </c>
    </row>
    <row r="1236" ht="15.6" customHeight="1" outlineLevel="2" spans="1:7">
      <c r="A1236" s="288" t="s">
        <v>2190</v>
      </c>
      <c r="B1236" s="289" t="s">
        <v>2191</v>
      </c>
      <c r="C1236" s="290"/>
      <c r="D1236" s="295"/>
      <c r="E1236" s="296"/>
      <c r="F1236" s="291">
        <f t="shared" si="98"/>
        <v>0</v>
      </c>
      <c r="G1236" s="291">
        <f t="shared" si="99"/>
        <v>0</v>
      </c>
    </row>
    <row r="1237" ht="15.6" customHeight="1" outlineLevel="2" spans="1:7">
      <c r="A1237" s="288" t="s">
        <v>2192</v>
      </c>
      <c r="B1237" s="289" t="s">
        <v>82</v>
      </c>
      <c r="C1237" s="290"/>
      <c r="D1237" s="295"/>
      <c r="E1237" s="296"/>
      <c r="F1237" s="291">
        <f t="shared" si="98"/>
        <v>0</v>
      </c>
      <c r="G1237" s="291">
        <f t="shared" si="99"/>
        <v>0</v>
      </c>
    </row>
    <row r="1238" ht="15.6" customHeight="1" outlineLevel="2" spans="1:7">
      <c r="A1238" s="288" t="s">
        <v>2193</v>
      </c>
      <c r="B1238" s="289" t="s">
        <v>2194</v>
      </c>
      <c r="C1238" s="290">
        <v>80</v>
      </c>
      <c r="D1238" s="294">
        <v>5</v>
      </c>
      <c r="E1238" s="296">
        <v>80</v>
      </c>
      <c r="F1238" s="291">
        <f t="shared" si="98"/>
        <v>1</v>
      </c>
      <c r="G1238" s="291">
        <f t="shared" si="99"/>
        <v>16</v>
      </c>
    </row>
    <row r="1239" outlineLevel="1" spans="1:7">
      <c r="A1239" s="284" t="s">
        <v>2195</v>
      </c>
      <c r="B1239" s="285" t="s">
        <v>2196</v>
      </c>
      <c r="C1239" s="286">
        <f>SUM(C1240:C1245)</f>
        <v>0</v>
      </c>
      <c r="D1239" s="286">
        <f>SUM(D1240:D1245)</f>
        <v>0</v>
      </c>
      <c r="E1239" s="286">
        <f>SUM(E1240:E1245)</f>
        <v>0</v>
      </c>
      <c r="F1239" s="287">
        <f t="shared" si="98"/>
        <v>0</v>
      </c>
      <c r="G1239" s="287">
        <f t="shared" si="99"/>
        <v>0</v>
      </c>
    </row>
    <row r="1240" ht="15.6" customHeight="1" outlineLevel="2" spans="1:7">
      <c r="A1240" s="288" t="s">
        <v>2197</v>
      </c>
      <c r="B1240" s="289" t="s">
        <v>2198</v>
      </c>
      <c r="C1240" s="290"/>
      <c r="D1240" s="295"/>
      <c r="E1240" s="296"/>
      <c r="F1240" s="291">
        <f t="shared" si="98"/>
        <v>0</v>
      </c>
      <c r="G1240" s="291">
        <f t="shared" si="99"/>
        <v>0</v>
      </c>
    </row>
    <row r="1241" ht="15.6" customHeight="1" outlineLevel="2" spans="1:7">
      <c r="A1241" s="288" t="s">
        <v>2199</v>
      </c>
      <c r="B1241" s="289" t="s">
        <v>2200</v>
      </c>
      <c r="C1241" s="290"/>
      <c r="D1241" s="295"/>
      <c r="E1241" s="296"/>
      <c r="F1241" s="291">
        <f t="shared" si="98"/>
        <v>0</v>
      </c>
      <c r="G1241" s="291">
        <f t="shared" si="99"/>
        <v>0</v>
      </c>
    </row>
    <row r="1242" ht="15.6" customHeight="1" outlineLevel="2" spans="1:7">
      <c r="A1242" s="288" t="s">
        <v>2201</v>
      </c>
      <c r="B1242" s="289" t="s">
        <v>2202</v>
      </c>
      <c r="C1242" s="290"/>
      <c r="D1242" s="295"/>
      <c r="E1242" s="296"/>
      <c r="F1242" s="291">
        <f t="shared" si="98"/>
        <v>0</v>
      </c>
      <c r="G1242" s="291">
        <f t="shared" si="99"/>
        <v>0</v>
      </c>
    </row>
    <row r="1243" ht="15.6" customHeight="1" outlineLevel="2" spans="1:7">
      <c r="A1243" s="288" t="s">
        <v>2203</v>
      </c>
      <c r="B1243" s="289" t="s">
        <v>2204</v>
      </c>
      <c r="C1243" s="290"/>
      <c r="D1243" s="295"/>
      <c r="E1243" s="296"/>
      <c r="F1243" s="291">
        <f t="shared" si="98"/>
        <v>0</v>
      </c>
      <c r="G1243" s="291">
        <f t="shared" si="99"/>
        <v>0</v>
      </c>
    </row>
    <row r="1244" ht="15.6" customHeight="1" outlineLevel="2" spans="1:7">
      <c r="A1244" s="288" t="s">
        <v>2205</v>
      </c>
      <c r="B1244" s="289" t="s">
        <v>2206</v>
      </c>
      <c r="C1244" s="290"/>
      <c r="D1244" s="295"/>
      <c r="E1244" s="296"/>
      <c r="F1244" s="291">
        <f t="shared" si="98"/>
        <v>0</v>
      </c>
      <c r="G1244" s="291">
        <f t="shared" si="99"/>
        <v>0</v>
      </c>
    </row>
    <row r="1245" ht="15.6" customHeight="1" outlineLevel="2" spans="1:7">
      <c r="A1245" s="288" t="s">
        <v>2207</v>
      </c>
      <c r="B1245" s="289" t="s">
        <v>2208</v>
      </c>
      <c r="C1245" s="290"/>
      <c r="D1245" s="295"/>
      <c r="E1245" s="296"/>
      <c r="F1245" s="291">
        <f t="shared" si="98"/>
        <v>0</v>
      </c>
      <c r="G1245" s="291">
        <f t="shared" si="99"/>
        <v>0</v>
      </c>
    </row>
    <row r="1246" outlineLevel="1" spans="1:7">
      <c r="A1246" s="284" t="s">
        <v>2209</v>
      </c>
      <c r="B1246" s="285" t="s">
        <v>2210</v>
      </c>
      <c r="C1246" s="286">
        <f>SUM(C1247:C1251)</f>
        <v>0</v>
      </c>
      <c r="D1246" s="286">
        <f>SUM(D1247:D1251)</f>
        <v>0</v>
      </c>
      <c r="E1246" s="286">
        <f>SUM(E1247:E1251)</f>
        <v>0</v>
      </c>
      <c r="F1246" s="287">
        <f t="shared" si="98"/>
        <v>0</v>
      </c>
      <c r="G1246" s="287">
        <f t="shared" si="99"/>
        <v>0</v>
      </c>
    </row>
    <row r="1247" ht="15.6" customHeight="1" outlineLevel="2" spans="1:7">
      <c r="A1247" s="288" t="s">
        <v>2211</v>
      </c>
      <c r="B1247" s="289" t="s">
        <v>2212</v>
      </c>
      <c r="C1247" s="290"/>
      <c r="D1247" s="295"/>
      <c r="E1247" s="296"/>
      <c r="F1247" s="291">
        <f t="shared" si="98"/>
        <v>0</v>
      </c>
      <c r="G1247" s="291">
        <f t="shared" si="99"/>
        <v>0</v>
      </c>
    </row>
    <row r="1248" ht="15.6" customHeight="1" outlineLevel="2" spans="1:7">
      <c r="A1248" s="288" t="s">
        <v>2213</v>
      </c>
      <c r="B1248" s="289" t="s">
        <v>2214</v>
      </c>
      <c r="C1248" s="290"/>
      <c r="D1248" s="295"/>
      <c r="E1248" s="296"/>
      <c r="F1248" s="291">
        <f t="shared" si="98"/>
        <v>0</v>
      </c>
      <c r="G1248" s="291">
        <f t="shared" si="99"/>
        <v>0</v>
      </c>
    </row>
    <row r="1249" ht="15.6" customHeight="1" outlineLevel="2" spans="1:7">
      <c r="A1249" s="288" t="s">
        <v>2215</v>
      </c>
      <c r="B1249" s="289" t="s">
        <v>2216</v>
      </c>
      <c r="C1249" s="290"/>
      <c r="D1249" s="295"/>
      <c r="E1249" s="296"/>
      <c r="F1249" s="291">
        <f t="shared" si="98"/>
        <v>0</v>
      </c>
      <c r="G1249" s="291">
        <f t="shared" si="99"/>
        <v>0</v>
      </c>
    </row>
    <row r="1250" ht="15.6" customHeight="1" outlineLevel="2" spans="1:7">
      <c r="A1250" s="288" t="s">
        <v>2217</v>
      </c>
      <c r="B1250" s="289" t="s">
        <v>2218</v>
      </c>
      <c r="C1250" s="290"/>
      <c r="D1250" s="295"/>
      <c r="E1250" s="296"/>
      <c r="F1250" s="291">
        <f t="shared" si="98"/>
        <v>0</v>
      </c>
      <c r="G1250" s="291">
        <f t="shared" si="99"/>
        <v>0</v>
      </c>
    </row>
    <row r="1251" ht="15.6" customHeight="1" outlineLevel="2" spans="1:7">
      <c r="A1251" s="288" t="s">
        <v>2219</v>
      </c>
      <c r="B1251" s="289" t="s">
        <v>2220</v>
      </c>
      <c r="C1251" s="290"/>
      <c r="D1251" s="295"/>
      <c r="E1251" s="296"/>
      <c r="F1251" s="291">
        <f t="shared" si="98"/>
        <v>0</v>
      </c>
      <c r="G1251" s="291">
        <f t="shared" si="99"/>
        <v>0</v>
      </c>
    </row>
    <row r="1252" outlineLevel="1" spans="1:7">
      <c r="A1252" s="284" t="s">
        <v>2221</v>
      </c>
      <c r="B1252" s="285" t="s">
        <v>2222</v>
      </c>
      <c r="C1252" s="286">
        <f>SUM(C1253:C1264)</f>
        <v>0</v>
      </c>
      <c r="D1252" s="286">
        <f>SUM(D1253:D1264)</f>
        <v>0</v>
      </c>
      <c r="E1252" s="286">
        <f>SUM(E1253:E1264)</f>
        <v>0</v>
      </c>
      <c r="F1252" s="287">
        <f t="shared" si="98"/>
        <v>0</v>
      </c>
      <c r="G1252" s="287">
        <f t="shared" si="99"/>
        <v>0</v>
      </c>
    </row>
    <row r="1253" ht="15.6" customHeight="1" outlineLevel="2" spans="1:7">
      <c r="A1253" s="288" t="s">
        <v>2223</v>
      </c>
      <c r="B1253" s="289" t="s">
        <v>2224</v>
      </c>
      <c r="C1253" s="290"/>
      <c r="D1253" s="295"/>
      <c r="E1253" s="296"/>
      <c r="F1253" s="291">
        <f t="shared" si="98"/>
        <v>0</v>
      </c>
      <c r="G1253" s="291">
        <f t="shared" si="99"/>
        <v>0</v>
      </c>
    </row>
    <row r="1254" ht="15.6" customHeight="1" outlineLevel="2" spans="1:7">
      <c r="A1254" s="288" t="s">
        <v>2225</v>
      </c>
      <c r="B1254" s="289" t="s">
        <v>2226</v>
      </c>
      <c r="C1254" s="290"/>
      <c r="D1254" s="295"/>
      <c r="E1254" s="296"/>
      <c r="F1254" s="291">
        <f t="shared" si="98"/>
        <v>0</v>
      </c>
      <c r="G1254" s="291">
        <f t="shared" si="99"/>
        <v>0</v>
      </c>
    </row>
    <row r="1255" ht="15.6" customHeight="1" outlineLevel="2" spans="1:7">
      <c r="A1255" s="288" t="s">
        <v>2227</v>
      </c>
      <c r="B1255" s="289" t="s">
        <v>2228</v>
      </c>
      <c r="C1255" s="290"/>
      <c r="D1255" s="295"/>
      <c r="E1255" s="296"/>
      <c r="F1255" s="291">
        <f t="shared" si="98"/>
        <v>0</v>
      </c>
      <c r="G1255" s="291">
        <f t="shared" si="99"/>
        <v>0</v>
      </c>
    </row>
    <row r="1256" ht="15.6" customHeight="1" outlineLevel="2" spans="1:7">
      <c r="A1256" s="288" t="s">
        <v>2229</v>
      </c>
      <c r="B1256" s="289" t="s">
        <v>2230</v>
      </c>
      <c r="C1256" s="290"/>
      <c r="D1256" s="295"/>
      <c r="E1256" s="296"/>
      <c r="F1256" s="291">
        <f t="shared" si="98"/>
        <v>0</v>
      </c>
      <c r="G1256" s="291">
        <f t="shared" si="99"/>
        <v>0</v>
      </c>
    </row>
    <row r="1257" ht="15.6" customHeight="1" outlineLevel="2" spans="1:7">
      <c r="A1257" s="288" t="s">
        <v>2231</v>
      </c>
      <c r="B1257" s="289" t="s">
        <v>2232</v>
      </c>
      <c r="C1257" s="290"/>
      <c r="D1257" s="295"/>
      <c r="E1257" s="296"/>
      <c r="F1257" s="291">
        <f t="shared" si="98"/>
        <v>0</v>
      </c>
      <c r="G1257" s="291">
        <f t="shared" si="99"/>
        <v>0</v>
      </c>
    </row>
    <row r="1258" ht="15.6" customHeight="1" outlineLevel="2" spans="1:7">
      <c r="A1258" s="288" t="s">
        <v>2233</v>
      </c>
      <c r="B1258" s="289" t="s">
        <v>2234</v>
      </c>
      <c r="C1258" s="290"/>
      <c r="D1258" s="295"/>
      <c r="E1258" s="296"/>
      <c r="F1258" s="291">
        <f t="shared" si="98"/>
        <v>0</v>
      </c>
      <c r="G1258" s="291">
        <f t="shared" si="99"/>
        <v>0</v>
      </c>
    </row>
    <row r="1259" ht="15.6" customHeight="1" outlineLevel="2" spans="1:7">
      <c r="A1259" s="288" t="s">
        <v>2235</v>
      </c>
      <c r="B1259" s="289" t="s">
        <v>2236</v>
      </c>
      <c r="C1259" s="290"/>
      <c r="D1259" s="295"/>
      <c r="E1259" s="296"/>
      <c r="F1259" s="291">
        <f t="shared" si="98"/>
        <v>0</v>
      </c>
      <c r="G1259" s="291">
        <f t="shared" si="99"/>
        <v>0</v>
      </c>
    </row>
    <row r="1260" ht="15.6" customHeight="1" outlineLevel="2" spans="1:7">
      <c r="A1260" s="288" t="s">
        <v>2237</v>
      </c>
      <c r="B1260" s="289" t="s">
        <v>2238</v>
      </c>
      <c r="C1260" s="290"/>
      <c r="D1260" s="295"/>
      <c r="E1260" s="296"/>
      <c r="F1260" s="291">
        <f t="shared" si="98"/>
        <v>0</v>
      </c>
      <c r="G1260" s="291">
        <f t="shared" si="99"/>
        <v>0</v>
      </c>
    </row>
    <row r="1261" ht="15.6" customHeight="1" outlineLevel="2" spans="1:7">
      <c r="A1261" s="288" t="s">
        <v>2239</v>
      </c>
      <c r="B1261" s="289" t="s">
        <v>2240</v>
      </c>
      <c r="C1261" s="290"/>
      <c r="D1261" s="295"/>
      <c r="E1261" s="296"/>
      <c r="F1261" s="291">
        <f t="shared" si="98"/>
        <v>0</v>
      </c>
      <c r="G1261" s="291">
        <f t="shared" si="99"/>
        <v>0</v>
      </c>
    </row>
    <row r="1262" ht="15.6" customHeight="1" outlineLevel="2" spans="1:7">
      <c r="A1262" s="288" t="s">
        <v>2241</v>
      </c>
      <c r="B1262" s="289" t="s">
        <v>2242</v>
      </c>
      <c r="C1262" s="290"/>
      <c r="D1262" s="295"/>
      <c r="E1262" s="296"/>
      <c r="F1262" s="291">
        <f t="shared" si="98"/>
        <v>0</v>
      </c>
      <c r="G1262" s="291">
        <f t="shared" si="99"/>
        <v>0</v>
      </c>
    </row>
    <row r="1263" ht="15.6" customHeight="1" outlineLevel="2" spans="1:7">
      <c r="A1263" s="288" t="s">
        <v>2243</v>
      </c>
      <c r="B1263" s="289" t="s">
        <v>2244</v>
      </c>
      <c r="C1263" s="290"/>
      <c r="D1263" s="295"/>
      <c r="E1263" s="296"/>
      <c r="F1263" s="291">
        <f t="shared" si="98"/>
        <v>0</v>
      </c>
      <c r="G1263" s="291">
        <f t="shared" si="99"/>
        <v>0</v>
      </c>
    </row>
    <row r="1264" ht="15.6" customHeight="1" outlineLevel="2" spans="1:7">
      <c r="A1264" s="288" t="s">
        <v>2245</v>
      </c>
      <c r="B1264" s="289" t="s">
        <v>2246</v>
      </c>
      <c r="C1264" s="290"/>
      <c r="D1264" s="295"/>
      <c r="E1264" s="296"/>
      <c r="F1264" s="291">
        <f t="shared" si="98"/>
        <v>0</v>
      </c>
      <c r="G1264" s="291">
        <f t="shared" si="99"/>
        <v>0</v>
      </c>
    </row>
    <row r="1265" spans="1:7">
      <c r="A1265" s="281" t="s">
        <v>2247</v>
      </c>
      <c r="B1265" s="109" t="s">
        <v>2248</v>
      </c>
      <c r="C1265" s="282">
        <f>SUM(C1266,C1277,C1284,C1292,C1305,C1309,C1313)</f>
        <v>1850</v>
      </c>
      <c r="D1265" s="282">
        <f>SUM(D1266,D1277,D1284,D1292,D1305,D1309,D1313)</f>
        <v>2441</v>
      </c>
      <c r="E1265" s="282">
        <f>SUM(E1266,E1277,E1284,E1292,E1305,E1309,E1313)</f>
        <v>2510</v>
      </c>
      <c r="F1265" s="283">
        <f t="shared" si="98"/>
        <v>1.35675675675676</v>
      </c>
      <c r="G1265" s="283">
        <f t="shared" si="99"/>
        <v>1.02826710364605</v>
      </c>
    </row>
    <row r="1266" outlineLevel="1" spans="1:7">
      <c r="A1266" s="284" t="s">
        <v>2249</v>
      </c>
      <c r="B1266" s="285" t="s">
        <v>2250</v>
      </c>
      <c r="C1266" s="286">
        <f>SUM(C1267:C1276)</f>
        <v>200</v>
      </c>
      <c r="D1266" s="286">
        <f>SUM(D1267:D1276)</f>
        <v>695</v>
      </c>
      <c r="E1266" s="286">
        <f>SUM(E1267:E1276)</f>
        <v>650</v>
      </c>
      <c r="F1266" s="287">
        <f t="shared" si="98"/>
        <v>3.25</v>
      </c>
      <c r="G1266" s="287">
        <f t="shared" si="99"/>
        <v>0.935251798561151</v>
      </c>
    </row>
    <row r="1267" ht="15.6" customHeight="1" outlineLevel="2" spans="1:7">
      <c r="A1267" s="288" t="s">
        <v>2251</v>
      </c>
      <c r="B1267" s="289" t="s">
        <v>64</v>
      </c>
      <c r="C1267" s="290">
        <v>200</v>
      </c>
      <c r="D1267" s="294">
        <v>353</v>
      </c>
      <c r="E1267" s="296">
        <v>350</v>
      </c>
      <c r="F1267" s="291">
        <f t="shared" si="98"/>
        <v>1.75</v>
      </c>
      <c r="G1267" s="291">
        <f t="shared" si="99"/>
        <v>0.991501416430595</v>
      </c>
    </row>
    <row r="1268" ht="15.6" customHeight="1" outlineLevel="2" spans="1:7">
      <c r="A1268" s="288" t="s">
        <v>2252</v>
      </c>
      <c r="B1268" s="289" t="s">
        <v>66</v>
      </c>
      <c r="C1268" s="290"/>
      <c r="D1268" s="294">
        <v>288</v>
      </c>
      <c r="E1268" s="296">
        <v>300</v>
      </c>
      <c r="F1268" s="291">
        <f t="shared" si="98"/>
        <v>0</v>
      </c>
      <c r="G1268" s="291">
        <f t="shared" si="99"/>
        <v>1.04166666666667</v>
      </c>
    </row>
    <row r="1269" ht="15.6" customHeight="1" outlineLevel="2" spans="1:7">
      <c r="A1269" s="288" t="s">
        <v>2253</v>
      </c>
      <c r="B1269" s="289" t="s">
        <v>68</v>
      </c>
      <c r="C1269" s="290"/>
      <c r="D1269" s="294">
        <v>0</v>
      </c>
      <c r="E1269" s="296"/>
      <c r="F1269" s="291">
        <f t="shared" si="98"/>
        <v>0</v>
      </c>
      <c r="G1269" s="291">
        <f t="shared" si="99"/>
        <v>0</v>
      </c>
    </row>
    <row r="1270" ht="15.6" customHeight="1" outlineLevel="2" spans="1:7">
      <c r="A1270" s="288" t="s">
        <v>2254</v>
      </c>
      <c r="B1270" s="289" t="s">
        <v>2255</v>
      </c>
      <c r="C1270" s="290"/>
      <c r="D1270" s="294">
        <v>7</v>
      </c>
      <c r="E1270" s="296"/>
      <c r="F1270" s="291">
        <f t="shared" si="98"/>
        <v>0</v>
      </c>
      <c r="G1270" s="291">
        <f t="shared" si="99"/>
        <v>0</v>
      </c>
    </row>
    <row r="1271" ht="15.6" customHeight="1" outlineLevel="2" spans="1:7">
      <c r="A1271" s="288" t="s">
        <v>2256</v>
      </c>
      <c r="B1271" s="289" t="s">
        <v>2257</v>
      </c>
      <c r="C1271" s="297"/>
      <c r="D1271" s="294">
        <v>0</v>
      </c>
      <c r="E1271" s="296"/>
      <c r="F1271" s="291">
        <f t="shared" si="98"/>
        <v>0</v>
      </c>
      <c r="G1271" s="291">
        <f t="shared" si="99"/>
        <v>0</v>
      </c>
    </row>
    <row r="1272" ht="15.6" customHeight="1" outlineLevel="2" spans="1:7">
      <c r="A1272" s="288" t="s">
        <v>2258</v>
      </c>
      <c r="B1272" s="289" t="s">
        <v>2259</v>
      </c>
      <c r="C1272" s="297"/>
      <c r="D1272" s="294">
        <v>0</v>
      </c>
      <c r="E1272" s="296"/>
      <c r="F1272" s="291">
        <f t="shared" si="98"/>
        <v>0</v>
      </c>
      <c r="G1272" s="291">
        <f t="shared" si="99"/>
        <v>0</v>
      </c>
    </row>
    <row r="1273" ht="15.6" customHeight="1" outlineLevel="2" spans="1:7">
      <c r="A1273" s="288" t="s">
        <v>2260</v>
      </c>
      <c r="B1273" s="289" t="s">
        <v>2261</v>
      </c>
      <c r="C1273" s="297"/>
      <c r="D1273" s="294">
        <v>0</v>
      </c>
      <c r="E1273" s="296"/>
      <c r="F1273" s="291">
        <f t="shared" si="98"/>
        <v>0</v>
      </c>
      <c r="G1273" s="291">
        <f t="shared" si="99"/>
        <v>0</v>
      </c>
    </row>
    <row r="1274" ht="15.6" customHeight="1" outlineLevel="2" spans="1:7">
      <c r="A1274" s="288" t="s">
        <v>2262</v>
      </c>
      <c r="B1274" s="289" t="s">
        <v>2263</v>
      </c>
      <c r="C1274" s="297"/>
      <c r="D1274" s="294">
        <v>0</v>
      </c>
      <c r="E1274" s="296"/>
      <c r="F1274" s="291">
        <f t="shared" si="98"/>
        <v>0</v>
      </c>
      <c r="G1274" s="291">
        <f t="shared" si="99"/>
        <v>0</v>
      </c>
    </row>
    <row r="1275" ht="15.6" customHeight="1" outlineLevel="2" spans="1:7">
      <c r="A1275" s="288" t="s">
        <v>2264</v>
      </c>
      <c r="B1275" s="289" t="s">
        <v>82</v>
      </c>
      <c r="C1275" s="297"/>
      <c r="D1275" s="294">
        <v>0</v>
      </c>
      <c r="E1275" s="296"/>
      <c r="F1275" s="291">
        <f t="shared" si="98"/>
        <v>0</v>
      </c>
      <c r="G1275" s="291">
        <f t="shared" si="99"/>
        <v>0</v>
      </c>
    </row>
    <row r="1276" ht="15.6" customHeight="1" outlineLevel="2" spans="1:7">
      <c r="A1276" s="288" t="s">
        <v>2265</v>
      </c>
      <c r="B1276" s="289" t="s">
        <v>2266</v>
      </c>
      <c r="C1276" s="297"/>
      <c r="D1276" s="294">
        <v>47</v>
      </c>
      <c r="E1276" s="296"/>
      <c r="F1276" s="291">
        <f>IF(C1276&gt;0,E1276/C1276,0)</f>
        <v>0</v>
      </c>
      <c r="G1276" s="291">
        <f>IF(D1276&gt;0,E1276/D1276,0)</f>
        <v>0</v>
      </c>
    </row>
    <row r="1277" outlineLevel="1" spans="1:7">
      <c r="A1277" s="284" t="s">
        <v>2267</v>
      </c>
      <c r="B1277" s="285" t="s">
        <v>2268</v>
      </c>
      <c r="C1277" s="286">
        <f>SUM(C1278:C1283)</f>
        <v>1650</v>
      </c>
      <c r="D1277" s="286">
        <f>SUM(D1278:D1283)</f>
        <v>1472</v>
      </c>
      <c r="E1277" s="286">
        <f>SUM(E1278:E1283)</f>
        <v>1808</v>
      </c>
      <c r="F1277" s="287">
        <f t="shared" ref="F1277:F1281" si="100">IF(C1277&gt;0,E1277/C1277,0)</f>
        <v>1.09575757575758</v>
      </c>
      <c r="G1277" s="287">
        <f t="shared" ref="G1277:G1281" si="101">IF(D1277&gt;0,E1277/D1277,0)</f>
        <v>1.22826086956522</v>
      </c>
    </row>
    <row r="1278" ht="15.6" customHeight="1" outlineLevel="2" spans="1:7">
      <c r="A1278" s="288" t="s">
        <v>2269</v>
      </c>
      <c r="B1278" s="289" t="s">
        <v>64</v>
      </c>
      <c r="C1278" s="290">
        <v>860</v>
      </c>
      <c r="D1278" s="294">
        <v>903</v>
      </c>
      <c r="E1278" s="296">
        <v>860</v>
      </c>
      <c r="F1278" s="291">
        <f t="shared" si="100"/>
        <v>1</v>
      </c>
      <c r="G1278" s="291">
        <f t="shared" si="101"/>
        <v>0.952380952380952</v>
      </c>
    </row>
    <row r="1279" ht="15.6" customHeight="1" outlineLevel="2" spans="1:7">
      <c r="A1279" s="288" t="s">
        <v>2270</v>
      </c>
      <c r="B1279" s="289" t="s">
        <v>66</v>
      </c>
      <c r="C1279" s="290">
        <v>448</v>
      </c>
      <c r="D1279" s="294">
        <v>0</v>
      </c>
      <c r="E1279" s="296">
        <v>448</v>
      </c>
      <c r="F1279" s="291">
        <f t="shared" si="100"/>
        <v>1</v>
      </c>
      <c r="G1279" s="291">
        <f t="shared" si="101"/>
        <v>0</v>
      </c>
    </row>
    <row r="1280" ht="15.6" customHeight="1" outlineLevel="2" spans="1:7">
      <c r="A1280" s="288" t="s">
        <v>2271</v>
      </c>
      <c r="B1280" s="289" t="s">
        <v>68</v>
      </c>
      <c r="C1280" s="290"/>
      <c r="D1280" s="294">
        <v>0</v>
      </c>
      <c r="E1280" s="296"/>
      <c r="F1280" s="291">
        <f t="shared" si="100"/>
        <v>0</v>
      </c>
      <c r="G1280" s="291">
        <f t="shared" si="101"/>
        <v>0</v>
      </c>
    </row>
    <row r="1281" ht="15.6" customHeight="1" outlineLevel="2" spans="1:7">
      <c r="A1281" s="288" t="s">
        <v>2272</v>
      </c>
      <c r="B1281" s="289" t="s">
        <v>2273</v>
      </c>
      <c r="C1281" s="290">
        <v>342</v>
      </c>
      <c r="D1281" s="294">
        <v>569</v>
      </c>
      <c r="E1281" s="296">
        <v>500</v>
      </c>
      <c r="F1281" s="291">
        <f t="shared" si="100"/>
        <v>1.46198830409357</v>
      </c>
      <c r="G1281" s="291">
        <f t="shared" si="101"/>
        <v>0.878734622144112</v>
      </c>
    </row>
    <row r="1282" ht="15.6" customHeight="1" outlineLevel="2" spans="1:7">
      <c r="A1282" s="288" t="s">
        <v>2274</v>
      </c>
      <c r="B1282" s="289" t="s">
        <v>82</v>
      </c>
      <c r="C1282" s="290"/>
      <c r="D1282" s="294">
        <v>0</v>
      </c>
      <c r="E1282" s="296"/>
      <c r="F1282" s="291">
        <f t="shared" ref="F1282:F1283" si="102">IF(C1282&gt;0,E1282/C1282,0)</f>
        <v>0</v>
      </c>
      <c r="G1282" s="291">
        <f t="shared" ref="G1282:G1283" si="103">IF(D1282&gt;0,E1282/D1282,0)</f>
        <v>0</v>
      </c>
    </row>
    <row r="1283" ht="15.6" customHeight="1" outlineLevel="2" spans="1:7">
      <c r="A1283" s="288" t="s">
        <v>2275</v>
      </c>
      <c r="B1283" s="289" t="s">
        <v>2276</v>
      </c>
      <c r="C1283" s="290"/>
      <c r="D1283" s="294">
        <v>0</v>
      </c>
      <c r="E1283" s="296"/>
      <c r="F1283" s="291">
        <f t="shared" si="102"/>
        <v>0</v>
      </c>
      <c r="G1283" s="291">
        <f t="shared" si="103"/>
        <v>0</v>
      </c>
    </row>
    <row r="1284" outlineLevel="1" spans="1:7">
      <c r="A1284" s="284" t="s">
        <v>2277</v>
      </c>
      <c r="B1284" s="285" t="s">
        <v>2278</v>
      </c>
      <c r="C1284" s="286">
        <f>SUM(C1285:C1291)</f>
        <v>0</v>
      </c>
      <c r="D1284" s="286">
        <f>SUM(D1285:D1291)</f>
        <v>0</v>
      </c>
      <c r="E1284" s="286">
        <f>SUM(E1285:E1291)</f>
        <v>0</v>
      </c>
      <c r="F1284" s="287">
        <f t="shared" ref="F1284:F1313" si="104">IF(C1284&gt;0,E1284/C1284,0)</f>
        <v>0</v>
      </c>
      <c r="G1284" s="287">
        <f t="shared" ref="G1284:G1313" si="105">IF(D1284&gt;0,E1284/D1284,0)</f>
        <v>0</v>
      </c>
    </row>
    <row r="1285" ht="15.6" customHeight="1" outlineLevel="2" spans="1:7">
      <c r="A1285" s="288" t="s">
        <v>2279</v>
      </c>
      <c r="B1285" s="289" t="s">
        <v>64</v>
      </c>
      <c r="C1285" s="290"/>
      <c r="D1285" s="295"/>
      <c r="E1285" s="296"/>
      <c r="F1285" s="291">
        <f t="shared" si="104"/>
        <v>0</v>
      </c>
      <c r="G1285" s="291">
        <f t="shared" si="105"/>
        <v>0</v>
      </c>
    </row>
    <row r="1286" ht="15.6" customHeight="1" outlineLevel="2" spans="1:7">
      <c r="A1286" s="288" t="s">
        <v>2280</v>
      </c>
      <c r="B1286" s="289" t="s">
        <v>66</v>
      </c>
      <c r="C1286" s="290"/>
      <c r="D1286" s="295"/>
      <c r="E1286" s="296"/>
      <c r="F1286" s="291">
        <f t="shared" si="104"/>
        <v>0</v>
      </c>
      <c r="G1286" s="291">
        <f t="shared" si="105"/>
        <v>0</v>
      </c>
    </row>
    <row r="1287" ht="15.6" customHeight="1" outlineLevel="2" spans="1:7">
      <c r="A1287" s="288" t="s">
        <v>2281</v>
      </c>
      <c r="B1287" s="289" t="s">
        <v>68</v>
      </c>
      <c r="C1287" s="290"/>
      <c r="D1287" s="295"/>
      <c r="E1287" s="296"/>
      <c r="F1287" s="291">
        <f t="shared" si="104"/>
        <v>0</v>
      </c>
      <c r="G1287" s="291">
        <f t="shared" si="105"/>
        <v>0</v>
      </c>
    </row>
    <row r="1288" ht="15.6" customHeight="1" outlineLevel="2" spans="1:7">
      <c r="A1288" s="288" t="s">
        <v>2282</v>
      </c>
      <c r="B1288" s="289" t="s">
        <v>2283</v>
      </c>
      <c r="C1288" s="290"/>
      <c r="D1288" s="295"/>
      <c r="E1288" s="296"/>
      <c r="F1288" s="291">
        <f t="shared" si="104"/>
        <v>0</v>
      </c>
      <c r="G1288" s="291">
        <f t="shared" si="105"/>
        <v>0</v>
      </c>
    </row>
    <row r="1289" ht="15.6" customHeight="1" outlineLevel="2" spans="1:7">
      <c r="A1289" s="288" t="s">
        <v>2284</v>
      </c>
      <c r="B1289" s="289" t="s">
        <v>2285</v>
      </c>
      <c r="C1289" s="290"/>
      <c r="D1289" s="295"/>
      <c r="E1289" s="296"/>
      <c r="F1289" s="291">
        <f t="shared" si="104"/>
        <v>0</v>
      </c>
      <c r="G1289" s="291">
        <f t="shared" si="105"/>
        <v>0</v>
      </c>
    </row>
    <row r="1290" ht="15.6" customHeight="1" outlineLevel="2" spans="1:7">
      <c r="A1290" s="288" t="s">
        <v>2286</v>
      </c>
      <c r="B1290" s="289" t="s">
        <v>82</v>
      </c>
      <c r="C1290" s="290"/>
      <c r="D1290" s="295"/>
      <c r="E1290" s="296"/>
      <c r="F1290" s="291">
        <f t="shared" si="104"/>
        <v>0</v>
      </c>
      <c r="G1290" s="291">
        <f t="shared" si="105"/>
        <v>0</v>
      </c>
    </row>
    <row r="1291" ht="15.6" customHeight="1" outlineLevel="2" spans="1:7">
      <c r="A1291" s="288" t="s">
        <v>2287</v>
      </c>
      <c r="B1291" s="289" t="s">
        <v>2288</v>
      </c>
      <c r="C1291" s="290"/>
      <c r="D1291" s="295"/>
      <c r="E1291" s="296"/>
      <c r="F1291" s="291">
        <f t="shared" si="104"/>
        <v>0</v>
      </c>
      <c r="G1291" s="291">
        <f t="shared" si="105"/>
        <v>0</v>
      </c>
    </row>
    <row r="1292" outlineLevel="1" spans="1:7">
      <c r="A1292" s="284" t="s">
        <v>2289</v>
      </c>
      <c r="B1292" s="285" t="s">
        <v>2290</v>
      </c>
      <c r="C1292" s="286">
        <f>SUM(C1293:C1304)</f>
        <v>0</v>
      </c>
      <c r="D1292" s="286">
        <f>SUM(D1293:D1304)</f>
        <v>0</v>
      </c>
      <c r="E1292" s="286">
        <f>SUM(E1293:E1304)</f>
        <v>0</v>
      </c>
      <c r="F1292" s="287">
        <f t="shared" si="104"/>
        <v>0</v>
      </c>
      <c r="G1292" s="287">
        <f t="shared" si="105"/>
        <v>0</v>
      </c>
    </row>
    <row r="1293" ht="15.6" customHeight="1" outlineLevel="2" spans="1:7">
      <c r="A1293" s="288" t="s">
        <v>2291</v>
      </c>
      <c r="B1293" s="289" t="s">
        <v>64</v>
      </c>
      <c r="C1293" s="290"/>
      <c r="D1293" s="295"/>
      <c r="E1293" s="296"/>
      <c r="F1293" s="291">
        <f t="shared" si="104"/>
        <v>0</v>
      </c>
      <c r="G1293" s="291">
        <f t="shared" si="105"/>
        <v>0</v>
      </c>
    </row>
    <row r="1294" ht="15.6" customHeight="1" outlineLevel="2" spans="1:7">
      <c r="A1294" s="288" t="s">
        <v>2292</v>
      </c>
      <c r="B1294" s="289" t="s">
        <v>66</v>
      </c>
      <c r="C1294" s="290"/>
      <c r="D1294" s="295"/>
      <c r="E1294" s="296"/>
      <c r="F1294" s="291">
        <f t="shared" si="104"/>
        <v>0</v>
      </c>
      <c r="G1294" s="291">
        <f t="shared" si="105"/>
        <v>0</v>
      </c>
    </row>
    <row r="1295" ht="15.6" customHeight="1" outlineLevel="2" spans="1:7">
      <c r="A1295" s="288" t="s">
        <v>2293</v>
      </c>
      <c r="B1295" s="289" t="s">
        <v>68</v>
      </c>
      <c r="C1295" s="290"/>
      <c r="D1295" s="295"/>
      <c r="E1295" s="296"/>
      <c r="F1295" s="291">
        <f t="shared" si="104"/>
        <v>0</v>
      </c>
      <c r="G1295" s="291">
        <f t="shared" si="105"/>
        <v>0</v>
      </c>
    </row>
    <row r="1296" ht="15.6" customHeight="1" outlineLevel="2" spans="1:7">
      <c r="A1296" s="288" t="s">
        <v>2294</v>
      </c>
      <c r="B1296" s="289" t="s">
        <v>2295</v>
      </c>
      <c r="C1296" s="290"/>
      <c r="D1296" s="295"/>
      <c r="E1296" s="296"/>
      <c r="F1296" s="291">
        <f t="shared" si="104"/>
        <v>0</v>
      </c>
      <c r="G1296" s="291">
        <f t="shared" si="105"/>
        <v>0</v>
      </c>
    </row>
    <row r="1297" ht="15.6" customHeight="1" outlineLevel="2" spans="1:7">
      <c r="A1297" s="288" t="s">
        <v>2296</v>
      </c>
      <c r="B1297" s="289" t="s">
        <v>2297</v>
      </c>
      <c r="C1297" s="290"/>
      <c r="D1297" s="295"/>
      <c r="E1297" s="296"/>
      <c r="F1297" s="291">
        <f t="shared" si="104"/>
        <v>0</v>
      </c>
      <c r="G1297" s="291">
        <f t="shared" si="105"/>
        <v>0</v>
      </c>
    </row>
    <row r="1298" ht="15.6" customHeight="1" outlineLevel="2" spans="1:7">
      <c r="A1298" s="288" t="s">
        <v>2298</v>
      </c>
      <c r="B1298" s="289" t="s">
        <v>2299</v>
      </c>
      <c r="C1298" s="290"/>
      <c r="D1298" s="295"/>
      <c r="E1298" s="296"/>
      <c r="F1298" s="291">
        <f t="shared" si="104"/>
        <v>0</v>
      </c>
      <c r="G1298" s="291">
        <f t="shared" si="105"/>
        <v>0</v>
      </c>
    </row>
    <row r="1299" ht="15.6" customHeight="1" outlineLevel="2" spans="1:7">
      <c r="A1299" s="288" t="s">
        <v>2300</v>
      </c>
      <c r="B1299" s="289" t="s">
        <v>2301</v>
      </c>
      <c r="C1299" s="290"/>
      <c r="D1299" s="295"/>
      <c r="E1299" s="296"/>
      <c r="F1299" s="291">
        <f t="shared" si="104"/>
        <v>0</v>
      </c>
      <c r="G1299" s="291">
        <f t="shared" si="105"/>
        <v>0</v>
      </c>
    </row>
    <row r="1300" ht="15.6" customHeight="1" outlineLevel="2" spans="1:7">
      <c r="A1300" s="288" t="s">
        <v>2302</v>
      </c>
      <c r="B1300" s="289" t="s">
        <v>2303</v>
      </c>
      <c r="C1300" s="290"/>
      <c r="D1300" s="295"/>
      <c r="E1300" s="296"/>
      <c r="F1300" s="291">
        <f t="shared" si="104"/>
        <v>0</v>
      </c>
      <c r="G1300" s="291">
        <f t="shared" si="105"/>
        <v>0</v>
      </c>
    </row>
    <row r="1301" ht="15.6" customHeight="1" outlineLevel="2" spans="1:7">
      <c r="A1301" s="288" t="s">
        <v>2304</v>
      </c>
      <c r="B1301" s="289" t="s">
        <v>2305</v>
      </c>
      <c r="C1301" s="290"/>
      <c r="D1301" s="295"/>
      <c r="E1301" s="296"/>
      <c r="F1301" s="291">
        <f t="shared" si="104"/>
        <v>0</v>
      </c>
      <c r="G1301" s="291">
        <f t="shared" si="105"/>
        <v>0</v>
      </c>
    </row>
    <row r="1302" ht="15.6" customHeight="1" outlineLevel="2" spans="1:7">
      <c r="A1302" s="288" t="s">
        <v>2306</v>
      </c>
      <c r="B1302" s="289" t="s">
        <v>2307</v>
      </c>
      <c r="C1302" s="290"/>
      <c r="D1302" s="295"/>
      <c r="E1302" s="296"/>
      <c r="F1302" s="291">
        <f t="shared" si="104"/>
        <v>0</v>
      </c>
      <c r="G1302" s="291">
        <f t="shared" si="105"/>
        <v>0</v>
      </c>
    </row>
    <row r="1303" ht="15.6" customHeight="1" outlineLevel="2" spans="1:7">
      <c r="A1303" s="288" t="s">
        <v>2308</v>
      </c>
      <c r="B1303" s="289" t="s">
        <v>2309</v>
      </c>
      <c r="C1303" s="290"/>
      <c r="D1303" s="295"/>
      <c r="E1303" s="296"/>
      <c r="F1303" s="291">
        <f t="shared" si="104"/>
        <v>0</v>
      </c>
      <c r="G1303" s="291">
        <f t="shared" si="105"/>
        <v>0</v>
      </c>
    </row>
    <row r="1304" ht="15.6" customHeight="1" outlineLevel="2" spans="1:7">
      <c r="A1304" s="288" t="s">
        <v>2310</v>
      </c>
      <c r="B1304" s="289" t="s">
        <v>2311</v>
      </c>
      <c r="C1304" s="290"/>
      <c r="D1304" s="295"/>
      <c r="E1304" s="296"/>
      <c r="F1304" s="291">
        <f t="shared" si="104"/>
        <v>0</v>
      </c>
      <c r="G1304" s="291">
        <f t="shared" si="105"/>
        <v>0</v>
      </c>
    </row>
    <row r="1305" outlineLevel="1" spans="1:7">
      <c r="A1305" s="284" t="s">
        <v>2312</v>
      </c>
      <c r="B1305" s="285" t="s">
        <v>2313</v>
      </c>
      <c r="C1305" s="286">
        <f>SUM(C1306:C1308)</f>
        <v>0</v>
      </c>
      <c r="D1305" s="286">
        <f>SUM(D1306:D1308)</f>
        <v>35</v>
      </c>
      <c r="E1305" s="286">
        <f>SUM(E1306:E1308)</f>
        <v>52</v>
      </c>
      <c r="F1305" s="287">
        <f t="shared" si="104"/>
        <v>0</v>
      </c>
      <c r="G1305" s="287">
        <f t="shared" si="105"/>
        <v>1.48571428571429</v>
      </c>
    </row>
    <row r="1306" ht="15.6" customHeight="1" outlineLevel="2" spans="1:7">
      <c r="A1306" s="288" t="s">
        <v>2314</v>
      </c>
      <c r="B1306" s="289" t="s">
        <v>2315</v>
      </c>
      <c r="C1306" s="290"/>
      <c r="D1306" s="294">
        <v>30</v>
      </c>
      <c r="E1306" s="296">
        <v>52</v>
      </c>
      <c r="F1306" s="291">
        <f t="shared" si="104"/>
        <v>0</v>
      </c>
      <c r="G1306" s="291">
        <f t="shared" si="105"/>
        <v>1.73333333333333</v>
      </c>
    </row>
    <row r="1307" ht="15.6" customHeight="1" outlineLevel="2" spans="1:7">
      <c r="A1307" s="288" t="s">
        <v>2316</v>
      </c>
      <c r="B1307" s="289" t="s">
        <v>2317</v>
      </c>
      <c r="C1307" s="292"/>
      <c r="D1307" s="294">
        <v>0</v>
      </c>
      <c r="E1307" s="296"/>
      <c r="F1307" s="291">
        <f t="shared" si="104"/>
        <v>0</v>
      </c>
      <c r="G1307" s="291">
        <f t="shared" si="105"/>
        <v>0</v>
      </c>
    </row>
    <row r="1308" ht="15.6" customHeight="1" outlineLevel="2" spans="1:7">
      <c r="A1308" s="288" t="s">
        <v>2318</v>
      </c>
      <c r="B1308" s="289" t="s">
        <v>2319</v>
      </c>
      <c r="C1308" s="290"/>
      <c r="D1308" s="294">
        <v>5</v>
      </c>
      <c r="E1308" s="296"/>
      <c r="F1308" s="291">
        <f t="shared" si="104"/>
        <v>0</v>
      </c>
      <c r="G1308" s="291">
        <f t="shared" si="105"/>
        <v>0</v>
      </c>
    </row>
    <row r="1309" outlineLevel="1" spans="1:7">
      <c r="A1309" s="284" t="s">
        <v>2320</v>
      </c>
      <c r="B1309" s="285" t="s">
        <v>2321</v>
      </c>
      <c r="C1309" s="286">
        <f>SUM(C1310:C1312)</f>
        <v>0</v>
      </c>
      <c r="D1309" s="286">
        <f>SUM(D1310:D1312)</f>
        <v>174</v>
      </c>
      <c r="E1309" s="286">
        <f>SUM(E1310:E1312)</f>
        <v>0</v>
      </c>
      <c r="F1309" s="287">
        <f t="shared" si="104"/>
        <v>0</v>
      </c>
      <c r="G1309" s="287">
        <f t="shared" si="105"/>
        <v>0</v>
      </c>
    </row>
    <row r="1310" ht="15.6" customHeight="1" outlineLevel="2" spans="1:7">
      <c r="A1310" s="288" t="s">
        <v>2322</v>
      </c>
      <c r="B1310" s="289" t="s">
        <v>2323</v>
      </c>
      <c r="C1310" s="292"/>
      <c r="D1310" s="294">
        <v>76</v>
      </c>
      <c r="E1310" s="296"/>
      <c r="F1310" s="291">
        <f t="shared" si="104"/>
        <v>0</v>
      </c>
      <c r="G1310" s="291">
        <f t="shared" si="105"/>
        <v>0</v>
      </c>
    </row>
    <row r="1311" ht="15.6" customHeight="1" outlineLevel="2" spans="1:7">
      <c r="A1311" s="288" t="s">
        <v>2324</v>
      </c>
      <c r="B1311" s="289" t="s">
        <v>2325</v>
      </c>
      <c r="C1311" s="292"/>
      <c r="D1311" s="295"/>
      <c r="E1311" s="296"/>
      <c r="F1311" s="291">
        <f t="shared" si="104"/>
        <v>0</v>
      </c>
      <c r="G1311" s="291">
        <f t="shared" si="105"/>
        <v>0</v>
      </c>
    </row>
    <row r="1312" ht="15.6" customHeight="1" outlineLevel="2" spans="1:7">
      <c r="A1312" s="288" t="s">
        <v>2326</v>
      </c>
      <c r="B1312" s="289" t="s">
        <v>2327</v>
      </c>
      <c r="C1312" s="292"/>
      <c r="D1312" s="294">
        <v>98</v>
      </c>
      <c r="E1312" s="296"/>
      <c r="F1312" s="291">
        <f t="shared" si="104"/>
        <v>0</v>
      </c>
      <c r="G1312" s="291">
        <f t="shared" si="105"/>
        <v>0</v>
      </c>
    </row>
    <row r="1313" outlineLevel="1" spans="1:7">
      <c r="A1313" s="284" t="s">
        <v>2328</v>
      </c>
      <c r="B1313" s="285" t="s">
        <v>2329</v>
      </c>
      <c r="C1313" s="286">
        <f>SUM(C1314)</f>
        <v>0</v>
      </c>
      <c r="D1313" s="286">
        <f>SUM(D1314)</f>
        <v>65</v>
      </c>
      <c r="E1313" s="286">
        <f>SUM(E1314)</f>
        <v>0</v>
      </c>
      <c r="F1313" s="287">
        <f t="shared" si="104"/>
        <v>0</v>
      </c>
      <c r="G1313" s="287">
        <f t="shared" si="105"/>
        <v>0</v>
      </c>
    </row>
    <row r="1314" ht="15.6" customHeight="1" outlineLevel="2" spans="1:7">
      <c r="A1314" s="288" t="s">
        <v>2330</v>
      </c>
      <c r="B1314" s="289" t="s">
        <v>2329</v>
      </c>
      <c r="C1314" s="290"/>
      <c r="D1314" s="294">
        <v>65</v>
      </c>
      <c r="E1314" s="296"/>
      <c r="F1314" s="291">
        <f t="shared" ref="F1314" si="106">IF(C1314&gt;0,E1314/C1314,0)</f>
        <v>0</v>
      </c>
      <c r="G1314" s="291">
        <f t="shared" ref="G1314" si="107">IF(D1314&gt;0,E1314/D1314,0)</f>
        <v>0</v>
      </c>
    </row>
    <row r="1315" spans="1:7">
      <c r="A1315" s="281" t="s">
        <v>2331</v>
      </c>
      <c r="B1315" s="109" t="s">
        <v>2332</v>
      </c>
      <c r="C1315" s="282">
        <v>3500</v>
      </c>
      <c r="D1315" s="282"/>
      <c r="E1315" s="282">
        <v>3500</v>
      </c>
      <c r="F1315" s="283">
        <f t="shared" ref="F1315:F1317" si="108">IF(C1315&gt;0,E1315/C1315,0)</f>
        <v>1</v>
      </c>
      <c r="G1315" s="283">
        <f t="shared" ref="G1315:G1317" si="109">IF(D1315&gt;0,E1315/D1315,0)</f>
        <v>0</v>
      </c>
    </row>
    <row r="1316" spans="1:7">
      <c r="A1316" s="281" t="s">
        <v>2333</v>
      </c>
      <c r="B1316" s="109" t="s">
        <v>496</v>
      </c>
      <c r="C1316" s="282">
        <f>SUM(C1317,C1319)</f>
        <v>0</v>
      </c>
      <c r="D1316" s="282">
        <f>SUM(D1317,D1319)</f>
        <v>0</v>
      </c>
      <c r="E1316" s="282">
        <f>SUM(E1317,E1319)</f>
        <v>0</v>
      </c>
      <c r="F1316" s="283">
        <f t="shared" si="108"/>
        <v>0</v>
      </c>
      <c r="G1316" s="283">
        <f t="shared" si="109"/>
        <v>0</v>
      </c>
    </row>
    <row r="1317" outlineLevel="1" spans="1:7">
      <c r="A1317" s="284" t="s">
        <v>2334</v>
      </c>
      <c r="B1317" s="285" t="s">
        <v>2335</v>
      </c>
      <c r="C1317" s="286">
        <f>SUM(C1318)</f>
        <v>0</v>
      </c>
      <c r="D1317" s="286">
        <f>SUM(D1318)</f>
        <v>0</v>
      </c>
      <c r="E1317" s="286">
        <f>SUM(E1318)</f>
        <v>0</v>
      </c>
      <c r="F1317" s="287">
        <f t="shared" si="108"/>
        <v>0</v>
      </c>
      <c r="G1317" s="287">
        <f t="shared" si="109"/>
        <v>0</v>
      </c>
    </row>
    <row r="1318" ht="15.6" customHeight="1" outlineLevel="2" spans="1:7">
      <c r="A1318" s="288" t="s">
        <v>2336</v>
      </c>
      <c r="B1318" s="289" t="s">
        <v>2335</v>
      </c>
      <c r="C1318" s="290"/>
      <c r="D1318" s="295"/>
      <c r="E1318" s="296"/>
      <c r="F1318" s="291">
        <f t="shared" ref="F1318:F1320" si="110">IF(C1318&gt;0,E1318/C1318,0)</f>
        <v>0</v>
      </c>
      <c r="G1318" s="291">
        <f t="shared" ref="G1318:G1320" si="111">IF(D1318&gt;0,E1318/D1318,0)</f>
        <v>0</v>
      </c>
    </row>
    <row r="1319" outlineLevel="1" spans="1:7">
      <c r="A1319" s="284" t="s">
        <v>2337</v>
      </c>
      <c r="B1319" s="285" t="s">
        <v>496</v>
      </c>
      <c r="C1319" s="286">
        <f>SUM(C1320)</f>
        <v>0</v>
      </c>
      <c r="D1319" s="286">
        <f>SUM(D1320)</f>
        <v>0</v>
      </c>
      <c r="E1319" s="286">
        <f>SUM(E1320)</f>
        <v>0</v>
      </c>
      <c r="F1319" s="287">
        <f t="shared" si="110"/>
        <v>0</v>
      </c>
      <c r="G1319" s="287">
        <f t="shared" si="111"/>
        <v>0</v>
      </c>
    </row>
    <row r="1320" ht="15.6" customHeight="1" outlineLevel="2" spans="1:7">
      <c r="A1320" s="288" t="s">
        <v>2338</v>
      </c>
      <c r="B1320" s="289" t="s">
        <v>496</v>
      </c>
      <c r="C1320" s="290"/>
      <c r="D1320" s="295"/>
      <c r="E1320" s="296"/>
      <c r="F1320" s="291">
        <f t="shared" si="110"/>
        <v>0</v>
      </c>
      <c r="G1320" s="291">
        <f t="shared" si="111"/>
        <v>0</v>
      </c>
    </row>
    <row r="1321" spans="1:7">
      <c r="A1321" s="281" t="s">
        <v>2339</v>
      </c>
      <c r="B1321" s="109" t="s">
        <v>2340</v>
      </c>
      <c r="C1321" s="282">
        <f>SUM(C1322,C1324,C1329)</f>
        <v>1275</v>
      </c>
      <c r="D1321" s="282">
        <f>SUM(D1322,D1324,D1329)</f>
        <v>1275</v>
      </c>
      <c r="E1321" s="282">
        <f>SUM(E1322,E1324,E1329)</f>
        <v>1515</v>
      </c>
      <c r="F1321" s="283">
        <f t="shared" ref="F1321:F1323" si="112">IF(C1321&gt;0,E1321/C1321,0)</f>
        <v>1.18823529411765</v>
      </c>
      <c r="G1321" s="283">
        <f t="shared" ref="G1321:G1323" si="113">IF(D1321&gt;0,E1321/D1321,0)</f>
        <v>1.18823529411765</v>
      </c>
    </row>
    <row r="1322" outlineLevel="1" spans="1:7">
      <c r="A1322" s="284" t="s">
        <v>2341</v>
      </c>
      <c r="B1322" s="285" t="s">
        <v>2342</v>
      </c>
      <c r="C1322" s="286">
        <f>SUM(C1323)</f>
        <v>0</v>
      </c>
      <c r="D1322" s="286">
        <f>SUM(D1323)</f>
        <v>0</v>
      </c>
      <c r="E1322" s="286">
        <f>SUM(E1323)</f>
        <v>0</v>
      </c>
      <c r="F1322" s="287">
        <f t="shared" si="112"/>
        <v>0</v>
      </c>
      <c r="G1322" s="287">
        <f t="shared" si="113"/>
        <v>0</v>
      </c>
    </row>
    <row r="1323" ht="14.25" outlineLevel="1" spans="1:7">
      <c r="A1323" s="288" t="s">
        <v>2343</v>
      </c>
      <c r="B1323" s="289" t="s">
        <v>2342</v>
      </c>
      <c r="C1323" s="290"/>
      <c r="D1323" s="295"/>
      <c r="E1323" s="296"/>
      <c r="F1323" s="291">
        <f t="shared" si="112"/>
        <v>0</v>
      </c>
      <c r="G1323" s="291">
        <f t="shared" si="113"/>
        <v>0</v>
      </c>
    </row>
    <row r="1324" outlineLevel="1" spans="1:7">
      <c r="A1324" s="284" t="s">
        <v>2344</v>
      </c>
      <c r="B1324" s="285" t="s">
        <v>2345</v>
      </c>
      <c r="C1324" s="286">
        <f>SUM(C1325:C1328)</f>
        <v>0</v>
      </c>
      <c r="D1324" s="286">
        <f>SUM(D1325:D1328)</f>
        <v>0</v>
      </c>
      <c r="E1324" s="286">
        <f>SUM(E1325:E1328)</f>
        <v>0</v>
      </c>
      <c r="F1324" s="287">
        <f t="shared" ref="F1324:F1328" si="114">IF(C1324&gt;0,E1324/C1324,0)</f>
        <v>0</v>
      </c>
      <c r="G1324" s="287">
        <f t="shared" ref="G1324:G1328" si="115">IF(D1324&gt;0,E1324/D1324,0)</f>
        <v>0</v>
      </c>
    </row>
    <row r="1325" ht="15.6" customHeight="1" outlineLevel="2" spans="1:7">
      <c r="A1325" s="288" t="s">
        <v>2346</v>
      </c>
      <c r="B1325" s="289" t="s">
        <v>2347</v>
      </c>
      <c r="C1325" s="290"/>
      <c r="D1325" s="295"/>
      <c r="E1325" s="296"/>
      <c r="F1325" s="291">
        <f t="shared" si="114"/>
        <v>0</v>
      </c>
      <c r="G1325" s="291">
        <f t="shared" si="115"/>
        <v>0</v>
      </c>
    </row>
    <row r="1326" ht="15.6" customHeight="1" outlineLevel="2" spans="1:7">
      <c r="A1326" s="288" t="s">
        <v>2348</v>
      </c>
      <c r="B1326" s="289" t="s">
        <v>2349</v>
      </c>
      <c r="C1326" s="290"/>
      <c r="D1326" s="295"/>
      <c r="E1326" s="296"/>
      <c r="F1326" s="291">
        <f t="shared" si="114"/>
        <v>0</v>
      </c>
      <c r="G1326" s="291">
        <f t="shared" si="115"/>
        <v>0</v>
      </c>
    </row>
    <row r="1327" ht="15.6" customHeight="1" outlineLevel="2" spans="1:7">
      <c r="A1327" s="288" t="s">
        <v>2350</v>
      </c>
      <c r="B1327" s="289" t="s">
        <v>2351</v>
      </c>
      <c r="C1327" s="290"/>
      <c r="D1327" s="295"/>
      <c r="E1327" s="296"/>
      <c r="F1327" s="291">
        <f t="shared" si="114"/>
        <v>0</v>
      </c>
      <c r="G1327" s="291">
        <f t="shared" si="115"/>
        <v>0</v>
      </c>
    </row>
    <row r="1328" ht="15.6" customHeight="1" outlineLevel="2" spans="1:7">
      <c r="A1328" s="288" t="s">
        <v>2352</v>
      </c>
      <c r="B1328" s="289" t="s">
        <v>2353</v>
      </c>
      <c r="C1328" s="290"/>
      <c r="D1328" s="295"/>
      <c r="E1328" s="296"/>
      <c r="F1328" s="291">
        <f t="shared" si="114"/>
        <v>0</v>
      </c>
      <c r="G1328" s="291">
        <f t="shared" si="115"/>
        <v>0</v>
      </c>
    </row>
    <row r="1329" outlineLevel="1" spans="1:7">
      <c r="A1329" s="284" t="s">
        <v>2354</v>
      </c>
      <c r="B1329" s="285" t="s">
        <v>2355</v>
      </c>
      <c r="C1329" s="286">
        <f>SUM(C1330:C1333)</f>
        <v>1275</v>
      </c>
      <c r="D1329" s="286">
        <f>SUM(D1330:D1333)</f>
        <v>1275</v>
      </c>
      <c r="E1329" s="286">
        <f>SUM(E1330:E1333)</f>
        <v>1515</v>
      </c>
      <c r="F1329" s="287">
        <f t="shared" ref="F1329:F1336" si="116">IF(C1329&gt;0,E1329/C1329,0)</f>
        <v>1.18823529411765</v>
      </c>
      <c r="G1329" s="287">
        <f t="shared" ref="G1329:G1336" si="117">IF(D1329&gt;0,E1329/D1329,0)</f>
        <v>1.18823529411765</v>
      </c>
    </row>
    <row r="1330" ht="15.6" customHeight="1" outlineLevel="2" spans="1:7">
      <c r="A1330" s="288" t="s">
        <v>2356</v>
      </c>
      <c r="B1330" s="289" t="s">
        <v>2357</v>
      </c>
      <c r="C1330" s="290">
        <v>1275</v>
      </c>
      <c r="D1330" s="295">
        <v>1275</v>
      </c>
      <c r="E1330" s="296">
        <v>1515</v>
      </c>
      <c r="F1330" s="291">
        <f t="shared" si="116"/>
        <v>1.18823529411765</v>
      </c>
      <c r="G1330" s="291">
        <f t="shared" si="117"/>
        <v>1.18823529411765</v>
      </c>
    </row>
    <row r="1331" ht="15.6" customHeight="1" outlineLevel="2" spans="1:7">
      <c r="A1331" s="288" t="s">
        <v>2358</v>
      </c>
      <c r="B1331" s="289" t="s">
        <v>2359</v>
      </c>
      <c r="C1331" s="290"/>
      <c r="D1331" s="295"/>
      <c r="E1331" s="296"/>
      <c r="F1331" s="291">
        <f t="shared" si="116"/>
        <v>0</v>
      </c>
      <c r="G1331" s="291">
        <f t="shared" si="117"/>
        <v>0</v>
      </c>
    </row>
    <row r="1332" ht="15.6" customHeight="1" outlineLevel="2" spans="1:7">
      <c r="A1332" s="288" t="s">
        <v>2360</v>
      </c>
      <c r="B1332" s="289" t="s">
        <v>2361</v>
      </c>
      <c r="C1332" s="290"/>
      <c r="D1332" s="295"/>
      <c r="E1332" s="296"/>
      <c r="F1332" s="291">
        <f t="shared" si="116"/>
        <v>0</v>
      </c>
      <c r="G1332" s="291">
        <f t="shared" si="117"/>
        <v>0</v>
      </c>
    </row>
    <row r="1333" ht="15.6" customHeight="1" outlineLevel="2" spans="1:7">
      <c r="A1333" s="288" t="s">
        <v>2362</v>
      </c>
      <c r="B1333" s="289" t="s">
        <v>2363</v>
      </c>
      <c r="C1333" s="290"/>
      <c r="D1333" s="295"/>
      <c r="E1333" s="296"/>
      <c r="F1333" s="291">
        <f t="shared" si="116"/>
        <v>0</v>
      </c>
      <c r="G1333" s="291">
        <f t="shared" si="117"/>
        <v>0</v>
      </c>
    </row>
    <row r="1334" spans="1:7">
      <c r="A1334" s="281" t="s">
        <v>2364</v>
      </c>
      <c r="B1334" s="109" t="s">
        <v>2365</v>
      </c>
      <c r="C1334" s="282">
        <f>SUM(C1335,C1337,C1339)</f>
        <v>0</v>
      </c>
      <c r="D1334" s="282">
        <f>SUM(D1335,D1337,D1339)</f>
        <v>0</v>
      </c>
      <c r="E1334" s="282">
        <f>SUM(E1335,E1337,E1339)</f>
        <v>0</v>
      </c>
      <c r="F1334" s="283">
        <f t="shared" si="116"/>
        <v>0</v>
      </c>
      <c r="G1334" s="283">
        <f t="shared" si="117"/>
        <v>0</v>
      </c>
    </row>
    <row r="1335" outlineLevel="1" spans="1:7">
      <c r="A1335" s="284" t="s">
        <v>2366</v>
      </c>
      <c r="B1335" s="285" t="s">
        <v>2367</v>
      </c>
      <c r="C1335" s="286">
        <f t="shared" ref="C1335:C1339" si="118">SUM(C1336)</f>
        <v>0</v>
      </c>
      <c r="D1335" s="286">
        <f t="shared" ref="D1335:D1339" si="119">SUM(D1336)</f>
        <v>0</v>
      </c>
      <c r="E1335" s="286">
        <f t="shared" ref="E1335:E1339" si="120">SUM(E1336)</f>
        <v>0</v>
      </c>
      <c r="F1335" s="287">
        <f t="shared" si="116"/>
        <v>0</v>
      </c>
      <c r="G1335" s="287">
        <f t="shared" si="117"/>
        <v>0</v>
      </c>
    </row>
    <row r="1336" outlineLevel="1" spans="1:7">
      <c r="A1336" s="288" t="s">
        <v>2368</v>
      </c>
      <c r="B1336" s="289" t="s">
        <v>2367</v>
      </c>
      <c r="C1336" s="290"/>
      <c r="D1336" s="290"/>
      <c r="E1336" s="290"/>
      <c r="F1336" s="291">
        <f t="shared" si="116"/>
        <v>0</v>
      </c>
      <c r="G1336" s="291">
        <f t="shared" si="117"/>
        <v>0</v>
      </c>
    </row>
    <row r="1337" outlineLevel="1" spans="1:7">
      <c r="A1337" s="284" t="s">
        <v>2369</v>
      </c>
      <c r="B1337" s="285" t="s">
        <v>2370</v>
      </c>
      <c r="C1337" s="286">
        <f t="shared" si="118"/>
        <v>0</v>
      </c>
      <c r="D1337" s="286">
        <f t="shared" si="119"/>
        <v>0</v>
      </c>
      <c r="E1337" s="286">
        <f t="shared" si="120"/>
        <v>0</v>
      </c>
      <c r="F1337" s="287">
        <f t="shared" ref="F1337:F1340" si="121">IF(C1337&gt;0,E1337/C1337,0)</f>
        <v>0</v>
      </c>
      <c r="G1337" s="287">
        <f t="shared" ref="G1337:G1340" si="122">IF(D1337&gt;0,E1337/D1337,0)</f>
        <v>0</v>
      </c>
    </row>
    <row r="1338" outlineLevel="1" spans="1:7">
      <c r="A1338" s="288" t="s">
        <v>2371</v>
      </c>
      <c r="B1338" s="289" t="s">
        <v>2370</v>
      </c>
      <c r="C1338" s="290"/>
      <c r="D1338" s="290"/>
      <c r="E1338" s="290"/>
      <c r="F1338" s="291">
        <f t="shared" si="121"/>
        <v>0</v>
      </c>
      <c r="G1338" s="291">
        <f t="shared" si="122"/>
        <v>0</v>
      </c>
    </row>
    <row r="1339" outlineLevel="1" spans="1:7">
      <c r="A1339" s="284" t="s">
        <v>2372</v>
      </c>
      <c r="B1339" s="285" t="s">
        <v>2373</v>
      </c>
      <c r="C1339" s="286">
        <f t="shared" si="118"/>
        <v>0</v>
      </c>
      <c r="D1339" s="286">
        <f t="shared" si="119"/>
        <v>0</v>
      </c>
      <c r="E1339" s="286">
        <f t="shared" si="120"/>
        <v>0</v>
      </c>
      <c r="F1339" s="287">
        <f t="shared" si="121"/>
        <v>0</v>
      </c>
      <c r="G1339" s="287">
        <f t="shared" si="122"/>
        <v>0</v>
      </c>
    </row>
    <row r="1340" s="272" customFormat="1" hidden="1" spans="1:12">
      <c r="A1340" s="288" t="s">
        <v>2374</v>
      </c>
      <c r="B1340" s="289" t="s">
        <v>2373</v>
      </c>
      <c r="C1340" s="290"/>
      <c r="D1340" s="290"/>
      <c r="E1340" s="290"/>
      <c r="F1340" s="291">
        <f t="shared" si="121"/>
        <v>0</v>
      </c>
      <c r="G1340" s="291">
        <f t="shared" si="122"/>
        <v>0</v>
      </c>
      <c r="I1340" s="180"/>
      <c r="J1340" s="180"/>
      <c r="K1340" s="180"/>
      <c r="L1340" s="180"/>
    </row>
    <row r="1341" s="272" customFormat="1" spans="1:12">
      <c r="A1341" s="298"/>
      <c r="B1341" s="80"/>
      <c r="C1341" s="290"/>
      <c r="D1341" s="290"/>
      <c r="E1341" s="290"/>
      <c r="F1341" s="291"/>
      <c r="G1341" s="291"/>
      <c r="I1341" s="180"/>
      <c r="J1341" s="180"/>
      <c r="K1341" s="180"/>
      <c r="L1341" s="180"/>
    </row>
    <row r="1342" spans="1:7">
      <c r="A1342" s="299"/>
      <c r="B1342" s="59" t="s">
        <v>2375</v>
      </c>
      <c r="C1342" s="119">
        <f>SUM(C6,C254,C294,C313,C403,C455,C511,C568,C698,C781,C853,C876,C979,C1032,C1096,C1116,C1146,C1156,C1201,C1220,C1265,C1315,C1316,C1321,C1334)</f>
        <v>273300</v>
      </c>
      <c r="D1342" s="119">
        <f>SUM(D6,D254,D294,D313,D403,D455,D511,D568,D698,D781,D853,D876,D979,D1032,D1096,D1116,D1146,D1156,D1201,D1220,D1265,D1315,D1316,D1321,D1334)</f>
        <v>286735</v>
      </c>
      <c r="E1342" s="119">
        <f>SUM(E6,E254,E294,E313,E403,E455,E511,E568,E698,E781,E853,E876,E979,E1032,E1096,E1116,E1146,E1156,E1201,E1220,E1265,E1315,E1316,E1321,E1334)</f>
        <v>292570</v>
      </c>
      <c r="F1342" s="300">
        <f>IF(C1342&gt;0,E1342/C1342,0)</f>
        <v>1.07050859860959</v>
      </c>
      <c r="G1342" s="300">
        <f t="shared" ref="G1342" si="123">IF(D1342&gt;0,E1342/D1342,0)</f>
        <v>1.02034980033829</v>
      </c>
    </row>
  </sheetData>
  <autoFilter xmlns:etc="http://www.wps.cn/officeDocument/2017/etCustomData" ref="A5:G1340" etc:filterBottomFollowUsedRange="0">
    <filterColumn colId="1">
      <colorFilter dxfId="0"/>
    </filterColumn>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115"/>
  <sheetViews>
    <sheetView showGridLines="0" showZeros="0" workbookViewId="0">
      <pane ySplit="6" topLeftCell="A73" activePane="bottomLeft" state="frozen"/>
      <selection/>
      <selection pane="bottomLeft" activeCell="G15" sqref="G15"/>
    </sheetView>
  </sheetViews>
  <sheetFormatPr defaultColWidth="9" defaultRowHeight="13.5"/>
  <cols>
    <col min="1" max="1" width="30.4" style="201" customWidth="1"/>
    <col min="2" max="6" width="10.5" style="201" customWidth="1"/>
    <col min="7" max="7" width="29.2" style="201" customWidth="1"/>
    <col min="8" max="12" width="10.1" style="201" customWidth="1"/>
    <col min="13" max="16384" width="9" style="201"/>
  </cols>
  <sheetData>
    <row r="1" ht="18" customHeight="1" spans="1:4">
      <c r="A1" s="202" t="s">
        <v>2376</v>
      </c>
      <c r="B1" s="202"/>
      <c r="C1" s="202"/>
      <c r="D1" s="202"/>
    </row>
    <row r="2" s="199" customFormat="1" ht="22.5" spans="1:12">
      <c r="A2" s="203" t="s">
        <v>2377</v>
      </c>
      <c r="B2" s="203"/>
      <c r="C2" s="203"/>
      <c r="D2" s="203"/>
      <c r="E2" s="203"/>
      <c r="F2" s="203"/>
      <c r="G2" s="203"/>
      <c r="H2" s="203"/>
      <c r="I2" s="203"/>
      <c r="J2" s="203"/>
      <c r="K2" s="203"/>
      <c r="L2" s="203"/>
    </row>
    <row r="3" ht="20.25" customHeight="1" spans="12:12">
      <c r="L3" s="239" t="s">
        <v>19</v>
      </c>
    </row>
    <row r="4" ht="31.5" customHeight="1" spans="1:12">
      <c r="A4" s="204" t="s">
        <v>2378</v>
      </c>
      <c r="B4" s="205"/>
      <c r="C4" s="205"/>
      <c r="D4" s="205"/>
      <c r="E4" s="205"/>
      <c r="F4" s="206"/>
      <c r="G4" s="204" t="s">
        <v>2379</v>
      </c>
      <c r="H4" s="205"/>
      <c r="I4" s="205"/>
      <c r="J4" s="205"/>
      <c r="K4" s="205"/>
      <c r="L4" s="206"/>
    </row>
    <row r="5" ht="21.9" customHeight="1" spans="1:12">
      <c r="A5" s="207" t="s">
        <v>20</v>
      </c>
      <c r="B5" s="43" t="s">
        <v>21</v>
      </c>
      <c r="C5" s="43" t="s">
        <v>22</v>
      </c>
      <c r="D5" s="68" t="s">
        <v>23</v>
      </c>
      <c r="E5" s="68"/>
      <c r="F5" s="68"/>
      <c r="G5" s="208" t="s">
        <v>20</v>
      </c>
      <c r="H5" s="43" t="s">
        <v>21</v>
      </c>
      <c r="I5" s="43" t="s">
        <v>22</v>
      </c>
      <c r="J5" s="68" t="s">
        <v>23</v>
      </c>
      <c r="K5" s="68"/>
      <c r="L5" s="68"/>
    </row>
    <row r="6" ht="45.9" customHeight="1" spans="1:12">
      <c r="A6" s="209"/>
      <c r="B6" s="46"/>
      <c r="C6" s="46"/>
      <c r="D6" s="68" t="s">
        <v>26</v>
      </c>
      <c r="E6" s="69" t="s">
        <v>27</v>
      </c>
      <c r="F6" s="69" t="s">
        <v>28</v>
      </c>
      <c r="G6" s="208"/>
      <c r="H6" s="46"/>
      <c r="I6" s="46"/>
      <c r="J6" s="68" t="s">
        <v>26</v>
      </c>
      <c r="K6" s="69" t="s">
        <v>27</v>
      </c>
      <c r="L6" s="69" t="s">
        <v>28</v>
      </c>
    </row>
    <row r="7" ht="20.1" customHeight="1" spans="1:12">
      <c r="A7" s="210" t="s">
        <v>2380</v>
      </c>
      <c r="B7" s="211">
        <f>表一!C33</f>
        <v>138300</v>
      </c>
      <c r="C7" s="212">
        <v>141100</v>
      </c>
      <c r="D7" s="212">
        <v>145300</v>
      </c>
      <c r="E7" s="213">
        <f t="shared" ref="E7:E11" si="0">IF(B7&gt;0,D7/B7,0)</f>
        <v>1.05061460592914</v>
      </c>
      <c r="F7" s="213">
        <f t="shared" ref="F7:F11" si="1">IF(C7&gt;0,D7/C7,0)</f>
        <v>1.0297661233168</v>
      </c>
      <c r="G7" s="214" t="s">
        <v>2381</v>
      </c>
      <c r="H7" s="212">
        <f>'表二 '!C1342</f>
        <v>273300</v>
      </c>
      <c r="I7" s="212">
        <f>'表二 '!D1342</f>
        <v>286735</v>
      </c>
      <c r="J7" s="212">
        <f>'表二 '!E1342</f>
        <v>292570</v>
      </c>
      <c r="K7" s="240">
        <f>IF(H7&gt;0,J7/H7,0)</f>
        <v>1.07050859860959</v>
      </c>
      <c r="L7" s="240">
        <f>IF(I7&gt;0,J7/I7,0)</f>
        <v>1.02034980033829</v>
      </c>
    </row>
    <row r="8" ht="20.1" customHeight="1" spans="1:12">
      <c r="A8" s="215" t="s">
        <v>2382</v>
      </c>
      <c r="B8" s="216">
        <f>SUM(B9,B80,,B83,B84,B89,B90,B91,B92)</f>
        <v>209800</v>
      </c>
      <c r="C8" s="216">
        <f>SUM(C9,C80,,C83,C84,C89,C90,C91,C92)</f>
        <v>213208</v>
      </c>
      <c r="D8" s="216">
        <f>SUM(D9,D80,D83,D84,D89,D90,D91,D92)</f>
        <v>207070</v>
      </c>
      <c r="E8" s="213">
        <f t="shared" si="0"/>
        <v>0.986987607244995</v>
      </c>
      <c r="F8" s="213">
        <f t="shared" si="1"/>
        <v>0.971211211586807</v>
      </c>
      <c r="G8" s="217" t="s">
        <v>2383</v>
      </c>
      <c r="H8" s="212">
        <f>SUM(H9,H80,H83,H84,H85,H86,H87,H88)</f>
        <v>74800</v>
      </c>
      <c r="I8" s="212">
        <f t="shared" ref="I8:J8" si="2">SUM(I9,I80,I83,I84,I85,I86,I87,I88)</f>
        <v>67573</v>
      </c>
      <c r="J8" s="212">
        <f t="shared" si="2"/>
        <v>59800</v>
      </c>
      <c r="K8" s="240">
        <f t="shared" ref="K8:K9" si="3">IF(H8&gt;0,J8/H8,0)</f>
        <v>0.799465240641711</v>
      </c>
      <c r="L8" s="240">
        <f t="shared" ref="L8:L9" si="4">IF(I8&gt;0,J8/I8,0)</f>
        <v>0.88496884850458</v>
      </c>
    </row>
    <row r="9" ht="20.1" customHeight="1" spans="1:12">
      <c r="A9" s="218" t="s">
        <v>2384</v>
      </c>
      <c r="B9" s="219">
        <f t="shared" ref="B9:D9" si="5">SUM(B10,B17,B56)</f>
        <v>183468</v>
      </c>
      <c r="C9" s="219">
        <f t="shared" si="5"/>
        <v>186876</v>
      </c>
      <c r="D9" s="219">
        <f t="shared" si="5"/>
        <v>199297</v>
      </c>
      <c r="E9" s="220">
        <f t="shared" si="0"/>
        <v>1.08627662589661</v>
      </c>
      <c r="F9" s="220">
        <f t="shared" si="1"/>
        <v>1.06646653395835</v>
      </c>
      <c r="G9" s="221" t="s">
        <v>2385</v>
      </c>
      <c r="H9" s="222"/>
      <c r="I9" s="222"/>
      <c r="J9" s="222"/>
      <c r="K9" s="241">
        <f t="shared" si="3"/>
        <v>0</v>
      </c>
      <c r="L9" s="241">
        <f t="shared" si="4"/>
        <v>0</v>
      </c>
    </row>
    <row r="10" ht="20.1" customHeight="1" spans="1:12">
      <c r="A10" s="223" t="s">
        <v>2386</v>
      </c>
      <c r="B10" s="224">
        <f t="shared" ref="B10:D10" si="6">SUM(B11:B16)</f>
        <v>13665</v>
      </c>
      <c r="C10" s="224">
        <f t="shared" si="6"/>
        <v>13665</v>
      </c>
      <c r="D10" s="224">
        <f t="shared" si="6"/>
        <v>13665</v>
      </c>
      <c r="E10" s="225">
        <f t="shared" si="0"/>
        <v>1</v>
      </c>
      <c r="F10" s="225">
        <f t="shared" si="1"/>
        <v>1</v>
      </c>
      <c r="G10" s="226"/>
      <c r="H10" s="227"/>
      <c r="I10" s="227"/>
      <c r="J10" s="227"/>
      <c r="K10" s="242"/>
      <c r="L10" s="242"/>
    </row>
    <row r="11" ht="20.1" customHeight="1" outlineLevel="1" spans="1:12">
      <c r="A11" s="228" t="s">
        <v>2387</v>
      </c>
      <c r="B11" s="229"/>
      <c r="C11" s="230"/>
      <c r="D11" s="230"/>
      <c r="E11" s="231">
        <f t="shared" si="0"/>
        <v>0</v>
      </c>
      <c r="F11" s="231">
        <f t="shared" si="1"/>
        <v>0</v>
      </c>
      <c r="G11" s="226"/>
      <c r="H11" s="227"/>
      <c r="I11" s="227"/>
      <c r="J11" s="227"/>
      <c r="K11" s="242"/>
      <c r="L11" s="242"/>
    </row>
    <row r="12" ht="20.1" customHeight="1" outlineLevel="1" spans="1:12">
      <c r="A12" s="228" t="s">
        <v>2388</v>
      </c>
      <c r="B12" s="229"/>
      <c r="C12" s="230"/>
      <c r="D12" s="230"/>
      <c r="E12" s="231">
        <f t="shared" ref="E12:E75" si="7">IF(B12&gt;0,D12/B12,0)</f>
        <v>0</v>
      </c>
      <c r="F12" s="231">
        <f t="shared" ref="F12:F75" si="8">IF(C12&gt;0,D12/C12,0)</f>
        <v>0</v>
      </c>
      <c r="G12" s="226"/>
      <c r="H12" s="227"/>
      <c r="I12" s="227"/>
      <c r="J12" s="227"/>
      <c r="K12" s="242"/>
      <c r="L12" s="242"/>
    </row>
    <row r="13" ht="20.1" customHeight="1" outlineLevel="1" spans="1:12">
      <c r="A13" s="228" t="s">
        <v>2389</v>
      </c>
      <c r="B13" s="230">
        <v>2589</v>
      </c>
      <c r="C13" s="230">
        <v>2589</v>
      </c>
      <c r="D13" s="230">
        <v>2589</v>
      </c>
      <c r="E13" s="231">
        <f t="shared" si="7"/>
        <v>1</v>
      </c>
      <c r="F13" s="231">
        <f t="shared" si="8"/>
        <v>1</v>
      </c>
      <c r="G13" s="226" t="s">
        <v>55</v>
      </c>
      <c r="H13" s="227"/>
      <c r="I13" s="227"/>
      <c r="J13" s="227"/>
      <c r="K13" s="242"/>
      <c r="L13" s="242"/>
    </row>
    <row r="14" ht="20.1" customHeight="1" outlineLevel="1" spans="1:12">
      <c r="A14" s="228" t="s">
        <v>2390</v>
      </c>
      <c r="B14" s="229"/>
      <c r="C14" s="230"/>
      <c r="D14" s="230"/>
      <c r="E14" s="231">
        <f t="shared" si="7"/>
        <v>0</v>
      </c>
      <c r="F14" s="231">
        <f t="shared" si="8"/>
        <v>0</v>
      </c>
      <c r="G14" s="226" t="s">
        <v>55</v>
      </c>
      <c r="H14" s="227"/>
      <c r="I14" s="227"/>
      <c r="J14" s="227"/>
      <c r="K14" s="242"/>
      <c r="L14" s="242"/>
    </row>
    <row r="15" ht="20.1" customHeight="1" outlineLevel="1" spans="1:12">
      <c r="A15" s="228" t="s">
        <v>2391</v>
      </c>
      <c r="B15" s="230">
        <v>9072</v>
      </c>
      <c r="C15" s="230">
        <v>9072</v>
      </c>
      <c r="D15" s="230">
        <v>9072</v>
      </c>
      <c r="E15" s="231">
        <f t="shared" si="7"/>
        <v>1</v>
      </c>
      <c r="F15" s="231">
        <f t="shared" si="8"/>
        <v>1</v>
      </c>
      <c r="G15" s="226" t="s">
        <v>55</v>
      </c>
      <c r="H15" s="227"/>
      <c r="I15" s="227"/>
      <c r="J15" s="227"/>
      <c r="K15" s="242"/>
      <c r="L15" s="242"/>
    </row>
    <row r="16" ht="20.1" customHeight="1" outlineLevel="1" spans="1:12">
      <c r="A16" s="228" t="s">
        <v>2392</v>
      </c>
      <c r="B16" s="230">
        <v>2004</v>
      </c>
      <c r="C16" s="230">
        <v>2004</v>
      </c>
      <c r="D16" s="230">
        <v>2004</v>
      </c>
      <c r="E16" s="231">
        <f t="shared" si="7"/>
        <v>1</v>
      </c>
      <c r="F16" s="231">
        <f t="shared" si="8"/>
        <v>1</v>
      </c>
      <c r="G16" s="226" t="s">
        <v>55</v>
      </c>
      <c r="H16" s="227"/>
      <c r="I16" s="227"/>
      <c r="J16" s="227"/>
      <c r="K16" s="242"/>
      <c r="L16" s="242"/>
    </row>
    <row r="17" ht="20.1" customHeight="1" spans="1:12">
      <c r="A17" s="232" t="s">
        <v>2393</v>
      </c>
      <c r="B17" s="224">
        <f t="shared" ref="B17:D17" si="9">SUM(B18:B55)</f>
        <v>152000</v>
      </c>
      <c r="C17" s="224">
        <f t="shared" si="9"/>
        <v>155435</v>
      </c>
      <c r="D17" s="224">
        <f t="shared" si="9"/>
        <v>163075</v>
      </c>
      <c r="E17" s="225">
        <f t="shared" si="7"/>
        <v>1.07286184210526</v>
      </c>
      <c r="F17" s="225">
        <f t="shared" si="8"/>
        <v>1.04915237880786</v>
      </c>
      <c r="G17" s="226" t="s">
        <v>55</v>
      </c>
      <c r="H17" s="227"/>
      <c r="I17" s="227"/>
      <c r="J17" s="227"/>
      <c r="K17" s="242"/>
      <c r="L17" s="242"/>
    </row>
    <row r="18" ht="20.1" customHeight="1" outlineLevel="1" spans="1:12">
      <c r="A18" s="228" t="s">
        <v>2394</v>
      </c>
      <c r="B18" s="230">
        <v>132</v>
      </c>
      <c r="C18" s="230">
        <v>132</v>
      </c>
      <c r="D18" s="230">
        <v>132</v>
      </c>
      <c r="E18" s="231">
        <f t="shared" si="7"/>
        <v>1</v>
      </c>
      <c r="F18" s="231">
        <f t="shared" si="8"/>
        <v>1</v>
      </c>
      <c r="G18" s="226" t="s">
        <v>55</v>
      </c>
      <c r="H18" s="227"/>
      <c r="I18" s="227"/>
      <c r="J18" s="227"/>
      <c r="K18" s="242"/>
      <c r="L18" s="242"/>
    </row>
    <row r="19" ht="20.1" customHeight="1" outlineLevel="1" spans="1:12">
      <c r="A19" s="233" t="s">
        <v>2395</v>
      </c>
      <c r="B19" s="230">
        <v>5996</v>
      </c>
      <c r="C19" s="230">
        <v>11489</v>
      </c>
      <c r="D19" s="230">
        <v>11480</v>
      </c>
      <c r="E19" s="231">
        <f t="shared" si="7"/>
        <v>1.91460973982655</v>
      </c>
      <c r="F19" s="231">
        <f t="shared" si="8"/>
        <v>0.999216642005397</v>
      </c>
      <c r="G19" s="226" t="s">
        <v>55</v>
      </c>
      <c r="H19" s="227"/>
      <c r="I19" s="227"/>
      <c r="J19" s="227"/>
      <c r="K19" s="242"/>
      <c r="L19" s="242"/>
    </row>
    <row r="20" ht="20.1" customHeight="1" outlineLevel="1" spans="1:12">
      <c r="A20" s="234" t="s">
        <v>2396</v>
      </c>
      <c r="B20" s="230">
        <f>9279+4492+2028</f>
        <v>15799</v>
      </c>
      <c r="C20" s="230">
        <v>21331</v>
      </c>
      <c r="D20" s="230">
        <v>21000</v>
      </c>
      <c r="E20" s="231">
        <f t="shared" si="7"/>
        <v>1.32919805050953</v>
      </c>
      <c r="F20" s="231">
        <f t="shared" si="8"/>
        <v>0.984482677792884</v>
      </c>
      <c r="G20" s="226" t="s">
        <v>55</v>
      </c>
      <c r="H20" s="227"/>
      <c r="I20" s="227"/>
      <c r="J20" s="227"/>
      <c r="K20" s="242"/>
      <c r="L20" s="242"/>
    </row>
    <row r="21" ht="20.1" customHeight="1" outlineLevel="1" spans="1:12">
      <c r="A21" s="234" t="s">
        <v>2397</v>
      </c>
      <c r="B21" s="230">
        <f>1526+22000</f>
        <v>23526</v>
      </c>
      <c r="C21" s="230">
        <f>38463-13202</f>
        <v>25261</v>
      </c>
      <c r="D21" s="230">
        <v>34855</v>
      </c>
      <c r="E21" s="231">
        <f t="shared" si="7"/>
        <v>1.48155232508714</v>
      </c>
      <c r="F21" s="231">
        <f t="shared" si="8"/>
        <v>1.37979494081786</v>
      </c>
      <c r="G21" s="226" t="s">
        <v>55</v>
      </c>
      <c r="H21" s="227"/>
      <c r="I21" s="227"/>
      <c r="J21" s="227"/>
      <c r="K21" s="242"/>
      <c r="L21" s="242"/>
    </row>
    <row r="22" ht="20.1" customHeight="1" outlineLevel="1" spans="1:12">
      <c r="A22" s="234" t="s">
        <v>2398</v>
      </c>
      <c r="B22" s="230"/>
      <c r="C22" s="230"/>
      <c r="D22" s="230"/>
      <c r="E22" s="231">
        <f t="shared" si="7"/>
        <v>0</v>
      </c>
      <c r="F22" s="231">
        <f t="shared" si="8"/>
        <v>0</v>
      </c>
      <c r="G22" s="226" t="s">
        <v>55</v>
      </c>
      <c r="H22" s="227"/>
      <c r="I22" s="227"/>
      <c r="J22" s="227"/>
      <c r="K22" s="242"/>
      <c r="L22" s="242"/>
    </row>
    <row r="23" ht="20.1" customHeight="1" outlineLevel="1" spans="1:12">
      <c r="A23" s="234" t="s">
        <v>2399</v>
      </c>
      <c r="B23" s="230"/>
      <c r="C23" s="230"/>
      <c r="D23" s="230"/>
      <c r="E23" s="231">
        <f t="shared" si="7"/>
        <v>0</v>
      </c>
      <c r="F23" s="231">
        <f t="shared" si="8"/>
        <v>0</v>
      </c>
      <c r="G23" s="226" t="s">
        <v>55</v>
      </c>
      <c r="H23" s="227"/>
      <c r="I23" s="227"/>
      <c r="J23" s="227"/>
      <c r="K23" s="242"/>
      <c r="L23" s="242"/>
    </row>
    <row r="24" ht="20.1" customHeight="1" outlineLevel="1" spans="1:12">
      <c r="A24" s="234" t="s">
        <v>2400</v>
      </c>
      <c r="B24" s="230"/>
      <c r="C24" s="230">
        <v>34</v>
      </c>
      <c r="D24" s="230">
        <v>34</v>
      </c>
      <c r="E24" s="231">
        <f t="shared" si="7"/>
        <v>0</v>
      </c>
      <c r="F24" s="231">
        <f t="shared" si="8"/>
        <v>1</v>
      </c>
      <c r="G24" s="235" t="s">
        <v>55</v>
      </c>
      <c r="H24" s="230"/>
      <c r="I24" s="230"/>
      <c r="J24" s="230"/>
      <c r="K24" s="242"/>
      <c r="L24" s="242"/>
    </row>
    <row r="25" ht="20.1" customHeight="1" outlineLevel="1" spans="1:12">
      <c r="A25" s="234" t="s">
        <v>2401</v>
      </c>
      <c r="B25" s="230"/>
      <c r="C25" s="230"/>
      <c r="D25" s="230"/>
      <c r="E25" s="231">
        <f t="shared" si="7"/>
        <v>0</v>
      </c>
      <c r="F25" s="231">
        <f t="shared" si="8"/>
        <v>0</v>
      </c>
      <c r="G25" s="235" t="s">
        <v>55</v>
      </c>
      <c r="H25" s="230"/>
      <c r="I25" s="230"/>
      <c r="J25" s="230"/>
      <c r="K25" s="242"/>
      <c r="L25" s="242"/>
    </row>
    <row r="26" ht="20.1" customHeight="1" outlineLevel="1" spans="1:12">
      <c r="A26" s="234" t="s">
        <v>2402</v>
      </c>
      <c r="B26" s="230">
        <v>22800</v>
      </c>
      <c r="C26" s="230">
        <v>38731</v>
      </c>
      <c r="D26" s="230">
        <v>38129</v>
      </c>
      <c r="E26" s="231">
        <f t="shared" si="7"/>
        <v>1.67232456140351</v>
      </c>
      <c r="F26" s="231">
        <f t="shared" si="8"/>
        <v>0.984456894993674</v>
      </c>
      <c r="G26" s="236" t="s">
        <v>55</v>
      </c>
      <c r="H26" s="230"/>
      <c r="I26" s="230"/>
      <c r="J26" s="230"/>
      <c r="K26" s="242"/>
      <c r="L26" s="242"/>
    </row>
    <row r="27" ht="20.1" customHeight="1" outlineLevel="1" spans="1:12">
      <c r="A27" s="234" t="s">
        <v>2403</v>
      </c>
      <c r="B27" s="230">
        <v>894</v>
      </c>
      <c r="C27" s="230">
        <v>1068</v>
      </c>
      <c r="D27" s="230">
        <v>1068</v>
      </c>
      <c r="E27" s="231">
        <f t="shared" si="7"/>
        <v>1.19463087248322</v>
      </c>
      <c r="F27" s="231">
        <f t="shared" si="8"/>
        <v>1</v>
      </c>
      <c r="G27" s="235" t="s">
        <v>55</v>
      </c>
      <c r="H27" s="230"/>
      <c r="I27" s="230"/>
      <c r="J27" s="230"/>
      <c r="K27" s="242"/>
      <c r="L27" s="242"/>
    </row>
    <row r="28" ht="20.1" customHeight="1" outlineLevel="1" spans="1:12">
      <c r="A28" s="234" t="s">
        <v>2404</v>
      </c>
      <c r="B28" s="230"/>
      <c r="C28" s="230">
        <v>10</v>
      </c>
      <c r="D28" s="230">
        <v>10</v>
      </c>
      <c r="E28" s="231">
        <f t="shared" si="7"/>
        <v>0</v>
      </c>
      <c r="F28" s="231">
        <f t="shared" si="8"/>
        <v>1</v>
      </c>
      <c r="G28" s="235" t="s">
        <v>55</v>
      </c>
      <c r="H28" s="230"/>
      <c r="I28" s="230"/>
      <c r="J28" s="230"/>
      <c r="K28" s="242"/>
      <c r="L28" s="242"/>
    </row>
    <row r="29" ht="20.1" customHeight="1" outlineLevel="1" spans="1:12">
      <c r="A29" s="234" t="s">
        <v>2405</v>
      </c>
      <c r="B29" s="230"/>
      <c r="C29" s="230"/>
      <c r="D29" s="230"/>
      <c r="E29" s="231">
        <f t="shared" si="7"/>
        <v>0</v>
      </c>
      <c r="F29" s="231">
        <f t="shared" si="8"/>
        <v>0</v>
      </c>
      <c r="G29" s="235" t="s">
        <v>55</v>
      </c>
      <c r="H29" s="230"/>
      <c r="I29" s="230"/>
      <c r="J29" s="230"/>
      <c r="K29" s="242"/>
      <c r="L29" s="242"/>
    </row>
    <row r="30" ht="20.1" customHeight="1" outlineLevel="1" spans="1:12">
      <c r="A30" s="234" t="s">
        <v>2406</v>
      </c>
      <c r="B30" s="230">
        <v>1921</v>
      </c>
      <c r="C30" s="230">
        <v>1048</v>
      </c>
      <c r="D30" s="230">
        <v>824</v>
      </c>
      <c r="E30" s="231">
        <f t="shared" si="7"/>
        <v>0.428943258719417</v>
      </c>
      <c r="F30" s="231">
        <f t="shared" si="8"/>
        <v>0.786259541984733</v>
      </c>
      <c r="G30" s="235" t="s">
        <v>55</v>
      </c>
      <c r="H30" s="230"/>
      <c r="I30" s="230"/>
      <c r="J30" s="230"/>
      <c r="K30" s="242"/>
      <c r="L30" s="242"/>
    </row>
    <row r="31" ht="20.1" customHeight="1" outlineLevel="1" spans="1:12">
      <c r="A31" s="237" t="s">
        <v>2407</v>
      </c>
      <c r="B31" s="230"/>
      <c r="C31" s="230"/>
      <c r="D31" s="230"/>
      <c r="E31" s="231">
        <f t="shared" si="7"/>
        <v>0</v>
      </c>
      <c r="F31" s="231">
        <f t="shared" si="8"/>
        <v>0</v>
      </c>
      <c r="G31" s="235" t="s">
        <v>55</v>
      </c>
      <c r="H31" s="230"/>
      <c r="I31" s="230"/>
      <c r="J31" s="230"/>
      <c r="K31" s="242"/>
      <c r="L31" s="242"/>
    </row>
    <row r="32" ht="20.1" customHeight="1" outlineLevel="1" spans="1:12">
      <c r="A32" s="237" t="s">
        <v>2408</v>
      </c>
      <c r="B32" s="230"/>
      <c r="C32" s="230"/>
      <c r="D32" s="230"/>
      <c r="E32" s="231">
        <f t="shared" si="7"/>
        <v>0</v>
      </c>
      <c r="F32" s="231">
        <f t="shared" si="8"/>
        <v>0</v>
      </c>
      <c r="G32" s="235" t="s">
        <v>55</v>
      </c>
      <c r="H32" s="230"/>
      <c r="I32" s="230"/>
      <c r="J32" s="230"/>
      <c r="K32" s="242"/>
      <c r="L32" s="242"/>
    </row>
    <row r="33" ht="20.1" customHeight="1" outlineLevel="1" spans="1:12">
      <c r="A33" s="237" t="s">
        <v>2409</v>
      </c>
      <c r="B33" s="230"/>
      <c r="C33" s="230"/>
      <c r="D33" s="230"/>
      <c r="E33" s="231">
        <f t="shared" si="7"/>
        <v>0</v>
      </c>
      <c r="F33" s="231">
        <f t="shared" si="8"/>
        <v>0</v>
      </c>
      <c r="G33" s="235" t="s">
        <v>55</v>
      </c>
      <c r="H33" s="230"/>
      <c r="I33" s="230"/>
      <c r="J33" s="230"/>
      <c r="K33" s="242"/>
      <c r="L33" s="242"/>
    </row>
    <row r="34" ht="20.1" customHeight="1" outlineLevel="1" spans="1:12">
      <c r="A34" s="237" t="s">
        <v>2410</v>
      </c>
      <c r="B34" s="230">
        <v>1320</v>
      </c>
      <c r="C34" s="230">
        <v>1304</v>
      </c>
      <c r="D34" s="230">
        <v>1300</v>
      </c>
      <c r="E34" s="231">
        <f t="shared" si="7"/>
        <v>0.984848484848485</v>
      </c>
      <c r="F34" s="231">
        <f t="shared" si="8"/>
        <v>0.996932515337423</v>
      </c>
      <c r="G34" s="235" t="s">
        <v>55</v>
      </c>
      <c r="H34" s="230"/>
      <c r="I34" s="230"/>
      <c r="J34" s="230"/>
      <c r="K34" s="242"/>
      <c r="L34" s="242"/>
    </row>
    <row r="35" ht="20.1" customHeight="1" outlineLevel="1" spans="1:12">
      <c r="A35" s="237" t="s">
        <v>2411</v>
      </c>
      <c r="B35" s="230">
        <v>9994</v>
      </c>
      <c r="C35" s="230">
        <v>9200</v>
      </c>
      <c r="D35" s="230">
        <v>19200</v>
      </c>
      <c r="E35" s="231">
        <f t="shared" si="7"/>
        <v>1.92115269161497</v>
      </c>
      <c r="F35" s="231">
        <f t="shared" si="8"/>
        <v>2.08695652173913</v>
      </c>
      <c r="G35" s="226" t="s">
        <v>55</v>
      </c>
      <c r="H35" s="227"/>
      <c r="I35" s="227"/>
      <c r="J35" s="227"/>
      <c r="K35" s="242"/>
      <c r="L35" s="242"/>
    </row>
    <row r="36" ht="20.1" customHeight="1" outlineLevel="1" spans="1:12">
      <c r="A36" s="237" t="s">
        <v>2412</v>
      </c>
      <c r="B36" s="230"/>
      <c r="C36" s="230">
        <v>55</v>
      </c>
      <c r="D36" s="230"/>
      <c r="E36" s="231">
        <f t="shared" si="7"/>
        <v>0</v>
      </c>
      <c r="F36" s="231">
        <f t="shared" si="8"/>
        <v>0</v>
      </c>
      <c r="G36" s="226" t="s">
        <v>55</v>
      </c>
      <c r="H36" s="227"/>
      <c r="I36" s="227"/>
      <c r="J36" s="227"/>
      <c r="K36" s="242"/>
      <c r="L36" s="242"/>
    </row>
    <row r="37" ht="20.1" customHeight="1" outlineLevel="1" spans="1:12">
      <c r="A37" s="237" t="s">
        <v>2413</v>
      </c>
      <c r="B37" s="230"/>
      <c r="C37" s="230">
        <v>84</v>
      </c>
      <c r="D37" s="230"/>
      <c r="E37" s="231">
        <f t="shared" si="7"/>
        <v>0</v>
      </c>
      <c r="F37" s="231">
        <f t="shared" si="8"/>
        <v>0</v>
      </c>
      <c r="G37" s="226" t="s">
        <v>55</v>
      </c>
      <c r="H37" s="227"/>
      <c r="I37" s="227"/>
      <c r="J37" s="227"/>
      <c r="K37" s="242"/>
      <c r="L37" s="242"/>
    </row>
    <row r="38" ht="20.1" customHeight="1" outlineLevel="1" spans="1:12">
      <c r="A38" s="237" t="s">
        <v>2414</v>
      </c>
      <c r="B38" s="230">
        <v>22656</v>
      </c>
      <c r="C38" s="230">
        <v>20883</v>
      </c>
      <c r="D38" s="230">
        <v>21000</v>
      </c>
      <c r="E38" s="231">
        <f t="shared" si="7"/>
        <v>0.926906779661017</v>
      </c>
      <c r="F38" s="231">
        <f t="shared" si="8"/>
        <v>1.00560264329838</v>
      </c>
      <c r="G38" s="226" t="s">
        <v>55</v>
      </c>
      <c r="H38" s="227"/>
      <c r="I38" s="227"/>
      <c r="J38" s="227"/>
      <c r="K38" s="242"/>
      <c r="L38" s="242"/>
    </row>
    <row r="39" ht="20.1" customHeight="1" outlineLevel="1" spans="1:12">
      <c r="A39" s="237" t="s">
        <v>2415</v>
      </c>
      <c r="B39" s="230">
        <v>13360</v>
      </c>
      <c r="C39" s="230">
        <v>4131</v>
      </c>
      <c r="D39" s="230">
        <v>3156</v>
      </c>
      <c r="E39" s="231">
        <f t="shared" si="7"/>
        <v>0.23622754491018</v>
      </c>
      <c r="F39" s="231">
        <f t="shared" si="8"/>
        <v>0.76397966594045</v>
      </c>
      <c r="G39" s="226" t="s">
        <v>55</v>
      </c>
      <c r="H39" s="227"/>
      <c r="I39" s="227"/>
      <c r="J39" s="227"/>
      <c r="K39" s="242"/>
      <c r="L39" s="242"/>
    </row>
    <row r="40" ht="20.1" customHeight="1" outlineLevel="1" spans="1:12">
      <c r="A40" s="237" t="s">
        <v>2416</v>
      </c>
      <c r="B40" s="230"/>
      <c r="C40" s="230">
        <v>18</v>
      </c>
      <c r="D40" s="230"/>
      <c r="E40" s="231">
        <f t="shared" si="7"/>
        <v>0</v>
      </c>
      <c r="F40" s="231">
        <f t="shared" si="8"/>
        <v>0</v>
      </c>
      <c r="G40" s="226" t="s">
        <v>55</v>
      </c>
      <c r="H40" s="227"/>
      <c r="I40" s="227"/>
      <c r="J40" s="227"/>
      <c r="K40" s="242"/>
      <c r="L40" s="242"/>
    </row>
    <row r="41" ht="20.1" customHeight="1" outlineLevel="1" spans="1:12">
      <c r="A41" s="237" t="s">
        <v>2417</v>
      </c>
      <c r="B41" s="230">
        <v>7995</v>
      </c>
      <c r="C41" s="230"/>
      <c r="D41" s="230"/>
      <c r="E41" s="231">
        <f t="shared" si="7"/>
        <v>0</v>
      </c>
      <c r="F41" s="231">
        <f t="shared" si="8"/>
        <v>0</v>
      </c>
      <c r="G41" s="226" t="s">
        <v>55</v>
      </c>
      <c r="H41" s="227"/>
      <c r="I41" s="227"/>
      <c r="J41" s="227"/>
      <c r="K41" s="242"/>
      <c r="L41" s="242"/>
    </row>
    <row r="42" ht="20.1" customHeight="1" outlineLevel="1" spans="1:12">
      <c r="A42" s="237" t="s">
        <v>2418</v>
      </c>
      <c r="B42" s="230">
        <v>6159</v>
      </c>
      <c r="C42" s="230">
        <v>11309</v>
      </c>
      <c r="D42" s="230">
        <v>5979</v>
      </c>
      <c r="E42" s="231">
        <f t="shared" si="7"/>
        <v>0.970774476376035</v>
      </c>
      <c r="F42" s="231">
        <f t="shared" si="8"/>
        <v>0.528693960562384</v>
      </c>
      <c r="G42" s="226" t="s">
        <v>55</v>
      </c>
      <c r="H42" s="227"/>
      <c r="I42" s="227"/>
      <c r="J42" s="227"/>
      <c r="K42" s="242"/>
      <c r="L42" s="242"/>
    </row>
    <row r="43" ht="20.1" customHeight="1" outlineLevel="1" spans="1:12">
      <c r="A43" s="237" t="s">
        <v>2419</v>
      </c>
      <c r="B43" s="230">
        <v>1630</v>
      </c>
      <c r="C43" s="230">
        <v>4165</v>
      </c>
      <c r="D43" s="230">
        <v>1805</v>
      </c>
      <c r="E43" s="231">
        <f t="shared" si="7"/>
        <v>1.10736196319018</v>
      </c>
      <c r="F43" s="231">
        <f t="shared" si="8"/>
        <v>0.433373349339736</v>
      </c>
      <c r="G43" s="226" t="s">
        <v>55</v>
      </c>
      <c r="H43" s="227"/>
      <c r="I43" s="227"/>
      <c r="J43" s="227"/>
      <c r="K43" s="242"/>
      <c r="L43" s="242"/>
    </row>
    <row r="44" ht="20.1" customHeight="1" outlineLevel="1" spans="1:12">
      <c r="A44" s="237" t="s">
        <v>2420</v>
      </c>
      <c r="B44" s="230"/>
      <c r="C44" s="230"/>
      <c r="D44" s="230"/>
      <c r="E44" s="231">
        <f t="shared" si="7"/>
        <v>0</v>
      </c>
      <c r="F44" s="231">
        <f t="shared" si="8"/>
        <v>0</v>
      </c>
      <c r="G44" s="226" t="s">
        <v>55</v>
      </c>
      <c r="H44" s="227"/>
      <c r="I44" s="227"/>
      <c r="J44" s="227"/>
      <c r="K44" s="242"/>
      <c r="L44" s="242"/>
    </row>
    <row r="45" ht="20.1" customHeight="1" outlineLevel="1" spans="1:12">
      <c r="A45" s="237" t="s">
        <v>2421</v>
      </c>
      <c r="B45" s="230"/>
      <c r="C45" s="230"/>
      <c r="D45" s="230"/>
      <c r="E45" s="231">
        <f t="shared" si="7"/>
        <v>0</v>
      </c>
      <c r="F45" s="231">
        <f t="shared" si="8"/>
        <v>0</v>
      </c>
      <c r="G45" s="226" t="s">
        <v>55</v>
      </c>
      <c r="H45" s="227"/>
      <c r="I45" s="227"/>
      <c r="J45" s="227"/>
      <c r="K45" s="242"/>
      <c r="L45" s="242"/>
    </row>
    <row r="46" ht="20.1" customHeight="1" outlineLevel="1" spans="1:12">
      <c r="A46" s="237" t="s">
        <v>2422</v>
      </c>
      <c r="B46" s="230"/>
      <c r="C46" s="230"/>
      <c r="D46" s="230"/>
      <c r="E46" s="231">
        <f t="shared" si="7"/>
        <v>0</v>
      </c>
      <c r="F46" s="231">
        <f t="shared" si="8"/>
        <v>0</v>
      </c>
      <c r="G46" s="226" t="s">
        <v>55</v>
      </c>
      <c r="H46" s="227"/>
      <c r="I46" s="227"/>
      <c r="J46" s="227"/>
      <c r="K46" s="242"/>
      <c r="L46" s="242"/>
    </row>
    <row r="47" ht="20.1" customHeight="1" outlineLevel="1" spans="1:12">
      <c r="A47" s="237" t="s">
        <v>2423</v>
      </c>
      <c r="B47" s="230"/>
      <c r="C47" s="230"/>
      <c r="D47" s="230"/>
      <c r="E47" s="231">
        <f t="shared" si="7"/>
        <v>0</v>
      </c>
      <c r="F47" s="231">
        <f t="shared" si="8"/>
        <v>0</v>
      </c>
      <c r="G47" s="226" t="s">
        <v>55</v>
      </c>
      <c r="H47" s="227"/>
      <c r="I47" s="227"/>
      <c r="J47" s="227"/>
      <c r="K47" s="242"/>
      <c r="L47" s="242"/>
    </row>
    <row r="48" ht="20.1" customHeight="1" outlineLevel="1" spans="1:12">
      <c r="A48" s="237" t="s">
        <v>2424</v>
      </c>
      <c r="B48" s="230"/>
      <c r="C48" s="230">
        <v>2502</v>
      </c>
      <c r="D48" s="230">
        <v>3103</v>
      </c>
      <c r="E48" s="231">
        <f t="shared" si="7"/>
        <v>0</v>
      </c>
      <c r="F48" s="231">
        <f t="shared" si="8"/>
        <v>1.24020783373301</v>
      </c>
      <c r="G48" s="226" t="s">
        <v>55</v>
      </c>
      <c r="H48" s="227"/>
      <c r="I48" s="227"/>
      <c r="J48" s="227"/>
      <c r="K48" s="242"/>
      <c r="L48" s="242"/>
    </row>
    <row r="49" ht="20.1" customHeight="1" outlineLevel="1" spans="1:12">
      <c r="A49" s="237" t="s">
        <v>2425</v>
      </c>
      <c r="B49" s="230"/>
      <c r="C49" s="230"/>
      <c r="D49" s="230"/>
      <c r="E49" s="231">
        <f t="shared" si="7"/>
        <v>0</v>
      </c>
      <c r="F49" s="231">
        <f t="shared" si="8"/>
        <v>0</v>
      </c>
      <c r="G49" s="235" t="s">
        <v>55</v>
      </c>
      <c r="H49" s="230"/>
      <c r="I49" s="230"/>
      <c r="J49" s="230"/>
      <c r="K49" s="242"/>
      <c r="L49" s="242"/>
    </row>
    <row r="50" ht="20.1" customHeight="1" outlineLevel="1" spans="1:12">
      <c r="A50" s="237" t="s">
        <v>2426</v>
      </c>
      <c r="B50" s="230"/>
      <c r="C50" s="230">
        <v>92</v>
      </c>
      <c r="D50" s="230"/>
      <c r="E50" s="231">
        <f t="shared" si="7"/>
        <v>0</v>
      </c>
      <c r="F50" s="231">
        <f t="shared" si="8"/>
        <v>0</v>
      </c>
      <c r="G50" s="235"/>
      <c r="H50" s="230"/>
      <c r="I50" s="230"/>
      <c r="J50" s="230"/>
      <c r="K50" s="242"/>
      <c r="L50" s="242"/>
    </row>
    <row r="51" ht="20.1" customHeight="1" outlineLevel="1" spans="1:12">
      <c r="A51" s="237" t="s">
        <v>2427</v>
      </c>
      <c r="B51" s="230"/>
      <c r="C51" s="230"/>
      <c r="D51" s="230"/>
      <c r="E51" s="231">
        <f t="shared" si="7"/>
        <v>0</v>
      </c>
      <c r="F51" s="231">
        <f t="shared" si="8"/>
        <v>0</v>
      </c>
      <c r="G51" s="235" t="s">
        <v>55</v>
      </c>
      <c r="H51" s="230"/>
      <c r="I51" s="230"/>
      <c r="J51" s="230"/>
      <c r="K51" s="242"/>
      <c r="L51" s="242"/>
    </row>
    <row r="52" ht="20.1" customHeight="1" outlineLevel="1" spans="1:12">
      <c r="A52" s="237" t="s">
        <v>2428</v>
      </c>
      <c r="B52" s="230">
        <v>1826</v>
      </c>
      <c r="C52" s="230">
        <v>53</v>
      </c>
      <c r="D52" s="230"/>
      <c r="E52" s="231">
        <f t="shared" si="7"/>
        <v>0</v>
      </c>
      <c r="F52" s="231">
        <f t="shared" si="8"/>
        <v>0</v>
      </c>
      <c r="G52" s="235" t="s">
        <v>55</v>
      </c>
      <c r="H52" s="230"/>
      <c r="I52" s="230"/>
      <c r="J52" s="230"/>
      <c r="K52" s="242"/>
      <c r="L52" s="242"/>
    </row>
    <row r="53" ht="20.1" customHeight="1" outlineLevel="1" spans="1:12">
      <c r="A53" s="237" t="s">
        <v>2429</v>
      </c>
      <c r="B53" s="230">
        <v>3792</v>
      </c>
      <c r="C53" s="230">
        <v>1706</v>
      </c>
      <c r="D53" s="230"/>
      <c r="E53" s="231">
        <f t="shared" si="7"/>
        <v>0</v>
      </c>
      <c r="F53" s="231">
        <f t="shared" si="8"/>
        <v>0</v>
      </c>
      <c r="G53" s="235" t="s">
        <v>55</v>
      </c>
      <c r="H53" s="230"/>
      <c r="I53" s="230"/>
      <c r="J53" s="230"/>
      <c r="K53" s="242"/>
      <c r="L53" s="242"/>
    </row>
    <row r="54" ht="20.1" customHeight="1" outlineLevel="1" spans="1:12">
      <c r="A54" s="237" t="s">
        <v>2430</v>
      </c>
      <c r="B54" s="230">
        <v>6300</v>
      </c>
      <c r="C54" s="230"/>
      <c r="D54" s="230"/>
      <c r="E54" s="231">
        <f t="shared" si="7"/>
        <v>0</v>
      </c>
      <c r="F54" s="231">
        <f t="shared" si="8"/>
        <v>0</v>
      </c>
      <c r="G54" s="235" t="s">
        <v>55</v>
      </c>
      <c r="H54" s="230"/>
      <c r="I54" s="230"/>
      <c r="J54" s="230"/>
      <c r="K54" s="242"/>
      <c r="L54" s="242"/>
    </row>
    <row r="55" ht="20.1" customHeight="1" outlineLevel="1" spans="1:12">
      <c r="A55" s="234" t="s">
        <v>2431</v>
      </c>
      <c r="B55" s="230">
        <v>5900</v>
      </c>
      <c r="C55" s="230">
        <v>829</v>
      </c>
      <c r="D55" s="230"/>
      <c r="E55" s="231">
        <f t="shared" si="7"/>
        <v>0</v>
      </c>
      <c r="F55" s="231">
        <f t="shared" si="8"/>
        <v>0</v>
      </c>
      <c r="G55" s="235"/>
      <c r="H55" s="230"/>
      <c r="I55" s="230"/>
      <c r="J55" s="230"/>
      <c r="K55" s="242"/>
      <c r="L55" s="242"/>
    </row>
    <row r="56" ht="20.1" customHeight="1" spans="1:12">
      <c r="A56" s="238" t="s">
        <v>2432</v>
      </c>
      <c r="B56" s="224">
        <f t="shared" ref="B56:D56" si="10">SUM(B57:B77)</f>
        <v>17803</v>
      </c>
      <c r="C56" s="224">
        <f t="shared" si="10"/>
        <v>17776</v>
      </c>
      <c r="D56" s="224">
        <f t="shared" si="10"/>
        <v>22557</v>
      </c>
      <c r="E56" s="225">
        <f t="shared" si="7"/>
        <v>1.26703364601472</v>
      </c>
      <c r="F56" s="225">
        <f t="shared" si="8"/>
        <v>1.26895814581458</v>
      </c>
      <c r="G56" s="235"/>
      <c r="H56" s="230"/>
      <c r="I56" s="230"/>
      <c r="J56" s="230"/>
      <c r="K56" s="242"/>
      <c r="L56" s="242"/>
    </row>
    <row r="57" ht="20.1" customHeight="1" outlineLevel="1" spans="1:12">
      <c r="A57" s="234" t="s">
        <v>2433</v>
      </c>
      <c r="B57" s="230">
        <v>830</v>
      </c>
      <c r="C57" s="230">
        <v>438</v>
      </c>
      <c r="D57" s="230">
        <v>450</v>
      </c>
      <c r="E57" s="231">
        <f t="shared" si="7"/>
        <v>0.542168674698795</v>
      </c>
      <c r="F57" s="231">
        <f t="shared" si="8"/>
        <v>1.02739726027397</v>
      </c>
      <c r="G57" s="235"/>
      <c r="H57" s="230"/>
      <c r="I57" s="230"/>
      <c r="J57" s="230"/>
      <c r="K57" s="242"/>
      <c r="L57" s="242"/>
    </row>
    <row r="58" ht="20.1" customHeight="1" outlineLevel="1" spans="1:12">
      <c r="A58" s="234" t="s">
        <v>2434</v>
      </c>
      <c r="B58" s="230"/>
      <c r="C58" s="230"/>
      <c r="D58" s="230"/>
      <c r="E58" s="231">
        <f t="shared" si="7"/>
        <v>0</v>
      </c>
      <c r="F58" s="231">
        <f t="shared" si="8"/>
        <v>0</v>
      </c>
      <c r="G58" s="235"/>
      <c r="H58" s="230"/>
      <c r="I58" s="230"/>
      <c r="J58" s="230"/>
      <c r="K58" s="242"/>
      <c r="L58" s="242"/>
    </row>
    <row r="59" ht="20.1" customHeight="1" outlineLevel="1" spans="1:12">
      <c r="A59" s="234" t="s">
        <v>2435</v>
      </c>
      <c r="B59" s="230"/>
      <c r="C59" s="230"/>
      <c r="D59" s="230"/>
      <c r="E59" s="231">
        <f t="shared" si="7"/>
        <v>0</v>
      </c>
      <c r="F59" s="231">
        <f t="shared" si="8"/>
        <v>0</v>
      </c>
      <c r="G59" s="235"/>
      <c r="H59" s="230"/>
      <c r="I59" s="230"/>
      <c r="J59" s="230"/>
      <c r="K59" s="242"/>
      <c r="L59" s="242"/>
    </row>
    <row r="60" ht="20.1" customHeight="1" outlineLevel="1" spans="1:12">
      <c r="A60" s="234" t="s">
        <v>2436</v>
      </c>
      <c r="B60" s="230"/>
      <c r="C60" s="230"/>
      <c r="D60" s="230"/>
      <c r="E60" s="231">
        <f t="shared" si="7"/>
        <v>0</v>
      </c>
      <c r="F60" s="231">
        <f t="shared" si="8"/>
        <v>0</v>
      </c>
      <c r="G60" s="235"/>
      <c r="H60" s="230"/>
      <c r="I60" s="230"/>
      <c r="J60" s="230"/>
      <c r="K60" s="242"/>
      <c r="L60" s="242"/>
    </row>
    <row r="61" ht="19.5" customHeight="1" outlineLevel="1" spans="1:12">
      <c r="A61" s="234" t="s">
        <v>2437</v>
      </c>
      <c r="B61" s="230">
        <f>2573+9673</f>
        <v>12246</v>
      </c>
      <c r="C61" s="230">
        <v>1412</v>
      </c>
      <c r="D61" s="230">
        <f>22000-5426-147</f>
        <v>16427</v>
      </c>
      <c r="E61" s="231">
        <f t="shared" si="7"/>
        <v>1.34141760574882</v>
      </c>
      <c r="F61" s="231">
        <f t="shared" si="8"/>
        <v>11.6338526912181</v>
      </c>
      <c r="G61" s="235"/>
      <c r="H61" s="230"/>
      <c r="I61" s="230"/>
      <c r="J61" s="230"/>
      <c r="K61" s="242"/>
      <c r="L61" s="242"/>
    </row>
    <row r="62" s="200" customFormat="1" ht="20.1" customHeight="1" outlineLevel="1" spans="1:12">
      <c r="A62" s="234" t="s">
        <v>2438</v>
      </c>
      <c r="B62" s="230"/>
      <c r="C62" s="230">
        <v>1116</v>
      </c>
      <c r="D62" s="230">
        <v>560</v>
      </c>
      <c r="E62" s="231">
        <f t="shared" si="7"/>
        <v>0</v>
      </c>
      <c r="F62" s="231">
        <f t="shared" si="8"/>
        <v>0.50179211469534</v>
      </c>
      <c r="G62" s="235"/>
      <c r="H62" s="230"/>
      <c r="I62" s="230"/>
      <c r="J62" s="230"/>
      <c r="K62" s="242"/>
      <c r="L62" s="242"/>
    </row>
    <row r="63" ht="20.1" customHeight="1" outlineLevel="1" spans="1:12">
      <c r="A63" s="234" t="s">
        <v>2439</v>
      </c>
      <c r="B63" s="230">
        <v>360</v>
      </c>
      <c r="C63" s="230">
        <v>10</v>
      </c>
      <c r="D63" s="230">
        <v>50</v>
      </c>
      <c r="E63" s="231">
        <f t="shared" si="7"/>
        <v>0.138888888888889</v>
      </c>
      <c r="F63" s="231">
        <f t="shared" si="8"/>
        <v>5</v>
      </c>
      <c r="G63" s="235"/>
      <c r="H63" s="230"/>
      <c r="I63" s="230"/>
      <c r="J63" s="230"/>
      <c r="K63" s="242"/>
      <c r="L63" s="242"/>
    </row>
    <row r="64" ht="20.1" customHeight="1" outlineLevel="1" spans="1:12">
      <c r="A64" s="234" t="s">
        <v>2440</v>
      </c>
      <c r="B64" s="230">
        <v>1500</v>
      </c>
      <c r="C64" s="230">
        <v>3182</v>
      </c>
      <c r="D64" s="230">
        <v>1618</v>
      </c>
      <c r="E64" s="231">
        <f t="shared" si="7"/>
        <v>1.07866666666667</v>
      </c>
      <c r="F64" s="231">
        <f t="shared" si="8"/>
        <v>0.508485229415462</v>
      </c>
      <c r="G64" s="235"/>
      <c r="H64" s="230"/>
      <c r="I64" s="230"/>
      <c r="J64" s="230"/>
      <c r="K64" s="242"/>
      <c r="L64" s="242"/>
    </row>
    <row r="65" ht="20.1" customHeight="1" outlineLevel="1" spans="1:12">
      <c r="A65" s="234" t="s">
        <v>2441</v>
      </c>
      <c r="B65" s="230">
        <v>1200</v>
      </c>
      <c r="C65" s="230">
        <v>493</v>
      </c>
      <c r="D65" s="230">
        <v>500</v>
      </c>
      <c r="E65" s="231">
        <f t="shared" si="7"/>
        <v>0.416666666666667</v>
      </c>
      <c r="F65" s="231">
        <f t="shared" si="8"/>
        <v>1.01419878296146</v>
      </c>
      <c r="G65" s="235"/>
      <c r="H65" s="230"/>
      <c r="I65" s="230"/>
      <c r="J65" s="230"/>
      <c r="K65" s="242"/>
      <c r="L65" s="242"/>
    </row>
    <row r="66" ht="20.1" customHeight="1" outlineLevel="1" spans="1:12">
      <c r="A66" s="234" t="s">
        <v>2442</v>
      </c>
      <c r="B66" s="230">
        <v>67</v>
      </c>
      <c r="C66" s="230">
        <v>10</v>
      </c>
      <c r="D66" s="230">
        <v>50</v>
      </c>
      <c r="E66" s="231">
        <f t="shared" si="7"/>
        <v>0.746268656716418</v>
      </c>
      <c r="F66" s="231">
        <f t="shared" si="8"/>
        <v>5</v>
      </c>
      <c r="G66" s="235"/>
      <c r="H66" s="230"/>
      <c r="I66" s="230"/>
      <c r="J66" s="230"/>
      <c r="K66" s="242"/>
      <c r="L66" s="242"/>
    </row>
    <row r="67" ht="20.1" customHeight="1" outlineLevel="1" spans="1:12">
      <c r="A67" s="234" t="s">
        <v>2443</v>
      </c>
      <c r="B67" s="230">
        <v>600</v>
      </c>
      <c r="C67" s="230"/>
      <c r="D67" s="230">
        <v>300</v>
      </c>
      <c r="E67" s="231">
        <f t="shared" si="7"/>
        <v>0.5</v>
      </c>
      <c r="F67" s="231">
        <f t="shared" si="8"/>
        <v>0</v>
      </c>
      <c r="G67" s="235"/>
      <c r="H67" s="230"/>
      <c r="I67" s="230"/>
      <c r="J67" s="230"/>
      <c r="K67" s="242"/>
      <c r="L67" s="242"/>
    </row>
    <row r="68" ht="20.1" customHeight="1" outlineLevel="1" spans="1:12">
      <c r="A68" s="234" t="s">
        <v>2444</v>
      </c>
      <c r="B68" s="230">
        <v>1000</v>
      </c>
      <c r="C68" s="230">
        <v>2881</v>
      </c>
      <c r="D68" s="230">
        <v>2602</v>
      </c>
      <c r="E68" s="231">
        <f t="shared" si="7"/>
        <v>2.602</v>
      </c>
      <c r="F68" s="231">
        <f t="shared" si="8"/>
        <v>0.903158625477265</v>
      </c>
      <c r="G68" s="235"/>
      <c r="H68" s="230"/>
      <c r="I68" s="230"/>
      <c r="J68" s="230"/>
      <c r="K68" s="242"/>
      <c r="L68" s="242"/>
    </row>
    <row r="69" ht="20.1" customHeight="1" outlineLevel="1" spans="1:12">
      <c r="A69" s="234" t="s">
        <v>2445</v>
      </c>
      <c r="B69" s="230"/>
      <c r="C69" s="230"/>
      <c r="D69" s="230"/>
      <c r="E69" s="231">
        <f t="shared" si="7"/>
        <v>0</v>
      </c>
      <c r="F69" s="231">
        <f t="shared" si="8"/>
        <v>0</v>
      </c>
      <c r="G69" s="235"/>
      <c r="H69" s="230"/>
      <c r="I69" s="230"/>
      <c r="J69" s="230"/>
      <c r="K69" s="242"/>
      <c r="L69" s="242"/>
    </row>
    <row r="70" ht="20.1" customHeight="1" outlineLevel="1" spans="1:12">
      <c r="A70" s="234" t="s">
        <v>2446</v>
      </c>
      <c r="B70" s="230"/>
      <c r="C70" s="230">
        <v>668</v>
      </c>
      <c r="D70" s="230"/>
      <c r="E70" s="231">
        <f t="shared" si="7"/>
        <v>0</v>
      </c>
      <c r="F70" s="231">
        <f t="shared" si="8"/>
        <v>0</v>
      </c>
      <c r="G70" s="235"/>
      <c r="H70" s="230"/>
      <c r="I70" s="230"/>
      <c r="J70" s="230"/>
      <c r="K70" s="242"/>
      <c r="L70" s="242"/>
    </row>
    <row r="71" ht="20.1" customHeight="1" outlineLevel="1" spans="1:12">
      <c r="A71" s="234" t="s">
        <v>2447</v>
      </c>
      <c r="B71" s="230"/>
      <c r="C71" s="230">
        <v>25</v>
      </c>
      <c r="D71" s="230"/>
      <c r="E71" s="231">
        <f t="shared" si="7"/>
        <v>0</v>
      </c>
      <c r="F71" s="231">
        <f t="shared" si="8"/>
        <v>0</v>
      </c>
      <c r="G71" s="235"/>
      <c r="H71" s="230"/>
      <c r="I71" s="230"/>
      <c r="J71" s="230"/>
      <c r="K71" s="242"/>
      <c r="L71" s="242"/>
    </row>
    <row r="72" ht="20.1" customHeight="1" outlineLevel="1" spans="1:12">
      <c r="A72" s="234" t="s">
        <v>2448</v>
      </c>
      <c r="B72" s="230"/>
      <c r="C72" s="230"/>
      <c r="D72" s="230"/>
      <c r="E72" s="231">
        <f t="shared" si="7"/>
        <v>0</v>
      </c>
      <c r="F72" s="231">
        <f t="shared" si="8"/>
        <v>0</v>
      </c>
      <c r="G72" s="235"/>
      <c r="H72" s="230"/>
      <c r="I72" s="230"/>
      <c r="J72" s="230"/>
      <c r="K72" s="242"/>
      <c r="L72" s="242"/>
    </row>
    <row r="73" ht="20.1" customHeight="1" outlineLevel="1" spans="1:12">
      <c r="A73" s="234" t="s">
        <v>2449</v>
      </c>
      <c r="B73" s="230"/>
      <c r="C73" s="230">
        <v>334</v>
      </c>
      <c r="D73" s="230"/>
      <c r="E73" s="231">
        <f t="shared" si="7"/>
        <v>0</v>
      </c>
      <c r="F73" s="231">
        <f t="shared" si="8"/>
        <v>0</v>
      </c>
      <c r="G73" s="243"/>
      <c r="H73" s="244"/>
      <c r="I73" s="244"/>
      <c r="J73" s="244"/>
      <c r="K73" s="242"/>
      <c r="L73" s="242"/>
    </row>
    <row r="74" ht="20.1" customHeight="1" outlineLevel="1" spans="1:12">
      <c r="A74" s="234" t="s">
        <v>2450</v>
      </c>
      <c r="B74" s="230"/>
      <c r="C74" s="230">
        <f>12107-5000</f>
        <v>7107</v>
      </c>
      <c r="D74" s="230"/>
      <c r="E74" s="231">
        <f t="shared" si="7"/>
        <v>0</v>
      </c>
      <c r="F74" s="231">
        <f t="shared" si="8"/>
        <v>0</v>
      </c>
      <c r="G74" s="243"/>
      <c r="H74" s="244"/>
      <c r="I74" s="244"/>
      <c r="J74" s="244"/>
      <c r="K74" s="242"/>
      <c r="L74" s="242"/>
    </row>
    <row r="75" ht="20.1" customHeight="1" outlineLevel="1" spans="1:12">
      <c r="A75" s="234" t="s">
        <v>2451</v>
      </c>
      <c r="B75" s="230"/>
      <c r="C75" s="230"/>
      <c r="D75" s="230"/>
      <c r="E75" s="231">
        <f t="shared" si="7"/>
        <v>0</v>
      </c>
      <c r="F75" s="231">
        <f t="shared" si="8"/>
        <v>0</v>
      </c>
      <c r="G75" s="243"/>
      <c r="H75" s="245"/>
      <c r="I75" s="245"/>
      <c r="J75" s="245"/>
      <c r="K75" s="242"/>
      <c r="L75" s="242"/>
    </row>
    <row r="76" ht="20.1" customHeight="1" outlineLevel="1" spans="1:12">
      <c r="A76" s="234" t="s">
        <v>2452</v>
      </c>
      <c r="B76" s="230"/>
      <c r="C76" s="230">
        <v>100</v>
      </c>
      <c r="D76" s="230"/>
      <c r="E76" s="231">
        <f t="shared" ref="E76:E96" si="11">IF(B76&gt;0,D76/B76,0)</f>
        <v>0</v>
      </c>
      <c r="F76" s="231">
        <f t="shared" ref="F76:F96" si="12">IF(C76&gt;0,D76/C76,0)</f>
        <v>0</v>
      </c>
      <c r="G76" s="243"/>
      <c r="H76" s="245"/>
      <c r="I76" s="245"/>
      <c r="J76" s="245"/>
      <c r="K76" s="242"/>
      <c r="L76" s="242"/>
    </row>
    <row r="77" ht="20.1" customHeight="1" outlineLevel="1" spans="1:12">
      <c r="A77" s="237" t="s">
        <v>2453</v>
      </c>
      <c r="B77" s="230"/>
      <c r="C77" s="230"/>
      <c r="D77" s="230"/>
      <c r="E77" s="231">
        <f t="shared" si="11"/>
        <v>0</v>
      </c>
      <c r="F77" s="231">
        <f t="shared" si="12"/>
        <v>0</v>
      </c>
      <c r="G77" s="243"/>
      <c r="H77" s="245"/>
      <c r="I77" s="245"/>
      <c r="J77" s="245"/>
      <c r="K77" s="242"/>
      <c r="L77" s="242"/>
    </row>
    <row r="78" ht="20.1" customHeight="1" spans="1:12">
      <c r="A78" s="237"/>
      <c r="B78" s="229"/>
      <c r="C78" s="230"/>
      <c r="D78" s="230"/>
      <c r="E78" s="231"/>
      <c r="F78" s="231"/>
      <c r="G78" s="243"/>
      <c r="H78" s="245"/>
      <c r="I78" s="245"/>
      <c r="J78" s="245"/>
      <c r="K78" s="242"/>
      <c r="L78" s="242"/>
    </row>
    <row r="79" ht="20.1" customHeight="1" spans="1:12">
      <c r="A79" s="237"/>
      <c r="B79" s="229"/>
      <c r="C79" s="230"/>
      <c r="D79" s="230"/>
      <c r="E79" s="231"/>
      <c r="F79" s="231"/>
      <c r="G79" s="243"/>
      <c r="H79" s="245"/>
      <c r="I79" s="245"/>
      <c r="J79" s="245"/>
      <c r="K79" s="242"/>
      <c r="L79" s="242"/>
    </row>
    <row r="80" ht="20.1" customHeight="1" spans="1:12">
      <c r="A80" s="246" t="s">
        <v>2454</v>
      </c>
      <c r="B80" s="219">
        <f t="shared" ref="B80:D80" si="13">SUM(B81:B82)</f>
        <v>0</v>
      </c>
      <c r="C80" s="219">
        <f t="shared" si="13"/>
        <v>0</v>
      </c>
      <c r="D80" s="219">
        <f t="shared" si="13"/>
        <v>0</v>
      </c>
      <c r="E80" s="220">
        <f t="shared" si="11"/>
        <v>0</v>
      </c>
      <c r="F80" s="220">
        <f t="shared" si="12"/>
        <v>0</v>
      </c>
      <c r="G80" s="247" t="s">
        <v>2455</v>
      </c>
      <c r="H80" s="248">
        <f>SUM(H81:H82)</f>
        <v>74800</v>
      </c>
      <c r="I80" s="248">
        <f t="shared" ref="I80:J80" si="14">SUM(I81:I82)</f>
        <v>59800</v>
      </c>
      <c r="J80" s="248">
        <f t="shared" si="14"/>
        <v>59800</v>
      </c>
      <c r="K80" s="241">
        <f t="shared" ref="K80:K96" si="15">IF(H80&gt;0,J80/H80,0)</f>
        <v>0.799465240641711</v>
      </c>
      <c r="L80" s="241">
        <f t="shared" ref="L80:L96" si="16">IF(I80&gt;0,J80/I80,0)</f>
        <v>1</v>
      </c>
    </row>
    <row r="81" ht="20.1" customHeight="1" spans="1:12">
      <c r="A81" s="237" t="s">
        <v>2456</v>
      </c>
      <c r="B81" s="229"/>
      <c r="C81" s="230"/>
      <c r="D81" s="230"/>
      <c r="E81" s="231">
        <f t="shared" si="11"/>
        <v>0</v>
      </c>
      <c r="F81" s="231">
        <f t="shared" si="12"/>
        <v>0</v>
      </c>
      <c r="G81" s="249" t="s">
        <v>2457</v>
      </c>
      <c r="H81" s="250">
        <v>48500</v>
      </c>
      <c r="I81" s="250">
        <f>42150-5000</f>
        <v>37150</v>
      </c>
      <c r="J81" s="250">
        <f>42150-5000</f>
        <v>37150</v>
      </c>
      <c r="K81" s="268">
        <f t="shared" si="15"/>
        <v>0.765979381443299</v>
      </c>
      <c r="L81" s="268">
        <f t="shared" si="16"/>
        <v>1</v>
      </c>
    </row>
    <row r="82" ht="20.1" customHeight="1" spans="1:12">
      <c r="A82" s="237" t="s">
        <v>2458</v>
      </c>
      <c r="B82" s="229"/>
      <c r="C82" s="230"/>
      <c r="D82" s="230"/>
      <c r="E82" s="231">
        <f t="shared" si="11"/>
        <v>0</v>
      </c>
      <c r="F82" s="231">
        <f t="shared" si="12"/>
        <v>0</v>
      </c>
      <c r="G82" s="249" t="s">
        <v>2459</v>
      </c>
      <c r="H82" s="250">
        <v>26300</v>
      </c>
      <c r="I82" s="250">
        <f>26000-3350</f>
        <v>22650</v>
      </c>
      <c r="J82" s="250">
        <f>26000-3350</f>
        <v>22650</v>
      </c>
      <c r="K82" s="268">
        <f t="shared" si="15"/>
        <v>0.861216730038023</v>
      </c>
      <c r="L82" s="268">
        <f t="shared" si="16"/>
        <v>1</v>
      </c>
    </row>
    <row r="83" ht="20.1" customHeight="1" spans="1:12">
      <c r="A83" s="251" t="s">
        <v>2460</v>
      </c>
      <c r="B83" s="252">
        <v>26332</v>
      </c>
      <c r="C83" s="252">
        <v>26332</v>
      </c>
      <c r="D83" s="252">
        <v>7773</v>
      </c>
      <c r="E83" s="220">
        <f t="shared" si="11"/>
        <v>0.295192161628437</v>
      </c>
      <c r="F83" s="220">
        <f t="shared" si="12"/>
        <v>0.295192161628437</v>
      </c>
      <c r="G83" s="247" t="s">
        <v>2461</v>
      </c>
      <c r="H83" s="253"/>
      <c r="I83" s="253"/>
      <c r="J83" s="253"/>
      <c r="K83" s="241">
        <f t="shared" si="15"/>
        <v>0</v>
      </c>
      <c r="L83" s="241">
        <f t="shared" si="16"/>
        <v>0</v>
      </c>
    </row>
    <row r="84" ht="20.1" customHeight="1" spans="1:12">
      <c r="A84" s="251" t="s">
        <v>2462</v>
      </c>
      <c r="B84" s="219">
        <f t="shared" ref="B84:D84" si="17">SUM(B85,B87:B88)</f>
        <v>0</v>
      </c>
      <c r="C84" s="219">
        <f t="shared" si="17"/>
        <v>0</v>
      </c>
      <c r="D84" s="219">
        <f t="shared" si="17"/>
        <v>0</v>
      </c>
      <c r="E84" s="220">
        <f t="shared" si="11"/>
        <v>0</v>
      </c>
      <c r="F84" s="220">
        <f t="shared" si="12"/>
        <v>0</v>
      </c>
      <c r="G84" s="254" t="s">
        <v>2463</v>
      </c>
      <c r="H84" s="253"/>
      <c r="I84" s="253"/>
      <c r="J84" s="253"/>
      <c r="K84" s="241">
        <f t="shared" si="15"/>
        <v>0</v>
      </c>
      <c r="L84" s="241">
        <f t="shared" si="16"/>
        <v>0</v>
      </c>
    </row>
    <row r="85" ht="20.1" customHeight="1" spans="1:12">
      <c r="A85" s="255" t="s">
        <v>2464</v>
      </c>
      <c r="B85" s="256"/>
      <c r="C85" s="257"/>
      <c r="D85" s="257"/>
      <c r="E85" s="225">
        <f t="shared" si="11"/>
        <v>0</v>
      </c>
      <c r="F85" s="225">
        <f t="shared" si="12"/>
        <v>0</v>
      </c>
      <c r="G85" s="254" t="s">
        <v>2465</v>
      </c>
      <c r="H85" s="253"/>
      <c r="I85" s="253"/>
      <c r="J85" s="253"/>
      <c r="K85" s="241">
        <f t="shared" si="15"/>
        <v>0</v>
      </c>
      <c r="L85" s="241">
        <f t="shared" si="16"/>
        <v>0</v>
      </c>
    </row>
    <row r="86" ht="20.1" customHeight="1" spans="1:12">
      <c r="A86" s="237" t="s">
        <v>2466</v>
      </c>
      <c r="B86" s="229"/>
      <c r="C86" s="230"/>
      <c r="D86" s="230"/>
      <c r="E86" s="231">
        <f t="shared" si="11"/>
        <v>0</v>
      </c>
      <c r="F86" s="231">
        <f t="shared" si="12"/>
        <v>0</v>
      </c>
      <c r="G86" s="258" t="s">
        <v>2467</v>
      </c>
      <c r="H86" s="222"/>
      <c r="I86" s="222"/>
      <c r="J86" s="222"/>
      <c r="K86" s="241">
        <f t="shared" si="15"/>
        <v>0</v>
      </c>
      <c r="L86" s="241">
        <f t="shared" si="16"/>
        <v>0</v>
      </c>
    </row>
    <row r="87" ht="20.1" customHeight="1" spans="1:12">
      <c r="A87" s="255" t="s">
        <v>2468</v>
      </c>
      <c r="B87" s="256"/>
      <c r="C87" s="257"/>
      <c r="D87" s="257"/>
      <c r="E87" s="225">
        <f t="shared" si="11"/>
        <v>0</v>
      </c>
      <c r="F87" s="225">
        <f t="shared" si="12"/>
        <v>0</v>
      </c>
      <c r="G87" s="258" t="s">
        <v>2469</v>
      </c>
      <c r="H87" s="252"/>
      <c r="I87" s="252"/>
      <c r="J87" s="252"/>
      <c r="K87" s="241">
        <f t="shared" si="15"/>
        <v>0</v>
      </c>
      <c r="L87" s="241">
        <f t="shared" si="16"/>
        <v>0</v>
      </c>
    </row>
    <row r="88" ht="20.1" customHeight="1" spans="1:12">
      <c r="A88" s="255" t="s">
        <v>2470</v>
      </c>
      <c r="B88" s="256"/>
      <c r="C88" s="257"/>
      <c r="D88" s="257"/>
      <c r="E88" s="225">
        <f t="shared" si="11"/>
        <v>0</v>
      </c>
      <c r="F88" s="225">
        <f t="shared" si="12"/>
        <v>0</v>
      </c>
      <c r="G88" s="247" t="s">
        <v>2471</v>
      </c>
      <c r="H88" s="248"/>
      <c r="I88" s="269">
        <v>7773</v>
      </c>
      <c r="J88" s="248"/>
      <c r="K88" s="241">
        <f t="shared" si="15"/>
        <v>0</v>
      </c>
      <c r="L88" s="241">
        <f t="shared" si="16"/>
        <v>0</v>
      </c>
    </row>
    <row r="89" ht="20.1" customHeight="1" spans="1:12">
      <c r="A89" s="251" t="s">
        <v>2472</v>
      </c>
      <c r="B89" s="219"/>
      <c r="C89" s="252"/>
      <c r="D89" s="252"/>
      <c r="E89" s="220">
        <f t="shared" si="11"/>
        <v>0</v>
      </c>
      <c r="F89" s="220">
        <f t="shared" si="12"/>
        <v>0</v>
      </c>
      <c r="G89" s="226"/>
      <c r="H89" s="230"/>
      <c r="I89" s="230"/>
      <c r="J89" s="230"/>
      <c r="K89" s="242"/>
      <c r="L89" s="242"/>
    </row>
    <row r="90" ht="20.1" customHeight="1" spans="1:12">
      <c r="A90" s="251" t="s">
        <v>2473</v>
      </c>
      <c r="B90" s="219"/>
      <c r="C90" s="252"/>
      <c r="D90" s="252"/>
      <c r="E90" s="220">
        <f t="shared" si="11"/>
        <v>0</v>
      </c>
      <c r="F90" s="220">
        <f t="shared" si="12"/>
        <v>0</v>
      </c>
      <c r="G90" s="259"/>
      <c r="H90" s="230"/>
      <c r="I90" s="230"/>
      <c r="J90" s="230"/>
      <c r="K90" s="242"/>
      <c r="L90" s="242"/>
    </row>
    <row r="91" ht="20.1" customHeight="1" spans="1:12">
      <c r="A91" s="251" t="s">
        <v>2474</v>
      </c>
      <c r="B91" s="219"/>
      <c r="C91" s="252"/>
      <c r="D91" s="252"/>
      <c r="E91" s="220">
        <f t="shared" si="11"/>
        <v>0</v>
      </c>
      <c r="F91" s="220">
        <f t="shared" si="12"/>
        <v>0</v>
      </c>
      <c r="G91" s="260" t="s">
        <v>2475</v>
      </c>
      <c r="H91" s="261">
        <f>SUM(H92)</f>
        <v>0</v>
      </c>
      <c r="I91" s="261">
        <f t="shared" ref="I91:J91" si="18">SUM(I92)</f>
        <v>0</v>
      </c>
      <c r="J91" s="261">
        <f t="shared" si="18"/>
        <v>0</v>
      </c>
      <c r="K91" s="240">
        <f t="shared" si="15"/>
        <v>0</v>
      </c>
      <c r="L91" s="240">
        <f t="shared" si="16"/>
        <v>0</v>
      </c>
    </row>
    <row r="92" ht="20.1" customHeight="1" spans="1:12">
      <c r="A92" s="251" t="s">
        <v>2476</v>
      </c>
      <c r="B92" s="219"/>
      <c r="C92" s="252"/>
      <c r="D92" s="252"/>
      <c r="E92" s="220">
        <f t="shared" si="11"/>
        <v>0</v>
      </c>
      <c r="F92" s="220">
        <f t="shared" si="12"/>
        <v>0</v>
      </c>
      <c r="G92" s="258" t="s">
        <v>2477</v>
      </c>
      <c r="H92" s="252"/>
      <c r="I92" s="252"/>
      <c r="J92" s="252"/>
      <c r="K92" s="241">
        <f t="shared" si="15"/>
        <v>0</v>
      </c>
      <c r="L92" s="241">
        <f t="shared" si="16"/>
        <v>0</v>
      </c>
    </row>
    <row r="93" ht="19.2" customHeight="1" spans="1:12">
      <c r="A93" s="259"/>
      <c r="B93" s="230"/>
      <c r="C93" s="230"/>
      <c r="D93" s="230"/>
      <c r="E93" s="231"/>
      <c r="F93" s="231"/>
      <c r="G93" s="262"/>
      <c r="H93" s="230"/>
      <c r="I93" s="230"/>
      <c r="J93" s="230"/>
      <c r="K93" s="242"/>
      <c r="L93" s="242"/>
    </row>
    <row r="94" ht="18" customHeight="1" spans="1:12">
      <c r="A94" s="259"/>
      <c r="B94" s="230"/>
      <c r="C94" s="230"/>
      <c r="D94" s="230"/>
      <c r="E94" s="231"/>
      <c r="F94" s="231"/>
      <c r="G94" s="262"/>
      <c r="H94" s="230"/>
      <c r="I94" s="230"/>
      <c r="J94" s="230"/>
      <c r="K94" s="242"/>
      <c r="L94" s="242"/>
    </row>
    <row r="95" ht="18" customHeight="1" spans="1:12">
      <c r="A95" s="262"/>
      <c r="B95" s="230"/>
      <c r="C95" s="230"/>
      <c r="D95" s="230"/>
      <c r="E95" s="231"/>
      <c r="F95" s="231"/>
      <c r="G95" s="262"/>
      <c r="H95" s="230"/>
      <c r="I95" s="230"/>
      <c r="J95" s="230"/>
      <c r="K95" s="242"/>
      <c r="L95" s="242"/>
    </row>
    <row r="96" ht="18" customHeight="1" spans="1:12">
      <c r="A96" s="263" t="s">
        <v>2478</v>
      </c>
      <c r="B96" s="264">
        <f>SUM(B7,B8)</f>
        <v>348100</v>
      </c>
      <c r="C96" s="264">
        <f>SUM(C7,C8)</f>
        <v>354308</v>
      </c>
      <c r="D96" s="264">
        <f>SUM(D7,D8)</f>
        <v>352370</v>
      </c>
      <c r="E96" s="265">
        <f t="shared" si="11"/>
        <v>1.01226659006033</v>
      </c>
      <c r="F96" s="265">
        <f t="shared" si="12"/>
        <v>0.994530182778825</v>
      </c>
      <c r="G96" s="263" t="s">
        <v>2479</v>
      </c>
      <c r="H96" s="266">
        <f>SUM(H7,H8,H91)</f>
        <v>348100</v>
      </c>
      <c r="I96" s="266">
        <f>SUM(I7,I8,I91)</f>
        <v>354308</v>
      </c>
      <c r="J96" s="266">
        <f t="shared" ref="I96:J96" si="19">SUM(J7,J8,J91)</f>
        <v>352370</v>
      </c>
      <c r="K96" s="270">
        <f t="shared" si="15"/>
        <v>1.01226659006033</v>
      </c>
      <c r="L96" s="270">
        <f t="shared" si="16"/>
        <v>0.994530182778825</v>
      </c>
    </row>
    <row r="97" ht="18" customHeight="1" spans="7:7">
      <c r="G97" s="267"/>
    </row>
    <row r="98" ht="18" customHeight="1" spans="7:7">
      <c r="G98" s="267"/>
    </row>
    <row r="99" spans="7:7">
      <c r="G99" s="267">
        <f>D96-J96</f>
        <v>0</v>
      </c>
    </row>
    <row r="100" spans="7:7">
      <c r="G100" s="267"/>
    </row>
    <row r="101" spans="7:7">
      <c r="G101" s="267"/>
    </row>
    <row r="102" spans="7:7">
      <c r="G102" s="267"/>
    </row>
    <row r="103" spans="7:7">
      <c r="G103" s="267"/>
    </row>
    <row r="104" spans="7:7">
      <c r="G104" s="267"/>
    </row>
    <row r="105" spans="7:7">
      <c r="G105" s="267"/>
    </row>
    <row r="106" spans="7:7">
      <c r="G106" s="267"/>
    </row>
    <row r="107" spans="7:7">
      <c r="G107" s="267"/>
    </row>
    <row r="108" spans="7:7">
      <c r="G108" s="267"/>
    </row>
    <row r="109" spans="7:7">
      <c r="G109" s="267"/>
    </row>
    <row r="110" spans="7:7">
      <c r="G110" s="267"/>
    </row>
    <row r="111" spans="7:7">
      <c r="G111" s="267"/>
    </row>
    <row r="112" spans="7:7">
      <c r="G112" s="267"/>
    </row>
    <row r="113" spans="7:7">
      <c r="G113" s="267"/>
    </row>
    <row r="114" spans="7:7">
      <c r="G114" s="267"/>
    </row>
    <row r="115" spans="7:7">
      <c r="G115" s="267"/>
    </row>
  </sheetData>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213"/>
  <sheetViews>
    <sheetView showGridLines="0" showZeros="0" workbookViewId="0">
      <pane ySplit="5" topLeftCell="A6" activePane="bottomLeft" state="frozen"/>
      <selection/>
      <selection pane="bottomLeft" activeCell="K19" sqref="K19"/>
    </sheetView>
  </sheetViews>
  <sheetFormatPr defaultColWidth="9" defaultRowHeight="13.5"/>
  <cols>
    <col min="1" max="1" width="9.8" style="37" customWidth="1"/>
    <col min="2" max="2" width="45.2" style="37" customWidth="1"/>
    <col min="3" max="9" width="14" style="38" customWidth="1"/>
    <col min="10" max="16384" width="9" style="37"/>
  </cols>
  <sheetData>
    <row r="1" ht="14.25" spans="1:1">
      <c r="A1" s="39" t="s">
        <v>2480</v>
      </c>
    </row>
    <row r="2" s="35" customFormat="1" ht="22.5" spans="1:9">
      <c r="A2" s="32" t="s">
        <v>2481</v>
      </c>
      <c r="B2" s="32"/>
      <c r="C2" s="40"/>
      <c r="D2" s="40"/>
      <c r="E2" s="40"/>
      <c r="F2" s="40"/>
      <c r="G2" s="40"/>
      <c r="H2" s="40"/>
      <c r="I2" s="40"/>
    </row>
    <row r="3" ht="18" customHeight="1" spans="9:9">
      <c r="I3" s="41" t="s">
        <v>19</v>
      </c>
    </row>
    <row r="4" s="36" customFormat="1" ht="31.5" customHeight="1" spans="1:9">
      <c r="A4" s="72" t="s">
        <v>20</v>
      </c>
      <c r="B4" s="72"/>
      <c r="C4" s="68" t="s">
        <v>2482</v>
      </c>
      <c r="D4" s="68" t="s">
        <v>2483</v>
      </c>
      <c r="E4" s="68" t="s">
        <v>2484</v>
      </c>
      <c r="F4" s="68" t="s">
        <v>2485</v>
      </c>
      <c r="G4" s="68" t="s">
        <v>2486</v>
      </c>
      <c r="H4" s="68" t="s">
        <v>2487</v>
      </c>
      <c r="I4" s="68" t="s">
        <v>2488</v>
      </c>
    </row>
    <row r="5" s="36" customFormat="1" ht="27" customHeight="1" spans="1:9">
      <c r="A5" s="72" t="s">
        <v>24</v>
      </c>
      <c r="B5" s="72" t="s">
        <v>25</v>
      </c>
      <c r="C5" s="68"/>
      <c r="D5" s="68"/>
      <c r="E5" s="184"/>
      <c r="F5" s="68"/>
      <c r="G5" s="68"/>
      <c r="H5" s="68"/>
      <c r="I5" s="68"/>
    </row>
    <row r="6" ht="20.1" customHeight="1" spans="1:9">
      <c r="A6" s="185">
        <v>201</v>
      </c>
      <c r="B6" s="109" t="s">
        <v>2026</v>
      </c>
      <c r="C6" s="186">
        <f t="shared" ref="C6:C27" si="0">SUM(D6:I6)</f>
        <v>51390</v>
      </c>
      <c r="D6" s="187">
        <f t="shared" ref="D6:I6" si="1">SUM(D7:D35)</f>
        <v>48132</v>
      </c>
      <c r="E6" s="187">
        <f t="shared" si="1"/>
        <v>835</v>
      </c>
      <c r="F6" s="187">
        <f t="shared" si="1"/>
        <v>2423</v>
      </c>
      <c r="G6" s="187">
        <f t="shared" si="1"/>
        <v>0</v>
      </c>
      <c r="H6" s="187">
        <f t="shared" si="1"/>
        <v>0</v>
      </c>
      <c r="I6" s="187">
        <f t="shared" si="1"/>
        <v>0</v>
      </c>
    </row>
    <row r="7" ht="20.1" customHeight="1" outlineLevel="1" spans="1:9">
      <c r="A7" s="188">
        <v>20101</v>
      </c>
      <c r="B7" s="189" t="s">
        <v>2489</v>
      </c>
      <c r="C7" s="190">
        <f t="shared" si="0"/>
        <v>697</v>
      </c>
      <c r="D7" s="191">
        <v>697</v>
      </c>
      <c r="E7" s="191"/>
      <c r="F7" s="191"/>
      <c r="G7" s="191"/>
      <c r="H7" s="191"/>
      <c r="I7" s="191"/>
    </row>
    <row r="8" ht="20.1" customHeight="1" outlineLevel="1" spans="1:9">
      <c r="A8" s="188">
        <v>20102</v>
      </c>
      <c r="B8" s="189" t="s">
        <v>2490</v>
      </c>
      <c r="C8" s="190">
        <f t="shared" si="0"/>
        <v>602</v>
      </c>
      <c r="D8" s="191">
        <v>602</v>
      </c>
      <c r="E8" s="191"/>
      <c r="F8" s="191"/>
      <c r="G8" s="191"/>
      <c r="H8" s="191"/>
      <c r="I8" s="191"/>
    </row>
    <row r="9" ht="20.1" customHeight="1" outlineLevel="1" spans="1:9">
      <c r="A9" s="188">
        <v>20103</v>
      </c>
      <c r="B9" s="189" t="s">
        <v>2491</v>
      </c>
      <c r="C9" s="190">
        <f t="shared" si="0"/>
        <v>32068</v>
      </c>
      <c r="D9" s="191">
        <v>29045</v>
      </c>
      <c r="E9" s="191">
        <v>600</v>
      </c>
      <c r="F9" s="191">
        <v>2423</v>
      </c>
      <c r="G9" s="191"/>
      <c r="H9" s="191"/>
      <c r="I9" s="191"/>
    </row>
    <row r="10" ht="20.1" customHeight="1" outlineLevel="1" spans="1:9">
      <c r="A10" s="188">
        <v>20104</v>
      </c>
      <c r="B10" s="189" t="s">
        <v>2492</v>
      </c>
      <c r="C10" s="190">
        <f t="shared" si="0"/>
        <v>801</v>
      </c>
      <c r="D10" s="191">
        <v>801</v>
      </c>
      <c r="E10" s="191"/>
      <c r="F10" s="191"/>
      <c r="G10" s="191"/>
      <c r="H10" s="191"/>
      <c r="I10" s="191"/>
    </row>
    <row r="11" ht="20.1" customHeight="1" outlineLevel="1" spans="1:9">
      <c r="A11" s="188">
        <v>20105</v>
      </c>
      <c r="B11" s="192" t="s">
        <v>2493</v>
      </c>
      <c r="C11" s="190">
        <f t="shared" si="0"/>
        <v>230</v>
      </c>
      <c r="D11" s="191">
        <v>230</v>
      </c>
      <c r="E11" s="191"/>
      <c r="F11" s="191"/>
      <c r="G11" s="191"/>
      <c r="H11" s="191"/>
      <c r="I11" s="191"/>
    </row>
    <row r="12" ht="20.1" customHeight="1" outlineLevel="1" spans="1:9">
      <c r="A12" s="188">
        <v>20106</v>
      </c>
      <c r="B12" s="189" t="s">
        <v>2494</v>
      </c>
      <c r="C12" s="190">
        <f t="shared" si="0"/>
        <v>3622</v>
      </c>
      <c r="D12" s="191">
        <v>3622</v>
      </c>
      <c r="E12" s="191"/>
      <c r="F12" s="191"/>
      <c r="G12" s="191"/>
      <c r="H12" s="191"/>
      <c r="I12" s="191"/>
    </row>
    <row r="13" ht="20.1" customHeight="1" outlineLevel="1" spans="1:9">
      <c r="A13" s="188">
        <v>20107</v>
      </c>
      <c r="B13" s="189" t="s">
        <v>2495</v>
      </c>
      <c r="C13" s="190">
        <f t="shared" si="0"/>
        <v>2500</v>
      </c>
      <c r="D13" s="191">
        <v>2500</v>
      </c>
      <c r="E13" s="191"/>
      <c r="F13" s="191"/>
      <c r="G13" s="191"/>
      <c r="H13" s="191"/>
      <c r="I13" s="191"/>
    </row>
    <row r="14" ht="20.1" customHeight="1" outlineLevel="1" spans="1:9">
      <c r="A14" s="188">
        <v>20108</v>
      </c>
      <c r="B14" s="192" t="s">
        <v>2496</v>
      </c>
      <c r="C14" s="190">
        <f t="shared" si="0"/>
        <v>245</v>
      </c>
      <c r="D14" s="191">
        <v>210</v>
      </c>
      <c r="E14" s="191">
        <v>35</v>
      </c>
      <c r="F14" s="191"/>
      <c r="G14" s="191"/>
      <c r="H14" s="191"/>
      <c r="I14" s="191"/>
    </row>
    <row r="15" ht="20.1" customHeight="1" outlineLevel="1" spans="1:9">
      <c r="A15" s="188">
        <v>20109</v>
      </c>
      <c r="B15" s="189" t="s">
        <v>2497</v>
      </c>
      <c r="C15" s="190">
        <f t="shared" si="0"/>
        <v>0</v>
      </c>
      <c r="D15" s="191"/>
      <c r="E15" s="191"/>
      <c r="F15" s="191"/>
      <c r="G15" s="191"/>
      <c r="H15" s="191"/>
      <c r="I15" s="191"/>
    </row>
    <row r="16" ht="20.1" customHeight="1" outlineLevel="1" spans="1:9">
      <c r="A16" s="188">
        <v>20111</v>
      </c>
      <c r="B16" s="57" t="s">
        <v>2498</v>
      </c>
      <c r="C16" s="190">
        <f t="shared" si="0"/>
        <v>1134</v>
      </c>
      <c r="D16" s="191">
        <v>934</v>
      </c>
      <c r="E16" s="191">
        <v>200</v>
      </c>
      <c r="F16" s="191"/>
      <c r="G16" s="191"/>
      <c r="H16" s="191"/>
      <c r="I16" s="191"/>
    </row>
    <row r="17" ht="20.1" customHeight="1" outlineLevel="1" spans="1:9">
      <c r="A17" s="188">
        <v>20113</v>
      </c>
      <c r="B17" s="57" t="s">
        <v>2499</v>
      </c>
      <c r="C17" s="190">
        <f t="shared" si="0"/>
        <v>242</v>
      </c>
      <c r="D17" s="191">
        <v>242</v>
      </c>
      <c r="E17" s="191"/>
      <c r="F17" s="191"/>
      <c r="G17" s="191"/>
      <c r="H17" s="191"/>
      <c r="I17" s="191"/>
    </row>
    <row r="18" ht="20.1" customHeight="1" outlineLevel="1" spans="1:9">
      <c r="A18" s="188">
        <v>20114</v>
      </c>
      <c r="B18" s="192" t="s">
        <v>2500</v>
      </c>
      <c r="C18" s="190">
        <f t="shared" si="0"/>
        <v>0</v>
      </c>
      <c r="D18" s="191"/>
      <c r="E18" s="191"/>
      <c r="F18" s="191"/>
      <c r="G18" s="191"/>
      <c r="H18" s="191"/>
      <c r="I18" s="191"/>
    </row>
    <row r="19" ht="20.1" customHeight="1" outlineLevel="1" spans="1:9">
      <c r="A19" s="188">
        <v>20123</v>
      </c>
      <c r="B19" s="189" t="s">
        <v>2501</v>
      </c>
      <c r="C19" s="190">
        <f t="shared" si="0"/>
        <v>10</v>
      </c>
      <c r="D19" s="191">
        <v>10</v>
      </c>
      <c r="E19" s="191"/>
      <c r="F19" s="191"/>
      <c r="G19" s="191"/>
      <c r="H19" s="191"/>
      <c r="I19" s="191"/>
    </row>
    <row r="20" ht="20.1" customHeight="1" outlineLevel="1" spans="1:9">
      <c r="A20" s="188">
        <v>20125</v>
      </c>
      <c r="B20" s="189" t="s">
        <v>2502</v>
      </c>
      <c r="C20" s="190">
        <f t="shared" si="0"/>
        <v>0</v>
      </c>
      <c r="D20" s="193"/>
      <c r="E20" s="193"/>
      <c r="F20" s="193"/>
      <c r="G20" s="193"/>
      <c r="H20" s="193"/>
      <c r="I20" s="193"/>
    </row>
    <row r="21" ht="20.1" customHeight="1" outlineLevel="1" spans="1:9">
      <c r="A21" s="188">
        <v>20126</v>
      </c>
      <c r="B21" s="192" t="s">
        <v>2503</v>
      </c>
      <c r="C21" s="190">
        <f t="shared" si="0"/>
        <v>0</v>
      </c>
      <c r="D21" s="193"/>
      <c r="E21" s="193"/>
      <c r="F21" s="193"/>
      <c r="G21" s="193"/>
      <c r="H21" s="193"/>
      <c r="I21" s="193"/>
    </row>
    <row r="22" ht="18.75" customHeight="1" outlineLevel="1" spans="1:9">
      <c r="A22" s="188">
        <v>20128</v>
      </c>
      <c r="B22" s="192" t="s">
        <v>2504</v>
      </c>
      <c r="C22" s="190">
        <f t="shared" si="0"/>
        <v>96</v>
      </c>
      <c r="D22" s="191">
        <v>96</v>
      </c>
      <c r="E22" s="191"/>
      <c r="F22" s="191"/>
      <c r="G22" s="191"/>
      <c r="H22" s="191"/>
      <c r="I22" s="191"/>
    </row>
    <row r="23" ht="20.1" customHeight="1" outlineLevel="1" spans="1:9">
      <c r="A23" s="188">
        <v>20129</v>
      </c>
      <c r="B23" s="192" t="s">
        <v>2505</v>
      </c>
      <c r="C23" s="190">
        <f t="shared" si="0"/>
        <v>285</v>
      </c>
      <c r="D23" s="191">
        <v>285</v>
      </c>
      <c r="E23" s="191"/>
      <c r="F23" s="191"/>
      <c r="G23" s="191"/>
      <c r="H23" s="191"/>
      <c r="I23" s="191"/>
    </row>
    <row r="24" ht="20.1" customHeight="1" outlineLevel="1" spans="1:9">
      <c r="A24" s="188">
        <v>20131</v>
      </c>
      <c r="B24" s="192" t="s">
        <v>2506</v>
      </c>
      <c r="C24" s="190">
        <f t="shared" si="0"/>
        <v>2219</v>
      </c>
      <c r="D24" s="191">
        <v>2219</v>
      </c>
      <c r="E24" s="191"/>
      <c r="F24" s="191"/>
      <c r="G24" s="191"/>
      <c r="H24" s="191"/>
      <c r="I24" s="191"/>
    </row>
    <row r="25" ht="20.1" customHeight="1" outlineLevel="1" spans="1:9">
      <c r="A25" s="188">
        <v>20132</v>
      </c>
      <c r="B25" s="192" t="s">
        <v>2507</v>
      </c>
      <c r="C25" s="190">
        <f t="shared" si="0"/>
        <v>870</v>
      </c>
      <c r="D25" s="191">
        <v>870</v>
      </c>
      <c r="E25" s="191"/>
      <c r="F25" s="191"/>
      <c r="G25" s="191"/>
      <c r="H25" s="191"/>
      <c r="I25" s="191"/>
    </row>
    <row r="26" ht="20.1" customHeight="1" outlineLevel="1" spans="1:9">
      <c r="A26" s="188">
        <v>20133</v>
      </c>
      <c r="B26" s="192" t="s">
        <v>2508</v>
      </c>
      <c r="C26" s="190">
        <f t="shared" si="0"/>
        <v>711</v>
      </c>
      <c r="D26" s="191">
        <v>711</v>
      </c>
      <c r="E26" s="191"/>
      <c r="F26" s="191"/>
      <c r="G26" s="191"/>
      <c r="H26" s="191"/>
      <c r="I26" s="191"/>
    </row>
    <row r="27" ht="20.1" customHeight="1" outlineLevel="1" spans="1:9">
      <c r="A27" s="188">
        <v>20134</v>
      </c>
      <c r="B27" s="192" t="s">
        <v>2509</v>
      </c>
      <c r="C27" s="190">
        <f t="shared" si="0"/>
        <v>210</v>
      </c>
      <c r="D27" s="191">
        <v>210</v>
      </c>
      <c r="E27" s="191"/>
      <c r="F27" s="191"/>
      <c r="G27" s="191"/>
      <c r="H27" s="191"/>
      <c r="I27" s="191"/>
    </row>
    <row r="28" ht="20.1" customHeight="1" outlineLevel="1" spans="1:9">
      <c r="A28" s="188">
        <v>20135</v>
      </c>
      <c r="B28" s="192" t="s">
        <v>2510</v>
      </c>
      <c r="C28" s="190">
        <f t="shared" ref="C28:C34" si="2">SUM(D28:I28)</f>
        <v>0</v>
      </c>
      <c r="D28" s="191"/>
      <c r="E28" s="191"/>
      <c r="F28" s="191"/>
      <c r="G28" s="191"/>
      <c r="H28" s="191"/>
      <c r="I28" s="191"/>
    </row>
    <row r="29" ht="20.1" customHeight="1" outlineLevel="1" spans="1:9">
      <c r="A29" s="188">
        <v>20136</v>
      </c>
      <c r="B29" s="192" t="s">
        <v>2511</v>
      </c>
      <c r="C29" s="190">
        <f t="shared" si="2"/>
        <v>30</v>
      </c>
      <c r="D29" s="191">
        <v>30</v>
      </c>
      <c r="E29" s="191"/>
      <c r="F29" s="191"/>
      <c r="G29" s="191"/>
      <c r="H29" s="191"/>
      <c r="I29" s="191"/>
    </row>
    <row r="30" ht="20.1" customHeight="1" outlineLevel="1" spans="1:9">
      <c r="A30" s="188">
        <v>20137</v>
      </c>
      <c r="B30" s="189" t="s">
        <v>2512</v>
      </c>
      <c r="C30" s="190">
        <f t="shared" si="2"/>
        <v>0</v>
      </c>
      <c r="D30" s="191"/>
      <c r="E30" s="191"/>
      <c r="F30" s="191"/>
      <c r="G30" s="191"/>
      <c r="H30" s="191"/>
      <c r="I30" s="191"/>
    </row>
    <row r="31" ht="20.1" customHeight="1" outlineLevel="1" spans="1:9">
      <c r="A31" s="188">
        <v>20138</v>
      </c>
      <c r="B31" s="189" t="s">
        <v>2513</v>
      </c>
      <c r="C31" s="190">
        <f t="shared" si="2"/>
        <v>3700</v>
      </c>
      <c r="D31" s="191">
        <v>3700</v>
      </c>
      <c r="E31" s="191"/>
      <c r="F31" s="191"/>
      <c r="G31" s="191"/>
      <c r="H31" s="191"/>
      <c r="I31" s="191"/>
    </row>
    <row r="32" ht="20.1" customHeight="1" outlineLevel="1" spans="1:9">
      <c r="A32" s="188">
        <v>20139</v>
      </c>
      <c r="B32" s="189" t="s">
        <v>2514</v>
      </c>
      <c r="C32" s="190">
        <f t="shared" si="2"/>
        <v>78</v>
      </c>
      <c r="D32" s="191">
        <v>78</v>
      </c>
      <c r="E32" s="191"/>
      <c r="F32" s="191"/>
      <c r="G32" s="191"/>
      <c r="H32" s="191"/>
      <c r="I32" s="191"/>
    </row>
    <row r="33" ht="20.1" customHeight="1" outlineLevel="1" spans="1:9">
      <c r="A33" s="188">
        <v>20140</v>
      </c>
      <c r="B33" s="189" t="s">
        <v>2515</v>
      </c>
      <c r="C33" s="190">
        <f t="shared" si="2"/>
        <v>40</v>
      </c>
      <c r="D33" s="191">
        <v>40</v>
      </c>
      <c r="E33" s="191"/>
      <c r="F33" s="191"/>
      <c r="G33" s="191"/>
      <c r="H33" s="191"/>
      <c r="I33" s="191"/>
    </row>
    <row r="34" ht="20.1" customHeight="1" outlineLevel="1" spans="1:9">
      <c r="A34" s="188">
        <v>20141</v>
      </c>
      <c r="B34" s="189" t="s">
        <v>2516</v>
      </c>
      <c r="C34" s="190">
        <f t="shared" si="2"/>
        <v>375</v>
      </c>
      <c r="D34" s="191">
        <v>375</v>
      </c>
      <c r="E34" s="191"/>
      <c r="F34" s="191"/>
      <c r="G34" s="191"/>
      <c r="H34" s="191"/>
      <c r="I34" s="191"/>
    </row>
    <row r="35" ht="20.1" customHeight="1" outlineLevel="1" spans="1:9">
      <c r="A35" s="188">
        <v>20199</v>
      </c>
      <c r="B35" s="189" t="s">
        <v>2517</v>
      </c>
      <c r="C35" s="190">
        <f t="shared" ref="C35:C73" si="3">SUM(D35:I35)</f>
        <v>625</v>
      </c>
      <c r="D35" s="191">
        <v>625</v>
      </c>
      <c r="E35" s="191"/>
      <c r="F35" s="191"/>
      <c r="G35" s="191"/>
      <c r="H35" s="191"/>
      <c r="I35" s="191"/>
    </row>
    <row r="36" ht="20.1" customHeight="1" spans="1:9">
      <c r="A36" s="185">
        <v>202</v>
      </c>
      <c r="B36" s="109" t="s">
        <v>441</v>
      </c>
      <c r="C36" s="186">
        <f t="shared" si="3"/>
        <v>0</v>
      </c>
      <c r="D36" s="187">
        <f t="shared" ref="D36:I36" si="4">SUM(D37:D38)</f>
        <v>0</v>
      </c>
      <c r="E36" s="187">
        <f t="shared" si="4"/>
        <v>0</v>
      </c>
      <c r="F36" s="187">
        <f t="shared" si="4"/>
        <v>0</v>
      </c>
      <c r="G36" s="187">
        <f t="shared" si="4"/>
        <v>0</v>
      </c>
      <c r="H36" s="187">
        <f t="shared" si="4"/>
        <v>0</v>
      </c>
      <c r="I36" s="187">
        <f t="shared" si="4"/>
        <v>0</v>
      </c>
    </row>
    <row r="37" ht="20.1" customHeight="1" outlineLevel="1" spans="1:9">
      <c r="A37" s="188">
        <v>20205</v>
      </c>
      <c r="B37" s="189" t="s">
        <v>2518</v>
      </c>
      <c r="C37" s="190">
        <f t="shared" si="3"/>
        <v>0</v>
      </c>
      <c r="D37" s="191"/>
      <c r="E37" s="191"/>
      <c r="F37" s="191"/>
      <c r="G37" s="191"/>
      <c r="H37" s="191"/>
      <c r="I37" s="191"/>
    </row>
    <row r="38" ht="20.1" customHeight="1" outlineLevel="1" spans="1:9">
      <c r="A38" s="188">
        <v>20299</v>
      </c>
      <c r="B38" s="189" t="s">
        <v>2519</v>
      </c>
      <c r="C38" s="190">
        <f t="shared" si="3"/>
        <v>0</v>
      </c>
      <c r="D38" s="191"/>
      <c r="E38" s="191"/>
      <c r="F38" s="191"/>
      <c r="G38" s="191"/>
      <c r="H38" s="191"/>
      <c r="I38" s="191"/>
    </row>
    <row r="39" ht="20.1" customHeight="1" spans="1:9">
      <c r="A39" s="185">
        <v>203</v>
      </c>
      <c r="B39" s="109" t="s">
        <v>509</v>
      </c>
      <c r="C39" s="186">
        <f t="shared" si="3"/>
        <v>0</v>
      </c>
      <c r="D39" s="187">
        <f t="shared" ref="D39:I39" si="5">SUM(D40:D41)</f>
        <v>0</v>
      </c>
      <c r="E39" s="187">
        <f t="shared" si="5"/>
        <v>0</v>
      </c>
      <c r="F39" s="187">
        <f t="shared" si="5"/>
        <v>0</v>
      </c>
      <c r="G39" s="187">
        <f t="shared" si="5"/>
        <v>0</v>
      </c>
      <c r="H39" s="187">
        <f t="shared" si="5"/>
        <v>0</v>
      </c>
      <c r="I39" s="187">
        <f t="shared" si="5"/>
        <v>0</v>
      </c>
    </row>
    <row r="40" ht="20.1" customHeight="1" outlineLevel="1" spans="1:9">
      <c r="A40" s="194">
        <v>20306</v>
      </c>
      <c r="B40" s="192" t="s">
        <v>2520</v>
      </c>
      <c r="C40" s="190">
        <f t="shared" si="3"/>
        <v>0</v>
      </c>
      <c r="D40" s="191"/>
      <c r="E40" s="191"/>
      <c r="F40" s="191"/>
      <c r="G40" s="191"/>
      <c r="H40" s="191"/>
      <c r="I40" s="191"/>
    </row>
    <row r="41" ht="20.1" customHeight="1" outlineLevel="1" spans="1:9">
      <c r="A41" s="194">
        <v>20399</v>
      </c>
      <c r="B41" s="192" t="s">
        <v>2521</v>
      </c>
      <c r="C41" s="190">
        <f t="shared" si="3"/>
        <v>0</v>
      </c>
      <c r="D41" s="191"/>
      <c r="E41" s="191"/>
      <c r="F41" s="191"/>
      <c r="G41" s="191"/>
      <c r="H41" s="191"/>
      <c r="I41" s="191"/>
    </row>
    <row r="42" ht="20.1" customHeight="1" spans="1:9">
      <c r="A42" s="195">
        <v>204</v>
      </c>
      <c r="B42" s="109" t="s">
        <v>544</v>
      </c>
      <c r="C42" s="186">
        <f t="shared" si="3"/>
        <v>11320</v>
      </c>
      <c r="D42" s="187">
        <f t="shared" ref="D42:I42" si="6">SUM(D43:D53)</f>
        <v>10020</v>
      </c>
      <c r="E42" s="187">
        <f t="shared" si="6"/>
        <v>1000</v>
      </c>
      <c r="F42" s="187">
        <f t="shared" si="6"/>
        <v>300</v>
      </c>
      <c r="G42" s="187">
        <f t="shared" si="6"/>
        <v>0</v>
      </c>
      <c r="H42" s="187">
        <f t="shared" si="6"/>
        <v>0</v>
      </c>
      <c r="I42" s="187">
        <f t="shared" si="6"/>
        <v>0</v>
      </c>
    </row>
    <row r="43" ht="20.1" customHeight="1" outlineLevel="1" spans="1:9">
      <c r="A43" s="188">
        <v>20401</v>
      </c>
      <c r="B43" s="189" t="s">
        <v>2522</v>
      </c>
      <c r="C43" s="190">
        <f t="shared" si="3"/>
        <v>0</v>
      </c>
      <c r="D43" s="191"/>
      <c r="E43" s="191"/>
      <c r="F43" s="191"/>
      <c r="G43" s="191"/>
      <c r="H43" s="191"/>
      <c r="I43" s="191"/>
    </row>
    <row r="44" ht="20.1" customHeight="1" outlineLevel="1" spans="1:9">
      <c r="A44" s="188">
        <v>20402</v>
      </c>
      <c r="B44" s="192" t="s">
        <v>2523</v>
      </c>
      <c r="C44" s="190">
        <f t="shared" si="3"/>
        <v>10830</v>
      </c>
      <c r="D44" s="191">
        <v>9530</v>
      </c>
      <c r="E44" s="191">
        <v>1000</v>
      </c>
      <c r="F44" s="191">
        <v>300</v>
      </c>
      <c r="G44" s="191"/>
      <c r="H44" s="191"/>
      <c r="I44" s="191"/>
    </row>
    <row r="45" ht="20.1" customHeight="1" outlineLevel="1" spans="1:9">
      <c r="A45" s="188">
        <v>20403</v>
      </c>
      <c r="B45" s="189" t="s">
        <v>2524</v>
      </c>
      <c r="C45" s="190">
        <f t="shared" si="3"/>
        <v>0</v>
      </c>
      <c r="D45" s="191"/>
      <c r="E45" s="191"/>
      <c r="F45" s="191"/>
      <c r="G45" s="191"/>
      <c r="H45" s="191"/>
      <c r="I45" s="191"/>
    </row>
    <row r="46" ht="20.1" customHeight="1" outlineLevel="1" spans="1:9">
      <c r="A46" s="188">
        <v>20404</v>
      </c>
      <c r="B46" s="189" t="s">
        <v>2525</v>
      </c>
      <c r="C46" s="190">
        <f t="shared" si="3"/>
        <v>0</v>
      </c>
      <c r="D46" s="191"/>
      <c r="E46" s="191"/>
      <c r="F46" s="191"/>
      <c r="G46" s="191"/>
      <c r="H46" s="191"/>
      <c r="I46" s="191"/>
    </row>
    <row r="47" ht="20.1" customHeight="1" outlineLevel="1" spans="1:9">
      <c r="A47" s="188">
        <v>20405</v>
      </c>
      <c r="B47" s="57" t="s">
        <v>2526</v>
      </c>
      <c r="C47" s="190">
        <f t="shared" si="3"/>
        <v>0</v>
      </c>
      <c r="D47" s="191"/>
      <c r="E47" s="191"/>
      <c r="F47" s="191"/>
      <c r="G47" s="191"/>
      <c r="H47" s="191"/>
      <c r="I47" s="191"/>
    </row>
    <row r="48" ht="20.1" customHeight="1" outlineLevel="1" spans="1:9">
      <c r="A48" s="188">
        <v>20406</v>
      </c>
      <c r="B48" s="189" t="s">
        <v>2527</v>
      </c>
      <c r="C48" s="190">
        <f t="shared" si="3"/>
        <v>490</v>
      </c>
      <c r="D48" s="191">
        <v>490</v>
      </c>
      <c r="E48" s="191"/>
      <c r="F48" s="191"/>
      <c r="G48" s="191"/>
      <c r="H48" s="191"/>
      <c r="I48" s="191"/>
    </row>
    <row r="49" ht="20.1" customHeight="1" outlineLevel="1" spans="1:9">
      <c r="A49" s="188">
        <v>20407</v>
      </c>
      <c r="B49" s="189" t="s">
        <v>2528</v>
      </c>
      <c r="C49" s="190">
        <f t="shared" si="3"/>
        <v>0</v>
      </c>
      <c r="D49" s="191"/>
      <c r="E49" s="191"/>
      <c r="F49" s="191"/>
      <c r="G49" s="191"/>
      <c r="H49" s="191"/>
      <c r="I49" s="191"/>
    </row>
    <row r="50" ht="20.1" customHeight="1" outlineLevel="1" spans="1:9">
      <c r="A50" s="188">
        <v>20408</v>
      </c>
      <c r="B50" s="192" t="s">
        <v>2529</v>
      </c>
      <c r="C50" s="190">
        <f t="shared" si="3"/>
        <v>0</v>
      </c>
      <c r="D50" s="191"/>
      <c r="E50" s="191"/>
      <c r="F50" s="191"/>
      <c r="G50" s="191"/>
      <c r="H50" s="191"/>
      <c r="I50" s="191"/>
    </row>
    <row r="51" ht="20.1" customHeight="1" outlineLevel="1" spans="1:9">
      <c r="A51" s="188">
        <v>20409</v>
      </c>
      <c r="B51" s="57" t="s">
        <v>2530</v>
      </c>
      <c r="C51" s="190">
        <f t="shared" si="3"/>
        <v>0</v>
      </c>
      <c r="D51" s="191"/>
      <c r="E51" s="191"/>
      <c r="F51" s="191"/>
      <c r="G51" s="191"/>
      <c r="H51" s="191"/>
      <c r="I51" s="191"/>
    </row>
    <row r="52" ht="20.1" customHeight="1" outlineLevel="1" spans="1:9">
      <c r="A52" s="188">
        <v>20410</v>
      </c>
      <c r="B52" s="189" t="s">
        <v>2531</v>
      </c>
      <c r="C52" s="190">
        <f t="shared" si="3"/>
        <v>0</v>
      </c>
      <c r="D52" s="191"/>
      <c r="E52" s="191"/>
      <c r="F52" s="191"/>
      <c r="G52" s="191"/>
      <c r="H52" s="191"/>
      <c r="I52" s="191"/>
    </row>
    <row r="53" ht="20.1" customHeight="1" outlineLevel="1" spans="1:9">
      <c r="A53" s="188">
        <v>20499</v>
      </c>
      <c r="B53" s="189" t="s">
        <v>2532</v>
      </c>
      <c r="C53" s="190">
        <f t="shared" si="3"/>
        <v>0</v>
      </c>
      <c r="D53" s="191"/>
      <c r="E53" s="191"/>
      <c r="F53" s="191"/>
      <c r="G53" s="191"/>
      <c r="H53" s="191"/>
      <c r="I53" s="191"/>
    </row>
    <row r="54" ht="19.5" customHeight="1" spans="1:9">
      <c r="A54" s="195">
        <v>205</v>
      </c>
      <c r="B54" s="109" t="s">
        <v>683</v>
      </c>
      <c r="C54" s="186">
        <f t="shared" si="3"/>
        <v>85690</v>
      </c>
      <c r="D54" s="187">
        <f t="shared" ref="D54:I54" si="7">SUM(D55:D64)</f>
        <v>79490</v>
      </c>
      <c r="E54" s="187">
        <f t="shared" si="7"/>
        <v>3000</v>
      </c>
      <c r="F54" s="187">
        <f t="shared" si="7"/>
        <v>3200</v>
      </c>
      <c r="G54" s="187">
        <f t="shared" si="7"/>
        <v>0</v>
      </c>
      <c r="H54" s="187">
        <f t="shared" si="7"/>
        <v>0</v>
      </c>
      <c r="I54" s="187">
        <f t="shared" si="7"/>
        <v>0</v>
      </c>
    </row>
    <row r="55" ht="20.1" customHeight="1" outlineLevel="1" spans="1:9">
      <c r="A55" s="188">
        <v>20501</v>
      </c>
      <c r="B55" s="192" t="s">
        <v>2533</v>
      </c>
      <c r="C55" s="190">
        <f t="shared" si="3"/>
        <v>3010</v>
      </c>
      <c r="D55" s="191">
        <v>3010</v>
      </c>
      <c r="E55" s="191"/>
      <c r="F55" s="191"/>
      <c r="G55" s="191"/>
      <c r="H55" s="191"/>
      <c r="I55" s="191"/>
    </row>
    <row r="56" ht="20.1" customHeight="1" outlineLevel="1" spans="1:9">
      <c r="A56" s="188">
        <v>20502</v>
      </c>
      <c r="B56" s="189" t="s">
        <v>2534</v>
      </c>
      <c r="C56" s="190">
        <f t="shared" si="3"/>
        <v>82680</v>
      </c>
      <c r="D56" s="191">
        <v>76480</v>
      </c>
      <c r="E56" s="191">
        <v>3000</v>
      </c>
      <c r="F56" s="191">
        <v>3200</v>
      </c>
      <c r="G56" s="191"/>
      <c r="H56" s="191"/>
      <c r="I56" s="191"/>
    </row>
    <row r="57" ht="20.1" customHeight="1" outlineLevel="1" spans="1:9">
      <c r="A57" s="188">
        <v>20503</v>
      </c>
      <c r="B57" s="189" t="s">
        <v>2535</v>
      </c>
      <c r="C57" s="190">
        <f t="shared" si="3"/>
        <v>0</v>
      </c>
      <c r="D57" s="191"/>
      <c r="E57" s="191"/>
      <c r="F57" s="191"/>
      <c r="G57" s="191"/>
      <c r="H57" s="191"/>
      <c r="I57" s="191"/>
    </row>
    <row r="58" ht="20.1" customHeight="1" outlineLevel="1" spans="1:9">
      <c r="A58" s="188">
        <v>20504</v>
      </c>
      <c r="B58" s="57" t="s">
        <v>2536</v>
      </c>
      <c r="C58" s="190">
        <f t="shared" si="3"/>
        <v>0</v>
      </c>
      <c r="D58" s="191"/>
      <c r="E58" s="191"/>
      <c r="F58" s="191"/>
      <c r="G58" s="191"/>
      <c r="H58" s="191"/>
      <c r="I58" s="191"/>
    </row>
    <row r="59" ht="20.1" customHeight="1" outlineLevel="1" spans="1:9">
      <c r="A59" s="188">
        <v>20505</v>
      </c>
      <c r="B59" s="192" t="s">
        <v>2537</v>
      </c>
      <c r="C59" s="190">
        <f t="shared" si="3"/>
        <v>0</v>
      </c>
      <c r="D59" s="191"/>
      <c r="E59" s="191"/>
      <c r="F59" s="191"/>
      <c r="G59" s="191"/>
      <c r="H59" s="191"/>
      <c r="I59" s="191"/>
    </row>
    <row r="60" ht="20.1" customHeight="1" outlineLevel="1" spans="1:9">
      <c r="A60" s="188">
        <v>20506</v>
      </c>
      <c r="B60" s="192" t="s">
        <v>2538</v>
      </c>
      <c r="C60" s="190">
        <f t="shared" si="3"/>
        <v>0</v>
      </c>
      <c r="D60" s="191"/>
      <c r="E60" s="191"/>
      <c r="F60" s="191"/>
      <c r="G60" s="191"/>
      <c r="H60" s="191"/>
      <c r="I60" s="191"/>
    </row>
    <row r="61" ht="20.1" customHeight="1" outlineLevel="1" spans="1:9">
      <c r="A61" s="188">
        <v>20507</v>
      </c>
      <c r="B61" s="189" t="s">
        <v>2539</v>
      </c>
      <c r="C61" s="190">
        <f t="shared" si="3"/>
        <v>0</v>
      </c>
      <c r="D61" s="191"/>
      <c r="E61" s="191"/>
      <c r="F61" s="191"/>
      <c r="G61" s="191"/>
      <c r="H61" s="191"/>
      <c r="I61" s="191"/>
    </row>
    <row r="62" ht="20.1" customHeight="1" outlineLevel="1" spans="1:9">
      <c r="A62" s="188">
        <v>20508</v>
      </c>
      <c r="B62" s="192" t="s">
        <v>2540</v>
      </c>
      <c r="C62" s="190">
        <f t="shared" si="3"/>
        <v>0</v>
      </c>
      <c r="D62" s="191"/>
      <c r="E62" s="191"/>
      <c r="F62" s="191"/>
      <c r="G62" s="191"/>
      <c r="H62" s="191"/>
      <c r="I62" s="191"/>
    </row>
    <row r="63" ht="20.1" customHeight="1" outlineLevel="1" spans="1:9">
      <c r="A63" s="188">
        <v>20509</v>
      </c>
      <c r="B63" s="189" t="s">
        <v>2541</v>
      </c>
      <c r="C63" s="190">
        <f t="shared" si="3"/>
        <v>0</v>
      </c>
      <c r="D63" s="191"/>
      <c r="E63" s="191"/>
      <c r="F63" s="191"/>
      <c r="G63" s="191"/>
      <c r="H63" s="191"/>
      <c r="I63" s="191"/>
    </row>
    <row r="64" ht="20.1" customHeight="1" outlineLevel="1" spans="1:9">
      <c r="A64" s="188">
        <v>20599</v>
      </c>
      <c r="B64" s="189" t="s">
        <v>2542</v>
      </c>
      <c r="C64" s="190">
        <f t="shared" si="3"/>
        <v>0</v>
      </c>
      <c r="D64" s="191"/>
      <c r="E64" s="191"/>
      <c r="F64" s="191"/>
      <c r="G64" s="191"/>
      <c r="H64" s="191"/>
      <c r="I64" s="191"/>
    </row>
    <row r="65" ht="20.1" customHeight="1" spans="1:9">
      <c r="A65" s="195">
        <v>206</v>
      </c>
      <c r="B65" s="109" t="s">
        <v>783</v>
      </c>
      <c r="C65" s="186">
        <f t="shared" si="3"/>
        <v>2750</v>
      </c>
      <c r="D65" s="187">
        <f t="shared" ref="D65:I65" si="8">SUM(D66:D75)</f>
        <v>2140</v>
      </c>
      <c r="E65" s="187">
        <f t="shared" si="8"/>
        <v>610</v>
      </c>
      <c r="F65" s="187">
        <f t="shared" si="8"/>
        <v>0</v>
      </c>
      <c r="G65" s="187">
        <f t="shared" si="8"/>
        <v>0</v>
      </c>
      <c r="H65" s="187">
        <f t="shared" si="8"/>
        <v>0</v>
      </c>
      <c r="I65" s="187">
        <f t="shared" si="8"/>
        <v>0</v>
      </c>
    </row>
    <row r="66" ht="20.1" customHeight="1" outlineLevel="1" spans="1:9">
      <c r="A66" s="188">
        <v>20601</v>
      </c>
      <c r="B66" s="192" t="s">
        <v>2543</v>
      </c>
      <c r="C66" s="190">
        <f t="shared" si="3"/>
        <v>900</v>
      </c>
      <c r="D66" s="191">
        <v>850</v>
      </c>
      <c r="E66" s="191">
        <v>50</v>
      </c>
      <c r="F66" s="191"/>
      <c r="G66" s="191"/>
      <c r="H66" s="191"/>
      <c r="I66" s="191"/>
    </row>
    <row r="67" ht="20.1" customHeight="1" outlineLevel="1" spans="1:9">
      <c r="A67" s="188">
        <v>20602</v>
      </c>
      <c r="B67" s="189" t="s">
        <v>2544</v>
      </c>
      <c r="C67" s="190">
        <f t="shared" si="3"/>
        <v>0</v>
      </c>
      <c r="D67" s="191"/>
      <c r="E67" s="191"/>
      <c r="F67" s="191"/>
      <c r="G67" s="191"/>
      <c r="H67" s="191"/>
      <c r="I67" s="191"/>
    </row>
    <row r="68" ht="20.1" customHeight="1" outlineLevel="1" spans="1:9">
      <c r="A68" s="188">
        <v>20603</v>
      </c>
      <c r="B68" s="192" t="s">
        <v>2545</v>
      </c>
      <c r="C68" s="190">
        <f t="shared" si="3"/>
        <v>0</v>
      </c>
      <c r="D68" s="191"/>
      <c r="E68" s="191"/>
      <c r="F68" s="191"/>
      <c r="G68" s="191"/>
      <c r="H68" s="191"/>
      <c r="I68" s="191"/>
    </row>
    <row r="69" ht="20.1" customHeight="1" outlineLevel="1" spans="1:9">
      <c r="A69" s="188">
        <v>20604</v>
      </c>
      <c r="B69" s="192" t="s">
        <v>2546</v>
      </c>
      <c r="C69" s="190">
        <f t="shared" si="3"/>
        <v>990</v>
      </c>
      <c r="D69" s="191">
        <v>690</v>
      </c>
      <c r="E69" s="191">
        <v>300</v>
      </c>
      <c r="F69" s="191"/>
      <c r="G69" s="191"/>
      <c r="H69" s="191"/>
      <c r="I69" s="191"/>
    </row>
    <row r="70" ht="20.1" customHeight="1" outlineLevel="1" spans="1:9">
      <c r="A70" s="188">
        <v>20605</v>
      </c>
      <c r="B70" s="192" t="s">
        <v>2547</v>
      </c>
      <c r="C70" s="190">
        <f t="shared" si="3"/>
        <v>0</v>
      </c>
      <c r="D70" s="191"/>
      <c r="E70" s="191"/>
      <c r="F70" s="191"/>
      <c r="G70" s="191"/>
      <c r="H70" s="191"/>
      <c r="I70" s="191"/>
    </row>
    <row r="71" ht="20.1" customHeight="1" outlineLevel="1" spans="1:9">
      <c r="A71" s="188">
        <v>20606</v>
      </c>
      <c r="B71" s="192" t="s">
        <v>2548</v>
      </c>
      <c r="C71" s="190">
        <f t="shared" si="3"/>
        <v>0</v>
      </c>
      <c r="D71" s="191"/>
      <c r="E71" s="191"/>
      <c r="F71" s="191"/>
      <c r="G71" s="191"/>
      <c r="H71" s="191"/>
      <c r="I71" s="191"/>
    </row>
    <row r="72" ht="20.1" customHeight="1" outlineLevel="1" spans="1:9">
      <c r="A72" s="188">
        <v>20607</v>
      </c>
      <c r="B72" s="189" t="s">
        <v>2549</v>
      </c>
      <c r="C72" s="190">
        <f t="shared" si="3"/>
        <v>0</v>
      </c>
      <c r="D72" s="191"/>
      <c r="E72" s="191"/>
      <c r="F72" s="191"/>
      <c r="G72" s="191"/>
      <c r="H72" s="191"/>
      <c r="I72" s="191"/>
    </row>
    <row r="73" ht="20.1" customHeight="1" outlineLevel="1" spans="1:9">
      <c r="A73" s="188">
        <v>20608</v>
      </c>
      <c r="B73" s="189" t="s">
        <v>2550</v>
      </c>
      <c r="C73" s="190">
        <f t="shared" si="3"/>
        <v>0</v>
      </c>
      <c r="D73" s="191"/>
      <c r="E73" s="191"/>
      <c r="F73" s="191"/>
      <c r="G73" s="191"/>
      <c r="H73" s="191"/>
      <c r="I73" s="191"/>
    </row>
    <row r="74" ht="20.1" customHeight="1" outlineLevel="1" spans="1:9">
      <c r="A74" s="188">
        <v>20609</v>
      </c>
      <c r="B74" s="57" t="s">
        <v>2551</v>
      </c>
      <c r="C74" s="190">
        <f t="shared" ref="C74:C137" si="9">SUM(D74:I74)</f>
        <v>600</v>
      </c>
      <c r="D74" s="191">
        <v>600</v>
      </c>
      <c r="E74" s="191"/>
      <c r="F74" s="191"/>
      <c r="G74" s="191"/>
      <c r="H74" s="191"/>
      <c r="I74" s="191"/>
    </row>
    <row r="75" ht="20.1" customHeight="1" outlineLevel="1" spans="1:9">
      <c r="A75" s="188">
        <v>20699</v>
      </c>
      <c r="B75" s="189" t="s">
        <v>2552</v>
      </c>
      <c r="C75" s="190">
        <f t="shared" si="9"/>
        <v>260</v>
      </c>
      <c r="D75" s="191"/>
      <c r="E75" s="191">
        <v>260</v>
      </c>
      <c r="F75" s="191"/>
      <c r="G75" s="191"/>
      <c r="H75" s="191"/>
      <c r="I75" s="191"/>
    </row>
    <row r="76" ht="20.1" customHeight="1" spans="1:9">
      <c r="A76" s="195">
        <v>207</v>
      </c>
      <c r="B76" s="109" t="s">
        <v>887</v>
      </c>
      <c r="C76" s="186">
        <f t="shared" si="9"/>
        <v>2650</v>
      </c>
      <c r="D76" s="187">
        <f t="shared" ref="D76:I76" si="10">SUM(D77:D82)</f>
        <v>2300</v>
      </c>
      <c r="E76" s="187">
        <f t="shared" si="10"/>
        <v>350</v>
      </c>
      <c r="F76" s="187">
        <f t="shared" si="10"/>
        <v>0</v>
      </c>
      <c r="G76" s="187">
        <f t="shared" si="10"/>
        <v>0</v>
      </c>
      <c r="H76" s="187">
        <f t="shared" si="10"/>
        <v>0</v>
      </c>
      <c r="I76" s="187">
        <f t="shared" si="10"/>
        <v>0</v>
      </c>
    </row>
    <row r="77" ht="20.1" customHeight="1" outlineLevel="1" spans="1:9">
      <c r="A77" s="188">
        <v>20701</v>
      </c>
      <c r="B77" s="57" t="s">
        <v>2553</v>
      </c>
      <c r="C77" s="190">
        <f t="shared" si="9"/>
        <v>370</v>
      </c>
      <c r="D77" s="191">
        <v>370</v>
      </c>
      <c r="E77" s="191"/>
      <c r="F77" s="191"/>
      <c r="G77" s="191"/>
      <c r="H77" s="191"/>
      <c r="I77" s="191"/>
    </row>
    <row r="78" ht="20.1" customHeight="1" outlineLevel="1" spans="1:9">
      <c r="A78" s="188">
        <v>20702</v>
      </c>
      <c r="B78" s="57" t="s">
        <v>2554</v>
      </c>
      <c r="C78" s="190">
        <f t="shared" si="9"/>
        <v>0</v>
      </c>
      <c r="D78" s="191"/>
      <c r="E78" s="191"/>
      <c r="F78" s="191"/>
      <c r="G78" s="191"/>
      <c r="H78" s="191"/>
      <c r="I78" s="191"/>
    </row>
    <row r="79" ht="20.1" customHeight="1" outlineLevel="1" spans="1:9">
      <c r="A79" s="188">
        <v>20703</v>
      </c>
      <c r="B79" s="57" t="s">
        <v>2555</v>
      </c>
      <c r="C79" s="190">
        <f t="shared" si="9"/>
        <v>0</v>
      </c>
      <c r="D79" s="191"/>
      <c r="E79" s="191"/>
      <c r="F79" s="191"/>
      <c r="G79" s="191"/>
      <c r="H79" s="191"/>
      <c r="I79" s="191"/>
    </row>
    <row r="80" ht="20.1" customHeight="1" outlineLevel="1" spans="1:9">
      <c r="A80" s="188">
        <v>20706</v>
      </c>
      <c r="B80" s="57" t="s">
        <v>2556</v>
      </c>
      <c r="C80" s="190">
        <f t="shared" si="9"/>
        <v>0</v>
      </c>
      <c r="D80" s="191"/>
      <c r="E80" s="191"/>
      <c r="F80" s="191"/>
      <c r="G80" s="191"/>
      <c r="H80" s="191"/>
      <c r="I80" s="191"/>
    </row>
    <row r="81" ht="20.1" customHeight="1" outlineLevel="1" spans="1:9">
      <c r="A81" s="188">
        <v>20708</v>
      </c>
      <c r="B81" s="57" t="s">
        <v>2557</v>
      </c>
      <c r="C81" s="190">
        <f t="shared" si="9"/>
        <v>0</v>
      </c>
      <c r="D81" s="191"/>
      <c r="E81" s="191"/>
      <c r="F81" s="191"/>
      <c r="G81" s="191"/>
      <c r="H81" s="191"/>
      <c r="I81" s="191"/>
    </row>
    <row r="82" ht="20.1" customHeight="1" outlineLevel="1" spans="1:9">
      <c r="A82" s="188">
        <v>20799</v>
      </c>
      <c r="B82" s="57" t="s">
        <v>2558</v>
      </c>
      <c r="C82" s="190">
        <f t="shared" si="9"/>
        <v>2280</v>
      </c>
      <c r="D82" s="191">
        <v>1930</v>
      </c>
      <c r="E82" s="191">
        <v>350</v>
      </c>
      <c r="F82" s="191"/>
      <c r="G82" s="191"/>
      <c r="H82" s="191"/>
      <c r="I82" s="191"/>
    </row>
    <row r="83" ht="20.1" customHeight="1" spans="1:9">
      <c r="A83" s="195">
        <v>208</v>
      </c>
      <c r="B83" s="109" t="s">
        <v>985</v>
      </c>
      <c r="C83" s="186">
        <f t="shared" si="9"/>
        <v>45115</v>
      </c>
      <c r="D83" s="187">
        <f t="shared" ref="D83:I83" si="11">SUM(D84:D104)</f>
        <v>43340</v>
      </c>
      <c r="E83" s="187">
        <f t="shared" si="11"/>
        <v>1775</v>
      </c>
      <c r="F83" s="187">
        <f t="shared" si="11"/>
        <v>0</v>
      </c>
      <c r="G83" s="187">
        <f t="shared" si="11"/>
        <v>0</v>
      </c>
      <c r="H83" s="187">
        <f t="shared" si="11"/>
        <v>0</v>
      </c>
      <c r="I83" s="187">
        <f t="shared" si="11"/>
        <v>0</v>
      </c>
    </row>
    <row r="84" ht="20.1" customHeight="1" outlineLevel="1" spans="1:9">
      <c r="A84" s="188">
        <v>20801</v>
      </c>
      <c r="B84" s="57" t="s">
        <v>2559</v>
      </c>
      <c r="C84" s="190">
        <f t="shared" si="9"/>
        <v>720</v>
      </c>
      <c r="D84" s="191">
        <v>720</v>
      </c>
      <c r="E84" s="191"/>
      <c r="F84" s="191"/>
      <c r="G84" s="191"/>
      <c r="H84" s="191"/>
      <c r="I84" s="191"/>
    </row>
    <row r="85" ht="20.1" customHeight="1" outlineLevel="1" spans="1:9">
      <c r="A85" s="188">
        <v>20802</v>
      </c>
      <c r="B85" s="57" t="s">
        <v>2560</v>
      </c>
      <c r="C85" s="190">
        <f t="shared" si="9"/>
        <v>1100</v>
      </c>
      <c r="D85" s="191">
        <v>1100</v>
      </c>
      <c r="E85" s="191"/>
      <c r="F85" s="191"/>
      <c r="G85" s="191"/>
      <c r="H85" s="191"/>
      <c r="I85" s="191"/>
    </row>
    <row r="86" ht="20.1" customHeight="1" outlineLevel="1" spans="1:9">
      <c r="A86" s="188">
        <v>20804</v>
      </c>
      <c r="B86" s="57" t="s">
        <v>2561</v>
      </c>
      <c r="C86" s="190">
        <f t="shared" si="9"/>
        <v>0</v>
      </c>
      <c r="D86" s="191"/>
      <c r="E86" s="191"/>
      <c r="F86" s="191"/>
      <c r="G86" s="191"/>
      <c r="H86" s="191"/>
      <c r="I86" s="191"/>
    </row>
    <row r="87" ht="20.1" customHeight="1" outlineLevel="1" spans="1:9">
      <c r="A87" s="188">
        <v>20805</v>
      </c>
      <c r="B87" s="57" t="s">
        <v>2562</v>
      </c>
      <c r="C87" s="190">
        <f t="shared" si="9"/>
        <v>23900</v>
      </c>
      <c r="D87" s="191">
        <v>23900</v>
      </c>
      <c r="E87" s="191"/>
      <c r="F87" s="191"/>
      <c r="G87" s="191"/>
      <c r="H87" s="191"/>
      <c r="I87" s="191"/>
    </row>
    <row r="88" ht="20.1" customHeight="1" outlineLevel="1" spans="1:9">
      <c r="A88" s="188">
        <v>20806</v>
      </c>
      <c r="B88" s="57" t="s">
        <v>2563</v>
      </c>
      <c r="C88" s="190">
        <f t="shared" si="9"/>
        <v>0</v>
      </c>
      <c r="D88" s="191"/>
      <c r="E88" s="191"/>
      <c r="F88" s="191"/>
      <c r="G88" s="191"/>
      <c r="H88" s="191"/>
      <c r="I88" s="191"/>
    </row>
    <row r="89" ht="20.1" customHeight="1" outlineLevel="1" spans="1:9">
      <c r="A89" s="188">
        <v>20807</v>
      </c>
      <c r="B89" s="57" t="s">
        <v>2564</v>
      </c>
      <c r="C89" s="190">
        <f t="shared" si="9"/>
        <v>2275</v>
      </c>
      <c r="D89" s="191">
        <v>1700</v>
      </c>
      <c r="E89" s="191">
        <v>575</v>
      </c>
      <c r="F89" s="191"/>
      <c r="G89" s="191"/>
      <c r="H89" s="191"/>
      <c r="I89" s="191"/>
    </row>
    <row r="90" ht="20.1" customHeight="1" outlineLevel="1" spans="1:9">
      <c r="A90" s="188">
        <v>20808</v>
      </c>
      <c r="B90" s="57" t="s">
        <v>2565</v>
      </c>
      <c r="C90" s="190">
        <f t="shared" si="9"/>
        <v>4330</v>
      </c>
      <c r="D90" s="191">
        <v>4330</v>
      </c>
      <c r="E90" s="191"/>
      <c r="F90" s="191"/>
      <c r="G90" s="191"/>
      <c r="H90" s="191"/>
      <c r="I90" s="191"/>
    </row>
    <row r="91" ht="20.1" customHeight="1" outlineLevel="1" spans="1:9">
      <c r="A91" s="188">
        <v>20809</v>
      </c>
      <c r="B91" s="57" t="s">
        <v>2566</v>
      </c>
      <c r="C91" s="190">
        <f t="shared" si="9"/>
        <v>150</v>
      </c>
      <c r="D91" s="191">
        <v>150</v>
      </c>
      <c r="E91" s="191"/>
      <c r="F91" s="191"/>
      <c r="G91" s="191"/>
      <c r="H91" s="191"/>
      <c r="I91" s="191"/>
    </row>
    <row r="92" ht="20.1" customHeight="1" outlineLevel="1" spans="1:9">
      <c r="A92" s="188">
        <v>20810</v>
      </c>
      <c r="B92" s="57" t="s">
        <v>2567</v>
      </c>
      <c r="C92" s="190">
        <f t="shared" si="9"/>
        <v>2160</v>
      </c>
      <c r="D92" s="191">
        <v>2160</v>
      </c>
      <c r="E92" s="191"/>
      <c r="F92" s="191"/>
      <c r="G92" s="191"/>
      <c r="H92" s="191"/>
      <c r="I92" s="191"/>
    </row>
    <row r="93" ht="20.1" customHeight="1" outlineLevel="1" spans="1:9">
      <c r="A93" s="188">
        <v>20811</v>
      </c>
      <c r="B93" s="57" t="s">
        <v>2568</v>
      </c>
      <c r="C93" s="190">
        <f t="shared" si="9"/>
        <v>1330</v>
      </c>
      <c r="D93" s="191">
        <v>1330</v>
      </c>
      <c r="E93" s="191"/>
      <c r="F93" s="191"/>
      <c r="G93" s="191"/>
      <c r="H93" s="191"/>
      <c r="I93" s="191"/>
    </row>
    <row r="94" ht="20.1" customHeight="1" outlineLevel="1" spans="1:9">
      <c r="A94" s="188">
        <v>20816</v>
      </c>
      <c r="B94" s="57" t="s">
        <v>2569</v>
      </c>
      <c r="C94" s="190">
        <f t="shared" si="9"/>
        <v>0</v>
      </c>
      <c r="D94" s="191"/>
      <c r="E94" s="191"/>
      <c r="F94" s="191"/>
      <c r="G94" s="191"/>
      <c r="H94" s="191"/>
      <c r="I94" s="191"/>
    </row>
    <row r="95" ht="20.1" customHeight="1" outlineLevel="1" spans="1:9">
      <c r="A95" s="188">
        <v>20819</v>
      </c>
      <c r="B95" s="57" t="s">
        <v>2570</v>
      </c>
      <c r="C95" s="190">
        <f t="shared" si="9"/>
        <v>5500</v>
      </c>
      <c r="D95" s="191">
        <v>4300</v>
      </c>
      <c r="E95" s="191">
        <v>1200</v>
      </c>
      <c r="F95" s="191"/>
      <c r="G95" s="191"/>
      <c r="H95" s="191"/>
      <c r="I95" s="191"/>
    </row>
    <row r="96" ht="20.1" customHeight="1" outlineLevel="1" spans="1:9">
      <c r="A96" s="188">
        <v>20820</v>
      </c>
      <c r="B96" s="57" t="s">
        <v>2571</v>
      </c>
      <c r="C96" s="190">
        <f t="shared" si="9"/>
        <v>100</v>
      </c>
      <c r="D96" s="191">
        <v>100</v>
      </c>
      <c r="E96" s="191"/>
      <c r="F96" s="191"/>
      <c r="G96" s="191"/>
      <c r="H96" s="191"/>
      <c r="I96" s="191"/>
    </row>
    <row r="97" ht="20.1" customHeight="1" outlineLevel="1" spans="1:9">
      <c r="A97" s="188">
        <v>20821</v>
      </c>
      <c r="B97" s="57" t="s">
        <v>2572</v>
      </c>
      <c r="C97" s="190">
        <f t="shared" si="9"/>
        <v>0</v>
      </c>
      <c r="D97" s="191"/>
      <c r="E97" s="191"/>
      <c r="F97" s="191"/>
      <c r="G97" s="191"/>
      <c r="H97" s="191"/>
      <c r="I97" s="191"/>
    </row>
    <row r="98" ht="20.1" customHeight="1" outlineLevel="1" spans="1:9">
      <c r="A98" s="188">
        <v>20824</v>
      </c>
      <c r="B98" s="57" t="s">
        <v>2573</v>
      </c>
      <c r="C98" s="190">
        <f t="shared" si="9"/>
        <v>0</v>
      </c>
      <c r="D98" s="191"/>
      <c r="E98" s="191"/>
      <c r="F98" s="191"/>
      <c r="G98" s="191"/>
      <c r="H98" s="191"/>
      <c r="I98" s="191"/>
    </row>
    <row r="99" ht="20.1" customHeight="1" outlineLevel="1" spans="1:9">
      <c r="A99" s="188">
        <v>20825</v>
      </c>
      <c r="B99" s="57" t="s">
        <v>2574</v>
      </c>
      <c r="C99" s="190">
        <f t="shared" si="9"/>
        <v>360</v>
      </c>
      <c r="D99" s="191">
        <v>360</v>
      </c>
      <c r="E99" s="191"/>
      <c r="F99" s="191"/>
      <c r="G99" s="191"/>
      <c r="H99" s="191"/>
      <c r="I99" s="191"/>
    </row>
    <row r="100" ht="20.1" customHeight="1" outlineLevel="1" spans="1:9">
      <c r="A100" s="188">
        <v>20826</v>
      </c>
      <c r="B100" s="57" t="s">
        <v>2575</v>
      </c>
      <c r="C100" s="190">
        <f t="shared" si="9"/>
        <v>2680</v>
      </c>
      <c r="D100" s="191">
        <v>2680</v>
      </c>
      <c r="E100" s="191"/>
      <c r="F100" s="191"/>
      <c r="G100" s="191"/>
      <c r="H100" s="191"/>
      <c r="I100" s="191"/>
    </row>
    <row r="101" ht="20.1" customHeight="1" outlineLevel="1" spans="1:9">
      <c r="A101" s="188">
        <v>20827</v>
      </c>
      <c r="B101" s="57" t="s">
        <v>2576</v>
      </c>
      <c r="C101" s="190">
        <f t="shared" si="9"/>
        <v>0</v>
      </c>
      <c r="D101" s="191"/>
      <c r="E101" s="191"/>
      <c r="F101" s="191"/>
      <c r="G101" s="191"/>
      <c r="H101" s="191"/>
      <c r="I101" s="191"/>
    </row>
    <row r="102" ht="20.1" customHeight="1" outlineLevel="1" spans="1:9">
      <c r="A102" s="188">
        <v>20828</v>
      </c>
      <c r="B102" s="55" t="s">
        <v>2577</v>
      </c>
      <c r="C102" s="190">
        <f t="shared" si="9"/>
        <v>310</v>
      </c>
      <c r="D102" s="191">
        <v>310</v>
      </c>
      <c r="E102" s="191"/>
      <c r="F102" s="191"/>
      <c r="G102" s="191"/>
      <c r="H102" s="191"/>
      <c r="I102" s="191"/>
    </row>
    <row r="103" ht="20.1" customHeight="1" outlineLevel="1" spans="1:9">
      <c r="A103" s="188">
        <v>20830</v>
      </c>
      <c r="B103" s="57" t="s">
        <v>2578</v>
      </c>
      <c r="C103" s="190">
        <f t="shared" si="9"/>
        <v>0</v>
      </c>
      <c r="D103" s="191"/>
      <c r="E103" s="191"/>
      <c r="F103" s="191"/>
      <c r="G103" s="191"/>
      <c r="H103" s="191"/>
      <c r="I103" s="191"/>
    </row>
    <row r="104" ht="20.1" customHeight="1" outlineLevel="1" spans="1:9">
      <c r="A104" s="188">
        <v>20899</v>
      </c>
      <c r="B104" s="57" t="s">
        <v>2579</v>
      </c>
      <c r="C104" s="190">
        <f t="shared" si="9"/>
        <v>200</v>
      </c>
      <c r="D104" s="191">
        <v>200</v>
      </c>
      <c r="E104" s="191"/>
      <c r="F104" s="191"/>
      <c r="G104" s="191"/>
      <c r="H104" s="191"/>
      <c r="I104" s="191"/>
    </row>
    <row r="105" ht="20.1" customHeight="1" spans="1:9">
      <c r="A105" s="195">
        <v>210</v>
      </c>
      <c r="B105" s="109" t="s">
        <v>1224</v>
      </c>
      <c r="C105" s="186">
        <f t="shared" si="9"/>
        <v>16920</v>
      </c>
      <c r="D105" s="187">
        <f t="shared" ref="D105:I105" si="12">SUM(D106:D118)</f>
        <v>14120</v>
      </c>
      <c r="E105" s="187">
        <f t="shared" si="12"/>
        <v>2500</v>
      </c>
      <c r="F105" s="187">
        <f t="shared" si="12"/>
        <v>300</v>
      </c>
      <c r="G105" s="187">
        <f t="shared" si="12"/>
        <v>0</v>
      </c>
      <c r="H105" s="187">
        <f t="shared" si="12"/>
        <v>0</v>
      </c>
      <c r="I105" s="187">
        <f t="shared" si="12"/>
        <v>0</v>
      </c>
    </row>
    <row r="106" ht="20.1" customHeight="1" outlineLevel="1" spans="1:9">
      <c r="A106" s="188">
        <v>21001</v>
      </c>
      <c r="B106" s="57" t="s">
        <v>2580</v>
      </c>
      <c r="C106" s="190">
        <f t="shared" si="9"/>
        <v>1200</v>
      </c>
      <c r="D106" s="191">
        <v>1200</v>
      </c>
      <c r="E106" s="191"/>
      <c r="F106" s="191"/>
      <c r="G106" s="191"/>
      <c r="H106" s="191"/>
      <c r="I106" s="191"/>
    </row>
    <row r="107" ht="20.1" customHeight="1" outlineLevel="1" spans="1:9">
      <c r="A107" s="188">
        <v>21002</v>
      </c>
      <c r="B107" s="57" t="s">
        <v>2581</v>
      </c>
      <c r="C107" s="190">
        <f t="shared" si="9"/>
        <v>0</v>
      </c>
      <c r="D107" s="191"/>
      <c r="E107" s="191"/>
      <c r="F107" s="191"/>
      <c r="G107" s="191"/>
      <c r="H107" s="191"/>
      <c r="I107" s="191"/>
    </row>
    <row r="108" ht="20.1" customHeight="1" outlineLevel="1" spans="1:9">
      <c r="A108" s="188">
        <v>21003</v>
      </c>
      <c r="B108" s="57" t="s">
        <v>2582</v>
      </c>
      <c r="C108" s="190">
        <f t="shared" si="9"/>
        <v>2600</v>
      </c>
      <c r="D108" s="191">
        <v>2600</v>
      </c>
      <c r="E108" s="191"/>
      <c r="F108" s="191"/>
      <c r="G108" s="191"/>
      <c r="H108" s="191"/>
      <c r="I108" s="191"/>
    </row>
    <row r="109" ht="20.1" customHeight="1" outlineLevel="1" spans="1:9">
      <c r="A109" s="188">
        <v>21004</v>
      </c>
      <c r="B109" s="57" t="s">
        <v>2583</v>
      </c>
      <c r="C109" s="190">
        <f t="shared" si="9"/>
        <v>5880</v>
      </c>
      <c r="D109" s="191">
        <v>3080</v>
      </c>
      <c r="E109" s="191">
        <v>2500</v>
      </c>
      <c r="F109" s="191">
        <v>300</v>
      </c>
      <c r="G109" s="191"/>
      <c r="H109" s="191"/>
      <c r="I109" s="191"/>
    </row>
    <row r="110" ht="20.1" customHeight="1" outlineLevel="1" spans="1:9">
      <c r="A110" s="188">
        <v>21006</v>
      </c>
      <c r="B110" s="57" t="s">
        <v>2584</v>
      </c>
      <c r="C110" s="190">
        <f t="shared" si="9"/>
        <v>0</v>
      </c>
      <c r="D110" s="191"/>
      <c r="E110" s="191"/>
      <c r="F110" s="191"/>
      <c r="G110" s="191"/>
      <c r="H110" s="191"/>
      <c r="I110" s="191"/>
    </row>
    <row r="111" ht="20.1" customHeight="1" outlineLevel="1" spans="1:9">
      <c r="A111" s="188">
        <v>21007</v>
      </c>
      <c r="B111" s="57" t="s">
        <v>2585</v>
      </c>
      <c r="C111" s="190">
        <f t="shared" si="9"/>
        <v>260</v>
      </c>
      <c r="D111" s="191">
        <v>260</v>
      </c>
      <c r="E111" s="191"/>
      <c r="F111" s="191"/>
      <c r="G111" s="191"/>
      <c r="H111" s="191"/>
      <c r="I111" s="191"/>
    </row>
    <row r="112" ht="20.1" customHeight="1" outlineLevel="1" spans="1:9">
      <c r="A112" s="188">
        <v>21011</v>
      </c>
      <c r="B112" s="57" t="s">
        <v>2586</v>
      </c>
      <c r="C112" s="190">
        <f t="shared" si="9"/>
        <v>4600</v>
      </c>
      <c r="D112" s="191">
        <v>4600</v>
      </c>
      <c r="E112" s="191"/>
      <c r="F112" s="191"/>
      <c r="G112" s="191"/>
      <c r="H112" s="191"/>
      <c r="I112" s="191"/>
    </row>
    <row r="113" ht="20.1" customHeight="1" outlineLevel="1" spans="1:9">
      <c r="A113" s="188">
        <v>21012</v>
      </c>
      <c r="B113" s="57" t="s">
        <v>2587</v>
      </c>
      <c r="C113" s="190">
        <f t="shared" si="9"/>
        <v>2000</v>
      </c>
      <c r="D113" s="191">
        <v>2000</v>
      </c>
      <c r="E113" s="191"/>
      <c r="F113" s="191"/>
      <c r="G113" s="191"/>
      <c r="H113" s="191"/>
      <c r="I113" s="191"/>
    </row>
    <row r="114" ht="20.1" customHeight="1" outlineLevel="1" spans="1:9">
      <c r="A114" s="188">
        <v>21013</v>
      </c>
      <c r="B114" s="57" t="s">
        <v>2588</v>
      </c>
      <c r="C114" s="190">
        <f t="shared" si="9"/>
        <v>200</v>
      </c>
      <c r="D114" s="191">
        <v>200</v>
      </c>
      <c r="E114" s="191"/>
      <c r="F114" s="191"/>
      <c r="G114" s="191"/>
      <c r="H114" s="191"/>
      <c r="I114" s="191"/>
    </row>
    <row r="115" ht="20.1" customHeight="1" outlineLevel="1" spans="1:9">
      <c r="A115" s="188">
        <v>21014</v>
      </c>
      <c r="B115" s="57" t="s">
        <v>2589</v>
      </c>
      <c r="C115" s="190">
        <f t="shared" si="9"/>
        <v>50</v>
      </c>
      <c r="D115" s="191">
        <v>50</v>
      </c>
      <c r="E115" s="191"/>
      <c r="F115" s="191"/>
      <c r="G115" s="191"/>
      <c r="H115" s="191"/>
      <c r="I115" s="191"/>
    </row>
    <row r="116" ht="20.1" customHeight="1" outlineLevel="1" spans="1:9">
      <c r="A116" s="188">
        <v>21015</v>
      </c>
      <c r="B116" s="57" t="s">
        <v>2590</v>
      </c>
      <c r="C116" s="190">
        <f t="shared" si="9"/>
        <v>130</v>
      </c>
      <c r="D116" s="191">
        <v>130</v>
      </c>
      <c r="E116" s="191"/>
      <c r="F116" s="191"/>
      <c r="G116" s="191"/>
      <c r="H116" s="191"/>
      <c r="I116" s="191"/>
    </row>
    <row r="117" ht="20.1" customHeight="1" outlineLevel="1" spans="1:9">
      <c r="A117" s="188">
        <v>21016</v>
      </c>
      <c r="B117" s="57" t="s">
        <v>2591</v>
      </c>
      <c r="C117" s="190">
        <f t="shared" si="9"/>
        <v>0</v>
      </c>
      <c r="D117" s="191"/>
      <c r="E117" s="191"/>
      <c r="F117" s="191"/>
      <c r="G117" s="191"/>
      <c r="H117" s="191"/>
      <c r="I117" s="191"/>
    </row>
    <row r="118" ht="20.1" customHeight="1" outlineLevel="1" spans="1:9">
      <c r="A118" s="188">
        <v>21099</v>
      </c>
      <c r="B118" s="57" t="s">
        <v>2592</v>
      </c>
      <c r="C118" s="190">
        <f t="shared" si="9"/>
        <v>0</v>
      </c>
      <c r="D118" s="191"/>
      <c r="E118" s="191"/>
      <c r="F118" s="191"/>
      <c r="G118" s="191"/>
      <c r="H118" s="191"/>
      <c r="I118" s="191"/>
    </row>
    <row r="119" ht="20.1" customHeight="1" spans="1:9">
      <c r="A119" s="195">
        <v>211</v>
      </c>
      <c r="B119" s="109" t="s">
        <v>1374</v>
      </c>
      <c r="C119" s="186">
        <f t="shared" si="9"/>
        <v>4650</v>
      </c>
      <c r="D119" s="187">
        <f t="shared" ref="D119:I119" si="13">SUM(D120:D134)</f>
        <v>4500</v>
      </c>
      <c r="E119" s="187">
        <f t="shared" si="13"/>
        <v>50</v>
      </c>
      <c r="F119" s="187">
        <f t="shared" si="13"/>
        <v>100</v>
      </c>
      <c r="G119" s="187">
        <f t="shared" si="13"/>
        <v>0</v>
      </c>
      <c r="H119" s="187">
        <f t="shared" si="13"/>
        <v>0</v>
      </c>
      <c r="I119" s="187">
        <f t="shared" si="13"/>
        <v>0</v>
      </c>
    </row>
    <row r="120" ht="20.1" customHeight="1" outlineLevel="1" spans="1:9">
      <c r="A120" s="188">
        <v>21101</v>
      </c>
      <c r="B120" s="57" t="s">
        <v>2593</v>
      </c>
      <c r="C120" s="190">
        <f t="shared" si="9"/>
        <v>0</v>
      </c>
      <c r="D120" s="191"/>
      <c r="E120" s="191"/>
      <c r="F120" s="191"/>
      <c r="G120" s="191"/>
      <c r="H120" s="191"/>
      <c r="I120" s="191"/>
    </row>
    <row r="121" ht="20.1" customHeight="1" outlineLevel="1" spans="1:9">
      <c r="A121" s="188">
        <v>21102</v>
      </c>
      <c r="B121" s="57" t="s">
        <v>2594</v>
      </c>
      <c r="C121" s="190">
        <f t="shared" si="9"/>
        <v>0</v>
      </c>
      <c r="D121" s="191"/>
      <c r="E121" s="191"/>
      <c r="F121" s="191"/>
      <c r="G121" s="191"/>
      <c r="H121" s="191"/>
      <c r="I121" s="191"/>
    </row>
    <row r="122" ht="20.1" customHeight="1" outlineLevel="1" spans="1:9">
      <c r="A122" s="188">
        <v>21103</v>
      </c>
      <c r="B122" s="57" t="s">
        <v>2595</v>
      </c>
      <c r="C122" s="190">
        <f t="shared" si="9"/>
        <v>4650</v>
      </c>
      <c r="D122" s="191">
        <v>4500</v>
      </c>
      <c r="E122" s="191">
        <v>50</v>
      </c>
      <c r="F122" s="191">
        <v>100</v>
      </c>
      <c r="G122" s="191"/>
      <c r="H122" s="191"/>
      <c r="I122" s="191"/>
    </row>
    <row r="123" ht="20.1" customHeight="1" outlineLevel="1" spans="1:9">
      <c r="A123" s="188">
        <v>21104</v>
      </c>
      <c r="B123" s="57" t="s">
        <v>2596</v>
      </c>
      <c r="C123" s="190">
        <f t="shared" si="9"/>
        <v>0</v>
      </c>
      <c r="D123" s="191"/>
      <c r="E123" s="191"/>
      <c r="F123" s="191"/>
      <c r="G123" s="191"/>
      <c r="H123" s="191"/>
      <c r="I123" s="191"/>
    </row>
    <row r="124" ht="20.1" customHeight="1" outlineLevel="1" spans="1:9">
      <c r="A124" s="188">
        <v>21105</v>
      </c>
      <c r="B124" s="57" t="s">
        <v>2597</v>
      </c>
      <c r="C124" s="190">
        <f t="shared" si="9"/>
        <v>0</v>
      </c>
      <c r="D124" s="191"/>
      <c r="E124" s="191"/>
      <c r="F124" s="191"/>
      <c r="G124" s="191"/>
      <c r="H124" s="191"/>
      <c r="I124" s="191"/>
    </row>
    <row r="125" ht="20.1" customHeight="1" outlineLevel="1" spans="1:9">
      <c r="A125" s="188">
        <v>21106</v>
      </c>
      <c r="B125" s="57" t="s">
        <v>2598</v>
      </c>
      <c r="C125" s="190">
        <f t="shared" si="9"/>
        <v>0</v>
      </c>
      <c r="D125" s="191"/>
      <c r="E125" s="191"/>
      <c r="F125" s="191"/>
      <c r="G125" s="191"/>
      <c r="H125" s="191"/>
      <c r="I125" s="191"/>
    </row>
    <row r="126" ht="20.1" customHeight="1" outlineLevel="1" spans="1:9">
      <c r="A126" s="188">
        <v>21107</v>
      </c>
      <c r="B126" s="57" t="s">
        <v>2599</v>
      </c>
      <c r="C126" s="190">
        <f t="shared" si="9"/>
        <v>0</v>
      </c>
      <c r="D126" s="191"/>
      <c r="E126" s="191"/>
      <c r="F126" s="191"/>
      <c r="G126" s="191"/>
      <c r="H126" s="191"/>
      <c r="I126" s="191"/>
    </row>
    <row r="127" ht="20.1" customHeight="1" outlineLevel="1" spans="1:9">
      <c r="A127" s="188">
        <v>21108</v>
      </c>
      <c r="B127" s="57" t="s">
        <v>2600</v>
      </c>
      <c r="C127" s="190">
        <f t="shared" si="9"/>
        <v>0</v>
      </c>
      <c r="D127" s="191"/>
      <c r="E127" s="191"/>
      <c r="F127" s="191"/>
      <c r="G127" s="191"/>
      <c r="H127" s="191"/>
      <c r="I127" s="191"/>
    </row>
    <row r="128" ht="20.1" customHeight="1" outlineLevel="1" spans="1:9">
      <c r="A128" s="188">
        <v>21109</v>
      </c>
      <c r="B128" s="57" t="s">
        <v>2601</v>
      </c>
      <c r="C128" s="190">
        <f t="shared" si="9"/>
        <v>0</v>
      </c>
      <c r="D128" s="191"/>
      <c r="E128" s="191"/>
      <c r="F128" s="191"/>
      <c r="G128" s="191"/>
      <c r="H128" s="191"/>
      <c r="I128" s="191"/>
    </row>
    <row r="129" ht="20.1" customHeight="1" outlineLevel="1" spans="1:9">
      <c r="A129" s="188">
        <v>21110</v>
      </c>
      <c r="B129" s="57" t="s">
        <v>2602</v>
      </c>
      <c r="C129" s="190">
        <f t="shared" si="9"/>
        <v>0</v>
      </c>
      <c r="D129" s="191"/>
      <c r="E129" s="191"/>
      <c r="F129" s="191"/>
      <c r="G129" s="191"/>
      <c r="H129" s="191"/>
      <c r="I129" s="191"/>
    </row>
    <row r="130" ht="20.1" customHeight="1" outlineLevel="1" spans="1:9">
      <c r="A130" s="188">
        <v>21111</v>
      </c>
      <c r="B130" s="57" t="s">
        <v>2603</v>
      </c>
      <c r="C130" s="190">
        <f t="shared" si="9"/>
        <v>0</v>
      </c>
      <c r="D130" s="191"/>
      <c r="E130" s="191"/>
      <c r="F130" s="191"/>
      <c r="G130" s="191"/>
      <c r="H130" s="191"/>
      <c r="I130" s="191"/>
    </row>
    <row r="131" ht="20.1" customHeight="1" outlineLevel="1" spans="1:9">
      <c r="A131" s="188">
        <v>21112</v>
      </c>
      <c r="B131" s="57" t="s">
        <v>2604</v>
      </c>
      <c r="C131" s="190">
        <f t="shared" si="9"/>
        <v>0</v>
      </c>
      <c r="D131" s="191"/>
      <c r="E131" s="191"/>
      <c r="F131" s="191"/>
      <c r="G131" s="191"/>
      <c r="H131" s="191"/>
      <c r="I131" s="191"/>
    </row>
    <row r="132" ht="20.1" customHeight="1" outlineLevel="1" spans="1:9">
      <c r="A132" s="188">
        <v>21113</v>
      </c>
      <c r="B132" s="57" t="s">
        <v>2605</v>
      </c>
      <c r="C132" s="190">
        <f t="shared" si="9"/>
        <v>0</v>
      </c>
      <c r="D132" s="191"/>
      <c r="E132" s="191"/>
      <c r="F132" s="191"/>
      <c r="G132" s="191"/>
      <c r="H132" s="191"/>
      <c r="I132" s="191"/>
    </row>
    <row r="133" ht="20.1" customHeight="1" outlineLevel="1" spans="1:9">
      <c r="A133" s="188">
        <v>21114</v>
      </c>
      <c r="B133" s="57" t="s">
        <v>2606</v>
      </c>
      <c r="C133" s="190">
        <f t="shared" si="9"/>
        <v>0</v>
      </c>
      <c r="D133" s="191"/>
      <c r="E133" s="191"/>
      <c r="F133" s="191"/>
      <c r="G133" s="191"/>
      <c r="H133" s="191"/>
      <c r="I133" s="191"/>
    </row>
    <row r="134" ht="20.1" customHeight="1" outlineLevel="1" spans="1:9">
      <c r="A134" s="188">
        <v>21199</v>
      </c>
      <c r="B134" s="57" t="s">
        <v>2607</v>
      </c>
      <c r="C134" s="190">
        <f t="shared" si="9"/>
        <v>0</v>
      </c>
      <c r="D134" s="191"/>
      <c r="E134" s="191"/>
      <c r="F134" s="191"/>
      <c r="G134" s="191"/>
      <c r="H134" s="191"/>
      <c r="I134" s="191"/>
    </row>
    <row r="135" ht="20.1" customHeight="1" spans="1:9">
      <c r="A135" s="195">
        <v>212</v>
      </c>
      <c r="B135" s="109" t="s">
        <v>1506</v>
      </c>
      <c r="C135" s="186">
        <f t="shared" si="9"/>
        <v>17890</v>
      </c>
      <c r="D135" s="187">
        <f t="shared" ref="D135:I135" si="14">SUM(D136:D141)</f>
        <v>17090</v>
      </c>
      <c r="E135" s="187">
        <f t="shared" si="14"/>
        <v>300</v>
      </c>
      <c r="F135" s="187">
        <f t="shared" si="14"/>
        <v>500</v>
      </c>
      <c r="G135" s="187">
        <f t="shared" si="14"/>
        <v>0</v>
      </c>
      <c r="H135" s="187">
        <f t="shared" si="14"/>
        <v>0</v>
      </c>
      <c r="I135" s="187">
        <f t="shared" si="14"/>
        <v>0</v>
      </c>
    </row>
    <row r="136" ht="20.1" customHeight="1" outlineLevel="1" spans="1:9">
      <c r="A136" s="188">
        <v>21201</v>
      </c>
      <c r="B136" s="57" t="s">
        <v>2608</v>
      </c>
      <c r="C136" s="190">
        <f t="shared" si="9"/>
        <v>12200</v>
      </c>
      <c r="D136" s="191">
        <v>12200</v>
      </c>
      <c r="E136" s="191"/>
      <c r="F136" s="191"/>
      <c r="G136" s="191"/>
      <c r="H136" s="191"/>
      <c r="I136" s="191"/>
    </row>
    <row r="137" ht="20.1" customHeight="1" outlineLevel="1" spans="1:9">
      <c r="A137" s="188">
        <v>21202</v>
      </c>
      <c r="B137" s="57" t="s">
        <v>2609</v>
      </c>
      <c r="C137" s="190">
        <f t="shared" si="9"/>
        <v>0</v>
      </c>
      <c r="D137" s="191"/>
      <c r="E137" s="191"/>
      <c r="F137" s="191"/>
      <c r="G137" s="191"/>
      <c r="H137" s="191"/>
      <c r="I137" s="191"/>
    </row>
    <row r="138" ht="20.1" customHeight="1" outlineLevel="1" spans="1:9">
      <c r="A138" s="188">
        <v>21203</v>
      </c>
      <c r="B138" s="57" t="s">
        <v>2610</v>
      </c>
      <c r="C138" s="190">
        <f t="shared" ref="C138:C201" si="15">SUM(D138:I138)</f>
        <v>430</v>
      </c>
      <c r="D138" s="191">
        <v>130</v>
      </c>
      <c r="E138" s="191">
        <v>300</v>
      </c>
      <c r="F138" s="191"/>
      <c r="G138" s="191"/>
      <c r="H138" s="191"/>
      <c r="I138" s="191"/>
    </row>
    <row r="139" ht="20.1" customHeight="1" outlineLevel="1" spans="1:9">
      <c r="A139" s="188">
        <v>21205</v>
      </c>
      <c r="B139" s="57" t="s">
        <v>2611</v>
      </c>
      <c r="C139" s="190">
        <f t="shared" si="15"/>
        <v>960</v>
      </c>
      <c r="D139" s="191">
        <v>960</v>
      </c>
      <c r="E139" s="191"/>
      <c r="F139" s="191"/>
      <c r="G139" s="191"/>
      <c r="H139" s="191"/>
      <c r="I139" s="191"/>
    </row>
    <row r="140" ht="20.1" customHeight="1" outlineLevel="1" spans="1:9">
      <c r="A140" s="188">
        <v>21206</v>
      </c>
      <c r="B140" s="57" t="s">
        <v>2612</v>
      </c>
      <c r="C140" s="190">
        <f t="shared" si="15"/>
        <v>0</v>
      </c>
      <c r="D140" s="191"/>
      <c r="E140" s="191"/>
      <c r="F140" s="191"/>
      <c r="G140" s="191"/>
      <c r="H140" s="191"/>
      <c r="I140" s="191"/>
    </row>
    <row r="141" ht="20.1" customHeight="1" outlineLevel="1" spans="1:9">
      <c r="A141" s="194">
        <v>21299</v>
      </c>
      <c r="B141" s="57" t="s">
        <v>2613</v>
      </c>
      <c r="C141" s="190">
        <f t="shared" si="15"/>
        <v>4300</v>
      </c>
      <c r="D141" s="191">
        <v>3800</v>
      </c>
      <c r="E141" s="191"/>
      <c r="F141" s="191">
        <v>500</v>
      </c>
      <c r="G141" s="191"/>
      <c r="H141" s="191"/>
      <c r="I141" s="191"/>
    </row>
    <row r="142" ht="20.1" customHeight="1" spans="1:9">
      <c r="A142" s="195">
        <v>213</v>
      </c>
      <c r="B142" s="109" t="s">
        <v>1545</v>
      </c>
      <c r="C142" s="186">
        <f t="shared" si="15"/>
        <v>24890</v>
      </c>
      <c r="D142" s="187">
        <f t="shared" ref="D142:I142" si="16">SUM(D143:D150)</f>
        <v>21640</v>
      </c>
      <c r="E142" s="187">
        <f t="shared" si="16"/>
        <v>2600</v>
      </c>
      <c r="F142" s="187">
        <f t="shared" si="16"/>
        <v>650</v>
      </c>
      <c r="G142" s="187">
        <f t="shared" si="16"/>
        <v>0</v>
      </c>
      <c r="H142" s="187">
        <f t="shared" si="16"/>
        <v>0</v>
      </c>
      <c r="I142" s="187">
        <f t="shared" si="16"/>
        <v>0</v>
      </c>
    </row>
    <row r="143" ht="20.1" customHeight="1" outlineLevel="1" spans="1:9">
      <c r="A143" s="188">
        <v>21301</v>
      </c>
      <c r="B143" s="57" t="s">
        <v>2614</v>
      </c>
      <c r="C143" s="190">
        <f t="shared" si="15"/>
        <v>11720</v>
      </c>
      <c r="D143" s="191">
        <v>11070</v>
      </c>
      <c r="E143" s="191"/>
      <c r="F143" s="191">
        <v>650</v>
      </c>
      <c r="G143" s="191"/>
      <c r="H143" s="191"/>
      <c r="I143" s="191"/>
    </row>
    <row r="144" ht="20.1" customHeight="1" outlineLevel="1" spans="1:9">
      <c r="A144" s="188">
        <v>21302</v>
      </c>
      <c r="B144" s="57" t="s">
        <v>2615</v>
      </c>
      <c r="C144" s="190">
        <f t="shared" si="15"/>
        <v>430</v>
      </c>
      <c r="D144" s="191">
        <v>430</v>
      </c>
      <c r="E144" s="191"/>
      <c r="F144" s="191"/>
      <c r="G144" s="191"/>
      <c r="H144" s="191"/>
      <c r="I144" s="191"/>
    </row>
    <row r="145" ht="20.1" customHeight="1" outlineLevel="1" spans="1:9">
      <c r="A145" s="188">
        <v>21303</v>
      </c>
      <c r="B145" s="57" t="s">
        <v>2616</v>
      </c>
      <c r="C145" s="190">
        <f t="shared" si="15"/>
        <v>640</v>
      </c>
      <c r="D145" s="191">
        <v>640</v>
      </c>
      <c r="E145" s="191"/>
      <c r="F145" s="191"/>
      <c r="G145" s="191"/>
      <c r="H145" s="191"/>
      <c r="I145" s="191"/>
    </row>
    <row r="146" ht="20.1" customHeight="1" outlineLevel="1" spans="1:9">
      <c r="A146" s="188">
        <v>21305</v>
      </c>
      <c r="B146" s="57" t="s">
        <v>2617</v>
      </c>
      <c r="C146" s="190">
        <f t="shared" si="15"/>
        <v>5100</v>
      </c>
      <c r="D146" s="191">
        <v>5100</v>
      </c>
      <c r="E146" s="191"/>
      <c r="F146" s="191"/>
      <c r="G146" s="191"/>
      <c r="H146" s="191"/>
      <c r="I146" s="191"/>
    </row>
    <row r="147" ht="20.1" customHeight="1" outlineLevel="1" spans="1:9">
      <c r="A147" s="188">
        <v>21307</v>
      </c>
      <c r="B147" s="57" t="s">
        <v>2618</v>
      </c>
      <c r="C147" s="190">
        <f t="shared" si="15"/>
        <v>5500</v>
      </c>
      <c r="D147" s="191">
        <v>2900</v>
      </c>
      <c r="E147" s="191">
        <v>2600</v>
      </c>
      <c r="F147" s="191"/>
      <c r="G147" s="191"/>
      <c r="H147" s="191"/>
      <c r="I147" s="191"/>
    </row>
    <row r="148" ht="20.1" customHeight="1" outlineLevel="1" spans="1:9">
      <c r="A148" s="188">
        <v>21308</v>
      </c>
      <c r="B148" s="57" t="s">
        <v>2619</v>
      </c>
      <c r="C148" s="190">
        <f t="shared" si="15"/>
        <v>700</v>
      </c>
      <c r="D148" s="191">
        <v>700</v>
      </c>
      <c r="E148" s="191"/>
      <c r="F148" s="191"/>
      <c r="G148" s="191"/>
      <c r="H148" s="191"/>
      <c r="I148" s="191"/>
    </row>
    <row r="149" ht="20.1" customHeight="1" outlineLevel="1" spans="1:9">
      <c r="A149" s="188">
        <v>21309</v>
      </c>
      <c r="B149" s="57" t="s">
        <v>2620</v>
      </c>
      <c r="C149" s="190">
        <f t="shared" si="15"/>
        <v>300</v>
      </c>
      <c r="D149" s="191">
        <v>300</v>
      </c>
      <c r="E149" s="191"/>
      <c r="F149" s="191"/>
      <c r="G149" s="191"/>
      <c r="H149" s="191"/>
      <c r="I149" s="191"/>
    </row>
    <row r="150" ht="20.1" customHeight="1" outlineLevel="1" spans="1:9">
      <c r="A150" s="188">
        <v>21399</v>
      </c>
      <c r="B150" s="57" t="s">
        <v>2621</v>
      </c>
      <c r="C150" s="190">
        <f t="shared" si="15"/>
        <v>500</v>
      </c>
      <c r="D150" s="191">
        <v>500</v>
      </c>
      <c r="E150" s="191"/>
      <c r="F150" s="191"/>
      <c r="G150" s="191"/>
      <c r="H150" s="191"/>
      <c r="I150" s="191"/>
    </row>
    <row r="151" ht="20.1" customHeight="1" spans="1:9">
      <c r="A151" s="195">
        <v>214</v>
      </c>
      <c r="B151" s="109" t="s">
        <v>1737</v>
      </c>
      <c r="C151" s="186">
        <f t="shared" si="15"/>
        <v>450</v>
      </c>
      <c r="D151" s="187">
        <f t="shared" ref="D151:I151" si="17">SUM(D152:D157)</f>
        <v>450</v>
      </c>
      <c r="E151" s="187">
        <f t="shared" si="17"/>
        <v>0</v>
      </c>
      <c r="F151" s="187">
        <f t="shared" si="17"/>
        <v>0</v>
      </c>
      <c r="G151" s="187">
        <f t="shared" si="17"/>
        <v>0</v>
      </c>
      <c r="H151" s="187">
        <f t="shared" si="17"/>
        <v>0</v>
      </c>
      <c r="I151" s="187">
        <f t="shared" si="17"/>
        <v>0</v>
      </c>
    </row>
    <row r="152" ht="20.1" customHeight="1" outlineLevel="1" spans="1:9">
      <c r="A152" s="188">
        <v>21401</v>
      </c>
      <c r="B152" s="57" t="s">
        <v>2622</v>
      </c>
      <c r="C152" s="190">
        <f t="shared" si="15"/>
        <v>450</v>
      </c>
      <c r="D152" s="191">
        <v>450</v>
      </c>
      <c r="E152" s="191"/>
      <c r="F152" s="191"/>
      <c r="G152" s="191"/>
      <c r="H152" s="191"/>
      <c r="I152" s="191"/>
    </row>
    <row r="153" ht="20.1" customHeight="1" outlineLevel="1" spans="1:9">
      <c r="A153" s="188">
        <v>21402</v>
      </c>
      <c r="B153" s="57" t="s">
        <v>2623</v>
      </c>
      <c r="C153" s="190">
        <f t="shared" si="15"/>
        <v>0</v>
      </c>
      <c r="D153" s="191"/>
      <c r="E153" s="191"/>
      <c r="F153" s="191"/>
      <c r="G153" s="191"/>
      <c r="H153" s="191"/>
      <c r="I153" s="191"/>
    </row>
    <row r="154" ht="20.1" customHeight="1" outlineLevel="1" spans="1:9">
      <c r="A154" s="188">
        <v>21403</v>
      </c>
      <c r="B154" s="57" t="s">
        <v>2624</v>
      </c>
      <c r="C154" s="190">
        <f t="shared" si="15"/>
        <v>0</v>
      </c>
      <c r="D154" s="191"/>
      <c r="E154" s="191"/>
      <c r="F154" s="191"/>
      <c r="G154" s="191"/>
      <c r="H154" s="191"/>
      <c r="I154" s="191"/>
    </row>
    <row r="155" ht="20.1" customHeight="1" outlineLevel="1" spans="1:9">
      <c r="A155" s="188">
        <v>21405</v>
      </c>
      <c r="B155" s="57" t="s">
        <v>2625</v>
      </c>
      <c r="C155" s="190">
        <f t="shared" si="15"/>
        <v>0</v>
      </c>
      <c r="D155" s="191"/>
      <c r="E155" s="191"/>
      <c r="F155" s="191"/>
      <c r="G155" s="191"/>
      <c r="H155" s="191"/>
      <c r="I155" s="191"/>
    </row>
    <row r="156" ht="20.1" customHeight="1" outlineLevel="1" spans="1:9">
      <c r="A156" s="188">
        <v>21406</v>
      </c>
      <c r="B156" s="57" t="s">
        <v>2626</v>
      </c>
      <c r="C156" s="190">
        <f t="shared" si="15"/>
        <v>0</v>
      </c>
      <c r="D156" s="191"/>
      <c r="E156" s="191"/>
      <c r="F156" s="191"/>
      <c r="G156" s="191"/>
      <c r="H156" s="191"/>
      <c r="I156" s="191"/>
    </row>
    <row r="157" ht="20.1" customHeight="1" outlineLevel="1" spans="1:9">
      <c r="A157" s="188">
        <v>21499</v>
      </c>
      <c r="B157" s="57" t="s">
        <v>2627</v>
      </c>
      <c r="C157" s="190">
        <f t="shared" si="15"/>
        <v>0</v>
      </c>
      <c r="D157" s="191"/>
      <c r="E157" s="191"/>
      <c r="F157" s="191"/>
      <c r="G157" s="191"/>
      <c r="H157" s="191"/>
      <c r="I157" s="191"/>
    </row>
    <row r="158" ht="20.1" customHeight="1" spans="1:9">
      <c r="A158" s="195">
        <v>215</v>
      </c>
      <c r="B158" s="109" t="s">
        <v>1829</v>
      </c>
      <c r="C158" s="186">
        <f t="shared" si="15"/>
        <v>11780</v>
      </c>
      <c r="D158" s="187">
        <f t="shared" ref="D158:I158" si="18">SUM(D159:D165)</f>
        <v>11780</v>
      </c>
      <c r="E158" s="187">
        <f t="shared" si="18"/>
        <v>0</v>
      </c>
      <c r="F158" s="187">
        <f t="shared" si="18"/>
        <v>0</v>
      </c>
      <c r="G158" s="187">
        <f t="shared" si="18"/>
        <v>0</v>
      </c>
      <c r="H158" s="187">
        <f t="shared" si="18"/>
        <v>0</v>
      </c>
      <c r="I158" s="187">
        <f t="shared" si="18"/>
        <v>0</v>
      </c>
    </row>
    <row r="159" ht="20.1" customHeight="1" outlineLevel="1" spans="1:9">
      <c r="A159" s="188">
        <v>21501</v>
      </c>
      <c r="B159" s="57" t="s">
        <v>2628</v>
      </c>
      <c r="C159" s="190">
        <f t="shared" si="15"/>
        <v>0</v>
      </c>
      <c r="D159" s="191"/>
      <c r="E159" s="191"/>
      <c r="F159" s="191"/>
      <c r="G159" s="191"/>
      <c r="H159" s="191"/>
      <c r="I159" s="191"/>
    </row>
    <row r="160" ht="20.1" customHeight="1" outlineLevel="1" spans="1:9">
      <c r="A160" s="188">
        <v>21502</v>
      </c>
      <c r="B160" s="57" t="s">
        <v>2629</v>
      </c>
      <c r="C160" s="190">
        <f t="shared" si="15"/>
        <v>600</v>
      </c>
      <c r="D160" s="191">
        <v>600</v>
      </c>
      <c r="E160" s="191"/>
      <c r="F160" s="191"/>
      <c r="G160" s="191"/>
      <c r="H160" s="191"/>
      <c r="I160" s="191"/>
    </row>
    <row r="161" ht="20.1" customHeight="1" outlineLevel="1" spans="1:9">
      <c r="A161" s="188">
        <v>21503</v>
      </c>
      <c r="B161" s="57" t="s">
        <v>2630</v>
      </c>
      <c r="C161" s="190">
        <f t="shared" si="15"/>
        <v>0</v>
      </c>
      <c r="D161" s="191"/>
      <c r="E161" s="191"/>
      <c r="F161" s="191"/>
      <c r="G161" s="191"/>
      <c r="H161" s="191"/>
      <c r="I161" s="191"/>
    </row>
    <row r="162" ht="20.1" customHeight="1" outlineLevel="1" spans="1:9">
      <c r="A162" s="188">
        <v>21505</v>
      </c>
      <c r="B162" s="57" t="s">
        <v>2631</v>
      </c>
      <c r="C162" s="190">
        <f t="shared" si="15"/>
        <v>0</v>
      </c>
      <c r="D162" s="191"/>
      <c r="E162" s="191"/>
      <c r="F162" s="191"/>
      <c r="G162" s="191"/>
      <c r="H162" s="191"/>
      <c r="I162" s="191"/>
    </row>
    <row r="163" ht="20.1" customHeight="1" outlineLevel="1" spans="1:9">
      <c r="A163" s="188">
        <v>21507</v>
      </c>
      <c r="B163" s="57" t="s">
        <v>2632</v>
      </c>
      <c r="C163" s="190">
        <f t="shared" si="15"/>
        <v>0</v>
      </c>
      <c r="D163" s="191"/>
      <c r="E163" s="191"/>
      <c r="F163" s="191"/>
      <c r="G163" s="191"/>
      <c r="H163" s="191"/>
      <c r="I163" s="191"/>
    </row>
    <row r="164" ht="20.1" customHeight="1" outlineLevel="1" spans="1:9">
      <c r="A164" s="188">
        <v>21508</v>
      </c>
      <c r="B164" s="57" t="s">
        <v>2633</v>
      </c>
      <c r="C164" s="190">
        <f t="shared" si="15"/>
        <v>11180</v>
      </c>
      <c r="D164" s="191">
        <v>11180</v>
      </c>
      <c r="E164" s="191"/>
      <c r="F164" s="191"/>
      <c r="G164" s="191"/>
      <c r="H164" s="191"/>
      <c r="I164" s="191"/>
    </row>
    <row r="165" ht="20.1" customHeight="1" outlineLevel="1" spans="1:9">
      <c r="A165" s="188">
        <v>21599</v>
      </c>
      <c r="B165" s="57" t="s">
        <v>2634</v>
      </c>
      <c r="C165" s="190">
        <f t="shared" si="15"/>
        <v>0</v>
      </c>
      <c r="D165" s="191"/>
      <c r="E165" s="191"/>
      <c r="F165" s="191"/>
      <c r="G165" s="191"/>
      <c r="H165" s="191"/>
      <c r="I165" s="191"/>
    </row>
    <row r="166" ht="20.1" customHeight="1" spans="1:9">
      <c r="A166" s="195">
        <v>216</v>
      </c>
      <c r="B166" s="109" t="s">
        <v>1937</v>
      </c>
      <c r="C166" s="186">
        <f t="shared" si="15"/>
        <v>100</v>
      </c>
      <c r="D166" s="187">
        <f t="shared" ref="D166:I166" si="19">SUM(D167:D169)</f>
        <v>100</v>
      </c>
      <c r="E166" s="187">
        <f t="shared" si="19"/>
        <v>0</v>
      </c>
      <c r="F166" s="187">
        <f t="shared" si="19"/>
        <v>0</v>
      </c>
      <c r="G166" s="187">
        <f t="shared" si="19"/>
        <v>0</v>
      </c>
      <c r="H166" s="187">
        <f t="shared" si="19"/>
        <v>0</v>
      </c>
      <c r="I166" s="187">
        <f t="shared" si="19"/>
        <v>0</v>
      </c>
    </row>
    <row r="167" ht="20.1" customHeight="1" outlineLevel="1" spans="1:9">
      <c r="A167" s="188">
        <v>21602</v>
      </c>
      <c r="B167" s="57" t="s">
        <v>2635</v>
      </c>
      <c r="C167" s="190">
        <f t="shared" si="15"/>
        <v>100</v>
      </c>
      <c r="D167" s="191">
        <v>100</v>
      </c>
      <c r="E167" s="191"/>
      <c r="F167" s="191"/>
      <c r="G167" s="191"/>
      <c r="H167" s="191"/>
      <c r="I167" s="191"/>
    </row>
    <row r="168" ht="20.1" customHeight="1" outlineLevel="1" spans="1:9">
      <c r="A168" s="188">
        <v>21606</v>
      </c>
      <c r="B168" s="57" t="s">
        <v>2636</v>
      </c>
      <c r="C168" s="190">
        <f t="shared" si="15"/>
        <v>0</v>
      </c>
      <c r="D168" s="191"/>
      <c r="E168" s="191"/>
      <c r="F168" s="191"/>
      <c r="G168" s="191"/>
      <c r="H168" s="191"/>
      <c r="I168" s="191"/>
    </row>
    <row r="169" ht="20.1" customHeight="1" outlineLevel="1" spans="1:9">
      <c r="A169" s="188">
        <v>21699</v>
      </c>
      <c r="B169" s="57" t="s">
        <v>2637</v>
      </c>
      <c r="C169" s="190">
        <f t="shared" si="15"/>
        <v>0</v>
      </c>
      <c r="D169" s="191"/>
      <c r="E169" s="191"/>
      <c r="F169" s="191"/>
      <c r="G169" s="191"/>
      <c r="H169" s="191"/>
      <c r="I169" s="191"/>
    </row>
    <row r="170" ht="20.1" customHeight="1" spans="1:9">
      <c r="A170" s="195">
        <v>217</v>
      </c>
      <c r="B170" s="109" t="s">
        <v>1969</v>
      </c>
      <c r="C170" s="186">
        <f t="shared" si="15"/>
        <v>0</v>
      </c>
      <c r="D170" s="187">
        <f t="shared" ref="D170:I170" si="20">SUM(D171:D175)</f>
        <v>0</v>
      </c>
      <c r="E170" s="187">
        <f t="shared" si="20"/>
        <v>0</v>
      </c>
      <c r="F170" s="187">
        <f t="shared" si="20"/>
        <v>0</v>
      </c>
      <c r="G170" s="187">
        <f t="shared" si="20"/>
        <v>0</v>
      </c>
      <c r="H170" s="187">
        <f t="shared" si="20"/>
        <v>0</v>
      </c>
      <c r="I170" s="187">
        <f t="shared" si="20"/>
        <v>0</v>
      </c>
    </row>
    <row r="171" ht="20.1" customHeight="1" outlineLevel="1" spans="1:9">
      <c r="A171" s="188">
        <v>21701</v>
      </c>
      <c r="B171" s="57" t="s">
        <v>2638</v>
      </c>
      <c r="C171" s="190">
        <f t="shared" si="15"/>
        <v>0</v>
      </c>
      <c r="D171" s="191"/>
      <c r="E171" s="191"/>
      <c r="F171" s="191"/>
      <c r="G171" s="191"/>
      <c r="H171" s="191"/>
      <c r="I171" s="191"/>
    </row>
    <row r="172" ht="20.1" customHeight="1" outlineLevel="1" spans="1:9">
      <c r="A172" s="188">
        <v>21702</v>
      </c>
      <c r="B172" s="57" t="s">
        <v>2639</v>
      </c>
      <c r="C172" s="190">
        <f t="shared" si="15"/>
        <v>0</v>
      </c>
      <c r="D172" s="191"/>
      <c r="E172" s="191"/>
      <c r="F172" s="191"/>
      <c r="G172" s="191"/>
      <c r="H172" s="191"/>
      <c r="I172" s="191"/>
    </row>
    <row r="173" ht="20.1" customHeight="1" outlineLevel="1" spans="1:9">
      <c r="A173" s="188">
        <v>21703</v>
      </c>
      <c r="B173" s="57" t="s">
        <v>2640</v>
      </c>
      <c r="C173" s="190">
        <f t="shared" si="15"/>
        <v>0</v>
      </c>
      <c r="D173" s="191"/>
      <c r="E173" s="191"/>
      <c r="F173" s="191"/>
      <c r="G173" s="191"/>
      <c r="H173" s="191"/>
      <c r="I173" s="191"/>
    </row>
    <row r="174" ht="20.1" customHeight="1" outlineLevel="1" spans="1:9">
      <c r="A174" s="188">
        <v>21704</v>
      </c>
      <c r="B174" s="57" t="s">
        <v>2641</v>
      </c>
      <c r="C174" s="190">
        <f t="shared" si="15"/>
        <v>0</v>
      </c>
      <c r="D174" s="191"/>
      <c r="E174" s="191"/>
      <c r="F174" s="191"/>
      <c r="G174" s="191"/>
      <c r="H174" s="191"/>
      <c r="I174" s="191"/>
    </row>
    <row r="175" ht="20.1" customHeight="1" outlineLevel="1" spans="1:9">
      <c r="A175" s="188">
        <v>21799</v>
      </c>
      <c r="B175" s="57" t="s">
        <v>2642</v>
      </c>
      <c r="C175" s="190">
        <f t="shared" si="15"/>
        <v>0</v>
      </c>
      <c r="D175" s="191"/>
      <c r="E175" s="191"/>
      <c r="F175" s="191"/>
      <c r="G175" s="191"/>
      <c r="H175" s="191"/>
      <c r="I175" s="191"/>
    </row>
    <row r="176" ht="20.1" customHeight="1" spans="1:9">
      <c r="A176" s="195">
        <v>219</v>
      </c>
      <c r="B176" s="109" t="s">
        <v>2024</v>
      </c>
      <c r="C176" s="186">
        <f t="shared" si="15"/>
        <v>370</v>
      </c>
      <c r="D176" s="187">
        <f t="shared" ref="D176:I176" si="21">SUM(D177:D185)</f>
        <v>370</v>
      </c>
      <c r="E176" s="187">
        <f t="shared" si="21"/>
        <v>0</v>
      </c>
      <c r="F176" s="187">
        <f t="shared" si="21"/>
        <v>0</v>
      </c>
      <c r="G176" s="187">
        <f t="shared" si="21"/>
        <v>0</v>
      </c>
      <c r="H176" s="187">
        <f t="shared" si="21"/>
        <v>0</v>
      </c>
      <c r="I176" s="187">
        <f t="shared" si="21"/>
        <v>0</v>
      </c>
    </row>
    <row r="177" ht="20.1" customHeight="1" outlineLevel="1" spans="1:9">
      <c r="A177" s="188">
        <v>21901</v>
      </c>
      <c r="B177" s="57" t="s">
        <v>2643</v>
      </c>
      <c r="C177" s="190">
        <f t="shared" si="15"/>
        <v>295</v>
      </c>
      <c r="D177" s="191">
        <v>295</v>
      </c>
      <c r="E177" s="191"/>
      <c r="F177" s="191"/>
      <c r="G177" s="191"/>
      <c r="H177" s="191"/>
      <c r="I177" s="191"/>
    </row>
    <row r="178" ht="20.1" customHeight="1" outlineLevel="1" spans="1:9">
      <c r="A178" s="188">
        <v>21902</v>
      </c>
      <c r="B178" s="57" t="s">
        <v>2644</v>
      </c>
      <c r="C178" s="190">
        <f t="shared" si="15"/>
        <v>0</v>
      </c>
      <c r="D178" s="191"/>
      <c r="E178" s="191"/>
      <c r="F178" s="191"/>
      <c r="G178" s="191"/>
      <c r="H178" s="191"/>
      <c r="I178" s="191"/>
    </row>
    <row r="179" ht="20.1" customHeight="1" outlineLevel="1" spans="1:9">
      <c r="A179" s="188">
        <v>21903</v>
      </c>
      <c r="B179" s="57" t="s">
        <v>2645</v>
      </c>
      <c r="C179" s="190">
        <f t="shared" si="15"/>
        <v>0</v>
      </c>
      <c r="D179" s="191"/>
      <c r="E179" s="191"/>
      <c r="F179" s="191"/>
      <c r="G179" s="191"/>
      <c r="H179" s="191"/>
      <c r="I179" s="191"/>
    </row>
    <row r="180" ht="20.1" customHeight="1" outlineLevel="1" spans="1:9">
      <c r="A180" s="188">
        <v>21904</v>
      </c>
      <c r="B180" s="57" t="s">
        <v>2646</v>
      </c>
      <c r="C180" s="190">
        <f t="shared" si="15"/>
        <v>0</v>
      </c>
      <c r="D180" s="191"/>
      <c r="E180" s="191"/>
      <c r="F180" s="191"/>
      <c r="G180" s="191"/>
      <c r="H180" s="191"/>
      <c r="I180" s="191"/>
    </row>
    <row r="181" ht="20.1" customHeight="1" outlineLevel="1" spans="1:9">
      <c r="A181" s="188">
        <v>21905</v>
      </c>
      <c r="B181" s="57" t="s">
        <v>2647</v>
      </c>
      <c r="C181" s="190">
        <f t="shared" si="15"/>
        <v>0</v>
      </c>
      <c r="D181" s="191"/>
      <c r="E181" s="191"/>
      <c r="F181" s="191"/>
      <c r="G181" s="191"/>
      <c r="H181" s="191"/>
      <c r="I181" s="191"/>
    </row>
    <row r="182" ht="20.1" customHeight="1" outlineLevel="1" spans="1:9">
      <c r="A182" s="188">
        <v>21906</v>
      </c>
      <c r="B182" s="57" t="s">
        <v>2614</v>
      </c>
      <c r="C182" s="190">
        <f t="shared" si="15"/>
        <v>75</v>
      </c>
      <c r="D182" s="191">
        <v>75</v>
      </c>
      <c r="E182" s="191"/>
      <c r="F182" s="191"/>
      <c r="G182" s="191"/>
      <c r="H182" s="191"/>
      <c r="I182" s="191"/>
    </row>
    <row r="183" ht="20.1" customHeight="1" outlineLevel="1" spans="1:9">
      <c r="A183" s="188">
        <v>21907</v>
      </c>
      <c r="B183" s="57" t="s">
        <v>2648</v>
      </c>
      <c r="C183" s="190">
        <f t="shared" si="15"/>
        <v>0</v>
      </c>
      <c r="D183" s="191"/>
      <c r="E183" s="191"/>
      <c r="F183" s="191"/>
      <c r="G183" s="191"/>
      <c r="H183" s="191"/>
      <c r="I183" s="191"/>
    </row>
    <row r="184" ht="20.1" customHeight="1" outlineLevel="1" spans="1:9">
      <c r="A184" s="188">
        <v>21908</v>
      </c>
      <c r="B184" s="57" t="s">
        <v>2649</v>
      </c>
      <c r="C184" s="190">
        <f t="shared" si="15"/>
        <v>0</v>
      </c>
      <c r="D184" s="191"/>
      <c r="E184" s="191"/>
      <c r="F184" s="191"/>
      <c r="G184" s="191"/>
      <c r="H184" s="191"/>
      <c r="I184" s="191"/>
    </row>
    <row r="185" ht="20.1" customHeight="1" outlineLevel="1" spans="1:9">
      <c r="A185" s="188">
        <v>21999</v>
      </c>
      <c r="B185" s="57" t="s">
        <v>2650</v>
      </c>
      <c r="C185" s="190">
        <f t="shared" si="15"/>
        <v>0</v>
      </c>
      <c r="D185" s="191"/>
      <c r="E185" s="191"/>
      <c r="F185" s="191"/>
      <c r="G185" s="191"/>
      <c r="H185" s="191"/>
      <c r="I185" s="191"/>
    </row>
    <row r="186" ht="20.1" customHeight="1" spans="1:9">
      <c r="A186" s="195">
        <v>220</v>
      </c>
      <c r="B186" s="109" t="s">
        <v>2042</v>
      </c>
      <c r="C186" s="186">
        <f t="shared" si="15"/>
        <v>1500</v>
      </c>
      <c r="D186" s="187">
        <f t="shared" ref="D186:I186" si="22">SUM(D187:D189)</f>
        <v>1200</v>
      </c>
      <c r="E186" s="187">
        <f t="shared" si="22"/>
        <v>0</v>
      </c>
      <c r="F186" s="187">
        <f t="shared" si="22"/>
        <v>300</v>
      </c>
      <c r="G186" s="187">
        <f t="shared" si="22"/>
        <v>0</v>
      </c>
      <c r="H186" s="187">
        <f t="shared" si="22"/>
        <v>0</v>
      </c>
      <c r="I186" s="187">
        <f t="shared" si="22"/>
        <v>0</v>
      </c>
    </row>
    <row r="187" ht="20.1" customHeight="1" outlineLevel="1" spans="1:9">
      <c r="A187" s="188">
        <v>22001</v>
      </c>
      <c r="B187" s="57" t="s">
        <v>2651</v>
      </c>
      <c r="C187" s="190">
        <f t="shared" si="15"/>
        <v>1500</v>
      </c>
      <c r="D187" s="191">
        <v>1200</v>
      </c>
      <c r="E187" s="191"/>
      <c r="F187" s="191">
        <v>300</v>
      </c>
      <c r="G187" s="191"/>
      <c r="H187" s="191"/>
      <c r="I187" s="191"/>
    </row>
    <row r="188" ht="20.1" customHeight="1" outlineLevel="1" spans="1:9">
      <c r="A188" s="188">
        <v>22005</v>
      </c>
      <c r="B188" s="57" t="s">
        <v>2652</v>
      </c>
      <c r="C188" s="190">
        <f t="shared" si="15"/>
        <v>0</v>
      </c>
      <c r="D188" s="191"/>
      <c r="E188" s="191"/>
      <c r="F188" s="191"/>
      <c r="G188" s="191"/>
      <c r="H188" s="191"/>
      <c r="I188" s="191"/>
    </row>
    <row r="189" ht="20.1" customHeight="1" outlineLevel="1" spans="1:9">
      <c r="A189" s="188">
        <v>22099</v>
      </c>
      <c r="B189" s="57" t="s">
        <v>2653</v>
      </c>
      <c r="C189" s="190">
        <f t="shared" si="15"/>
        <v>0</v>
      </c>
      <c r="D189" s="191"/>
      <c r="E189" s="191"/>
      <c r="F189" s="191"/>
      <c r="G189" s="191"/>
      <c r="H189" s="191"/>
      <c r="I189" s="191"/>
    </row>
    <row r="190" ht="20.1" customHeight="1" spans="1:9">
      <c r="A190" s="195">
        <v>221</v>
      </c>
      <c r="B190" s="109" t="s">
        <v>2124</v>
      </c>
      <c r="C190" s="186">
        <f t="shared" si="15"/>
        <v>7500</v>
      </c>
      <c r="D190" s="187">
        <f t="shared" ref="D190:I190" si="23">SUM(D191:D193)</f>
        <v>7500</v>
      </c>
      <c r="E190" s="187">
        <f t="shared" si="23"/>
        <v>0</v>
      </c>
      <c r="F190" s="187">
        <f t="shared" si="23"/>
        <v>0</v>
      </c>
      <c r="G190" s="187">
        <f t="shared" si="23"/>
        <v>0</v>
      </c>
      <c r="H190" s="187">
        <f t="shared" si="23"/>
        <v>0</v>
      </c>
      <c r="I190" s="187">
        <f t="shared" si="23"/>
        <v>0</v>
      </c>
    </row>
    <row r="191" ht="20.1" customHeight="1" outlineLevel="1" spans="1:9">
      <c r="A191" s="188">
        <v>22101</v>
      </c>
      <c r="B191" s="57" t="s">
        <v>2654</v>
      </c>
      <c r="C191" s="190">
        <f t="shared" si="15"/>
        <v>700</v>
      </c>
      <c r="D191" s="191">
        <v>700</v>
      </c>
      <c r="E191" s="191"/>
      <c r="F191" s="191"/>
      <c r="G191" s="191"/>
      <c r="H191" s="191"/>
      <c r="I191" s="191"/>
    </row>
    <row r="192" ht="20.1" customHeight="1" outlineLevel="1" spans="1:9">
      <c r="A192" s="188">
        <v>22102</v>
      </c>
      <c r="B192" s="57" t="s">
        <v>2655</v>
      </c>
      <c r="C192" s="190">
        <f t="shared" si="15"/>
        <v>6800</v>
      </c>
      <c r="D192" s="191">
        <v>6800</v>
      </c>
      <c r="E192" s="191"/>
      <c r="F192" s="191"/>
      <c r="G192" s="191"/>
      <c r="H192" s="191"/>
      <c r="I192" s="191"/>
    </row>
    <row r="193" ht="20.1" customHeight="1" outlineLevel="1" spans="1:9">
      <c r="A193" s="188">
        <v>22103</v>
      </c>
      <c r="B193" s="57" t="s">
        <v>2656</v>
      </c>
      <c r="C193" s="190">
        <f t="shared" si="15"/>
        <v>0</v>
      </c>
      <c r="D193" s="191"/>
      <c r="E193" s="191"/>
      <c r="F193" s="191"/>
      <c r="G193" s="191"/>
      <c r="H193" s="191"/>
      <c r="I193" s="191"/>
    </row>
    <row r="194" ht="20.1" customHeight="1" spans="1:9">
      <c r="A194" s="195">
        <v>222</v>
      </c>
      <c r="B194" s="109" t="s">
        <v>2162</v>
      </c>
      <c r="C194" s="186">
        <f t="shared" si="15"/>
        <v>80</v>
      </c>
      <c r="D194" s="187">
        <f t="shared" ref="D194:I194" si="24">SUM(D195:D198)</f>
        <v>80</v>
      </c>
      <c r="E194" s="187">
        <f t="shared" si="24"/>
        <v>0</v>
      </c>
      <c r="F194" s="187">
        <f t="shared" si="24"/>
        <v>0</v>
      </c>
      <c r="G194" s="187">
        <f t="shared" si="24"/>
        <v>0</v>
      </c>
      <c r="H194" s="187">
        <f t="shared" si="24"/>
        <v>0</v>
      </c>
      <c r="I194" s="187">
        <f t="shared" si="24"/>
        <v>0</v>
      </c>
    </row>
    <row r="195" ht="20.1" customHeight="1" outlineLevel="1" spans="1:9">
      <c r="A195" s="188">
        <v>22201</v>
      </c>
      <c r="B195" s="57" t="s">
        <v>2657</v>
      </c>
      <c r="C195" s="190">
        <f t="shared" si="15"/>
        <v>80</v>
      </c>
      <c r="D195" s="191">
        <v>80</v>
      </c>
      <c r="E195" s="191"/>
      <c r="F195" s="191"/>
      <c r="G195" s="191"/>
      <c r="H195" s="191"/>
      <c r="I195" s="191"/>
    </row>
    <row r="196" ht="20.1" customHeight="1" outlineLevel="1" spans="1:9">
      <c r="A196" s="188">
        <v>22203</v>
      </c>
      <c r="B196" s="57" t="s">
        <v>2658</v>
      </c>
      <c r="C196" s="190">
        <f t="shared" si="15"/>
        <v>0</v>
      </c>
      <c r="D196" s="191"/>
      <c r="E196" s="191"/>
      <c r="F196" s="191"/>
      <c r="G196" s="191"/>
      <c r="H196" s="191"/>
      <c r="I196" s="191"/>
    </row>
    <row r="197" ht="20.1" customHeight="1" outlineLevel="1" spans="1:9">
      <c r="A197" s="188">
        <v>22204</v>
      </c>
      <c r="B197" s="57" t="s">
        <v>2659</v>
      </c>
      <c r="C197" s="190">
        <f t="shared" si="15"/>
        <v>0</v>
      </c>
      <c r="D197" s="191"/>
      <c r="E197" s="191"/>
      <c r="F197" s="191"/>
      <c r="G197" s="191"/>
      <c r="H197" s="191"/>
      <c r="I197" s="191"/>
    </row>
    <row r="198" ht="20.1" customHeight="1" outlineLevel="1" spans="1:9">
      <c r="A198" s="188">
        <v>22205</v>
      </c>
      <c r="B198" s="57" t="s">
        <v>2660</v>
      </c>
      <c r="C198" s="190">
        <f t="shared" si="15"/>
        <v>0</v>
      </c>
      <c r="D198" s="191"/>
      <c r="E198" s="191"/>
      <c r="F198" s="191"/>
      <c r="G198" s="191"/>
      <c r="H198" s="191"/>
      <c r="I198" s="191"/>
    </row>
    <row r="199" ht="20.1" customHeight="1" spans="1:9">
      <c r="A199" s="195">
        <v>224</v>
      </c>
      <c r="B199" s="109" t="s">
        <v>2248</v>
      </c>
      <c r="C199" s="186">
        <f t="shared" si="15"/>
        <v>2510</v>
      </c>
      <c r="D199" s="187">
        <f t="shared" ref="D199:I199" si="25">SUM(D200:D206)</f>
        <v>2510</v>
      </c>
      <c r="E199" s="187">
        <f t="shared" si="25"/>
        <v>0</v>
      </c>
      <c r="F199" s="187">
        <f t="shared" si="25"/>
        <v>0</v>
      </c>
      <c r="G199" s="187">
        <f t="shared" si="25"/>
        <v>0</v>
      </c>
      <c r="H199" s="187">
        <f t="shared" si="25"/>
        <v>0</v>
      </c>
      <c r="I199" s="187">
        <f t="shared" si="25"/>
        <v>0</v>
      </c>
    </row>
    <row r="200" ht="20.1" customHeight="1" outlineLevel="1" spans="1:9">
      <c r="A200" s="188">
        <v>22401</v>
      </c>
      <c r="B200" s="57" t="s">
        <v>2661</v>
      </c>
      <c r="C200" s="190">
        <f t="shared" si="15"/>
        <v>650</v>
      </c>
      <c r="D200" s="191">
        <v>650</v>
      </c>
      <c r="E200" s="191"/>
      <c r="F200" s="191"/>
      <c r="G200" s="191"/>
      <c r="H200" s="191"/>
      <c r="I200" s="191"/>
    </row>
    <row r="201" ht="20.1" customHeight="1" outlineLevel="1" spans="1:9">
      <c r="A201" s="188">
        <v>22402</v>
      </c>
      <c r="B201" s="57" t="s">
        <v>2662</v>
      </c>
      <c r="C201" s="190">
        <f t="shared" si="15"/>
        <v>1808</v>
      </c>
      <c r="D201" s="191">
        <v>1808</v>
      </c>
      <c r="E201" s="191"/>
      <c r="F201" s="191"/>
      <c r="G201" s="191"/>
      <c r="H201" s="191"/>
      <c r="I201" s="191"/>
    </row>
    <row r="202" ht="20.1" customHeight="1" outlineLevel="1" spans="1:9">
      <c r="A202" s="188">
        <v>22404</v>
      </c>
      <c r="B202" s="57" t="s">
        <v>2663</v>
      </c>
      <c r="C202" s="190">
        <f t="shared" ref="C202:C213" si="26">SUM(D202:I202)</f>
        <v>0</v>
      </c>
      <c r="D202" s="191"/>
      <c r="E202" s="191"/>
      <c r="F202" s="191"/>
      <c r="G202" s="191"/>
      <c r="H202" s="191"/>
      <c r="I202" s="191"/>
    </row>
    <row r="203" ht="20.1" customHeight="1" outlineLevel="1" spans="1:9">
      <c r="A203" s="188">
        <v>22405</v>
      </c>
      <c r="B203" s="57" t="s">
        <v>2664</v>
      </c>
      <c r="C203" s="190">
        <f t="shared" si="26"/>
        <v>0</v>
      </c>
      <c r="D203" s="191"/>
      <c r="E203" s="191"/>
      <c r="F203" s="191"/>
      <c r="G203" s="191"/>
      <c r="H203" s="191"/>
      <c r="I203" s="191"/>
    </row>
    <row r="204" ht="20.1" customHeight="1" outlineLevel="1" spans="1:9">
      <c r="A204" s="188">
        <v>22406</v>
      </c>
      <c r="B204" s="57" t="s">
        <v>2665</v>
      </c>
      <c r="C204" s="190">
        <f t="shared" si="26"/>
        <v>52</v>
      </c>
      <c r="D204" s="191">
        <v>52</v>
      </c>
      <c r="E204" s="191"/>
      <c r="F204" s="191"/>
      <c r="G204" s="191"/>
      <c r="H204" s="191"/>
      <c r="I204" s="191"/>
    </row>
    <row r="205" ht="20.1" customHeight="1" outlineLevel="1" spans="1:9">
      <c r="A205" s="188">
        <v>22407</v>
      </c>
      <c r="B205" s="57" t="s">
        <v>2666</v>
      </c>
      <c r="C205" s="190">
        <f t="shared" si="26"/>
        <v>0</v>
      </c>
      <c r="D205" s="191"/>
      <c r="E205" s="191"/>
      <c r="F205" s="191"/>
      <c r="G205" s="191"/>
      <c r="H205" s="191"/>
      <c r="I205" s="191"/>
    </row>
    <row r="206" ht="20.1" customHeight="1" outlineLevel="1" spans="1:9">
      <c r="A206" s="188">
        <v>22499</v>
      </c>
      <c r="B206" s="57" t="s">
        <v>2667</v>
      </c>
      <c r="C206" s="190">
        <f t="shared" si="26"/>
        <v>0</v>
      </c>
      <c r="D206" s="191"/>
      <c r="E206" s="191"/>
      <c r="F206" s="191"/>
      <c r="G206" s="191"/>
      <c r="H206" s="191"/>
      <c r="I206" s="191"/>
    </row>
    <row r="207" ht="20.1" customHeight="1" spans="1:9">
      <c r="A207" s="196">
        <v>227</v>
      </c>
      <c r="B207" s="197" t="s">
        <v>2332</v>
      </c>
      <c r="C207" s="186">
        <f t="shared" si="26"/>
        <v>3500</v>
      </c>
      <c r="D207" s="198">
        <v>3500</v>
      </c>
      <c r="E207" s="198"/>
      <c r="F207" s="198"/>
      <c r="G207" s="198"/>
      <c r="H207" s="198"/>
      <c r="I207" s="198"/>
    </row>
    <row r="208" ht="20.1" customHeight="1" spans="1:9">
      <c r="A208" s="195">
        <v>229</v>
      </c>
      <c r="B208" s="109" t="s">
        <v>496</v>
      </c>
      <c r="C208" s="186">
        <f t="shared" si="26"/>
        <v>0</v>
      </c>
      <c r="D208" s="187">
        <f t="shared" ref="D208:I208" si="27">SUM(D209:D210)</f>
        <v>0</v>
      </c>
      <c r="E208" s="187">
        <f t="shared" si="27"/>
        <v>0</v>
      </c>
      <c r="F208" s="187">
        <f t="shared" si="27"/>
        <v>0</v>
      </c>
      <c r="G208" s="187">
        <f t="shared" si="27"/>
        <v>0</v>
      </c>
      <c r="H208" s="187">
        <f t="shared" si="27"/>
        <v>0</v>
      </c>
      <c r="I208" s="187">
        <f t="shared" si="27"/>
        <v>0</v>
      </c>
    </row>
    <row r="209" ht="20.1" customHeight="1" outlineLevel="1" spans="1:9">
      <c r="A209" s="188">
        <v>22902</v>
      </c>
      <c r="B209" s="57" t="s">
        <v>2668</v>
      </c>
      <c r="C209" s="190">
        <f t="shared" si="26"/>
        <v>0</v>
      </c>
      <c r="D209" s="191"/>
      <c r="E209" s="191"/>
      <c r="F209" s="191"/>
      <c r="G209" s="191"/>
      <c r="H209" s="191"/>
      <c r="I209" s="191"/>
    </row>
    <row r="210" ht="20.1" customHeight="1" outlineLevel="1" spans="1:9">
      <c r="A210" s="188">
        <v>22999</v>
      </c>
      <c r="B210" s="57" t="s">
        <v>2669</v>
      </c>
      <c r="C210" s="190">
        <f t="shared" si="26"/>
        <v>0</v>
      </c>
      <c r="D210" s="191"/>
      <c r="E210" s="191"/>
      <c r="F210" s="191"/>
      <c r="G210" s="191"/>
      <c r="H210" s="191"/>
      <c r="I210" s="191"/>
    </row>
    <row r="211" ht="20.1" customHeight="1" spans="1:9">
      <c r="A211" s="195">
        <v>232</v>
      </c>
      <c r="B211" s="109" t="s">
        <v>2340</v>
      </c>
      <c r="C211" s="186">
        <f t="shared" si="26"/>
        <v>1515</v>
      </c>
      <c r="D211" s="187">
        <f>SUM(D212)</f>
        <v>1515</v>
      </c>
      <c r="E211" s="187">
        <f t="shared" ref="D211:I211" si="28">SUM(E212)</f>
        <v>0</v>
      </c>
      <c r="F211" s="187">
        <f t="shared" si="28"/>
        <v>0</v>
      </c>
      <c r="G211" s="187">
        <f t="shared" si="28"/>
        <v>0</v>
      </c>
      <c r="H211" s="187">
        <f t="shared" si="28"/>
        <v>0</v>
      </c>
      <c r="I211" s="187">
        <f t="shared" si="28"/>
        <v>0</v>
      </c>
    </row>
    <row r="212" ht="20.1" customHeight="1" outlineLevel="1" spans="1:9">
      <c r="A212" s="188">
        <v>23203</v>
      </c>
      <c r="B212" s="57" t="s">
        <v>2670</v>
      </c>
      <c r="C212" s="190">
        <f t="shared" si="26"/>
        <v>1515</v>
      </c>
      <c r="D212" s="191">
        <v>1515</v>
      </c>
      <c r="E212" s="191"/>
      <c r="F212" s="191"/>
      <c r="G212" s="191"/>
      <c r="H212" s="191"/>
      <c r="I212" s="191"/>
    </row>
    <row r="213" ht="20.1" customHeight="1" spans="1:9">
      <c r="A213" s="196">
        <v>233</v>
      </c>
      <c r="B213" s="197" t="s">
        <v>2365</v>
      </c>
      <c r="C213" s="186">
        <f t="shared" si="26"/>
        <v>0</v>
      </c>
      <c r="D213" s="198"/>
      <c r="E213" s="198"/>
      <c r="F213" s="198"/>
      <c r="G213" s="198"/>
      <c r="H213" s="198"/>
      <c r="I213" s="198"/>
    </row>
  </sheetData>
  <autoFilter xmlns:etc="http://www.wps.cn/officeDocument/2017/etCustomData" ref="A5:I213" etc:filterBottomFollowUsedRange="0">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32"/>
  <sheetViews>
    <sheetView showGridLines="0" showZeros="0" workbookViewId="0">
      <pane ySplit="5" topLeftCell="A6" activePane="bottomLeft" state="frozen"/>
      <selection/>
      <selection pane="bottomLeft" activeCell="F39" sqref="F39"/>
    </sheetView>
  </sheetViews>
  <sheetFormatPr defaultColWidth="9" defaultRowHeight="13.5"/>
  <cols>
    <col min="1" max="1" width="5.5" style="37" customWidth="1"/>
    <col min="2" max="2" width="23" style="37" customWidth="1"/>
    <col min="3" max="6" width="9.25" style="37" customWidth="1"/>
    <col min="7" max="7" width="7.4" style="37" customWidth="1"/>
    <col min="8" max="8" width="9.25" style="37" customWidth="1"/>
    <col min="9" max="9" width="7.4" style="37" customWidth="1"/>
    <col min="10" max="10" width="9.25" style="37" customWidth="1"/>
    <col min="11" max="11" width="7.4" style="37" customWidth="1"/>
    <col min="12" max="13" width="9.25" style="37" customWidth="1"/>
    <col min="14" max="18" width="7.4" style="37" customWidth="1"/>
    <col min="19" max="16384" width="9" style="37"/>
  </cols>
  <sheetData>
    <row r="1" ht="14.25" spans="1:1">
      <c r="A1" s="39" t="s">
        <v>2671</v>
      </c>
    </row>
    <row r="2" s="35" customFormat="1" ht="22.5" spans="1:18">
      <c r="A2" s="32" t="s">
        <v>2672</v>
      </c>
      <c r="B2" s="32"/>
      <c r="C2" s="32"/>
      <c r="D2" s="32"/>
      <c r="E2" s="32"/>
      <c r="F2" s="32"/>
      <c r="G2" s="32"/>
      <c r="H2" s="32"/>
      <c r="I2" s="32"/>
      <c r="J2" s="32"/>
      <c r="K2" s="32"/>
      <c r="L2" s="32"/>
      <c r="M2" s="32"/>
      <c r="N2" s="32"/>
      <c r="O2" s="32"/>
      <c r="P2" s="32"/>
      <c r="Q2" s="32"/>
      <c r="R2" s="32"/>
    </row>
    <row r="3" ht="20.25" customHeight="1" spans="4:18">
      <c r="D3" s="180"/>
      <c r="E3" s="180"/>
      <c r="F3" s="180"/>
      <c r="G3" s="180"/>
      <c r="H3" s="180"/>
      <c r="I3" s="180"/>
      <c r="R3" s="5" t="s">
        <v>2673</v>
      </c>
    </row>
    <row r="4" s="36" customFormat="1" ht="23.1" customHeight="1" spans="1:18">
      <c r="A4" s="72" t="s">
        <v>20</v>
      </c>
      <c r="B4" s="72"/>
      <c r="C4" s="181" t="s">
        <v>2674</v>
      </c>
      <c r="D4" s="72">
        <v>501</v>
      </c>
      <c r="E4" s="72">
        <v>502</v>
      </c>
      <c r="F4" s="72">
        <v>503</v>
      </c>
      <c r="G4" s="72">
        <v>504</v>
      </c>
      <c r="H4" s="72">
        <v>505</v>
      </c>
      <c r="I4" s="72">
        <v>506</v>
      </c>
      <c r="J4" s="72">
        <v>507</v>
      </c>
      <c r="K4" s="72">
        <v>508</v>
      </c>
      <c r="L4" s="72">
        <v>509</v>
      </c>
      <c r="M4" s="72">
        <v>510</v>
      </c>
      <c r="N4" s="72">
        <v>511</v>
      </c>
      <c r="O4" s="72">
        <v>512</v>
      </c>
      <c r="P4" s="72">
        <v>513</v>
      </c>
      <c r="Q4" s="72">
        <v>514</v>
      </c>
      <c r="R4" s="72">
        <v>515</v>
      </c>
    </row>
    <row r="5" s="36" customFormat="1" ht="69" customHeight="1" spans="1:18">
      <c r="A5" s="72" t="s">
        <v>24</v>
      </c>
      <c r="B5" s="72" t="s">
        <v>25</v>
      </c>
      <c r="C5" s="181"/>
      <c r="D5" s="68" t="s">
        <v>2675</v>
      </c>
      <c r="E5" s="68" t="s">
        <v>2676</v>
      </c>
      <c r="F5" s="68" t="s">
        <v>2677</v>
      </c>
      <c r="G5" s="68" t="s">
        <v>2678</v>
      </c>
      <c r="H5" s="68" t="s">
        <v>2679</v>
      </c>
      <c r="I5" s="68" t="s">
        <v>2680</v>
      </c>
      <c r="J5" s="68" t="s">
        <v>2681</v>
      </c>
      <c r="K5" s="68" t="s">
        <v>2682</v>
      </c>
      <c r="L5" s="68" t="s">
        <v>2683</v>
      </c>
      <c r="M5" s="68" t="s">
        <v>2684</v>
      </c>
      <c r="N5" s="68" t="s">
        <v>2685</v>
      </c>
      <c r="O5" s="68" t="s">
        <v>2475</v>
      </c>
      <c r="P5" s="68" t="s">
        <v>2383</v>
      </c>
      <c r="Q5" s="68" t="s">
        <v>2686</v>
      </c>
      <c r="R5" s="68" t="s">
        <v>496</v>
      </c>
    </row>
    <row r="6" ht="20.1" customHeight="1" spans="1:18">
      <c r="A6" s="55">
        <v>201</v>
      </c>
      <c r="B6" s="57" t="s">
        <v>60</v>
      </c>
      <c r="C6" s="119">
        <f>SUM(D6:R6)</f>
        <v>51390</v>
      </c>
      <c r="D6" s="56">
        <v>23081</v>
      </c>
      <c r="E6" s="56">
        <v>4365</v>
      </c>
      <c r="F6" s="56">
        <v>4902</v>
      </c>
      <c r="G6" s="56"/>
      <c r="H6" s="56">
        <v>19042</v>
      </c>
      <c r="I6" s="56"/>
      <c r="J6" s="56"/>
      <c r="K6" s="56"/>
      <c r="L6" s="56"/>
      <c r="M6" s="56"/>
      <c r="N6" s="56"/>
      <c r="O6" s="56"/>
      <c r="P6" s="56"/>
      <c r="Q6" s="56"/>
      <c r="R6" s="56"/>
    </row>
    <row r="7" ht="20.1" customHeight="1" spans="1:18">
      <c r="A7" s="55">
        <v>202</v>
      </c>
      <c r="B7" s="57" t="s">
        <v>441</v>
      </c>
      <c r="C7" s="119">
        <f t="shared" ref="C7:C31" si="0">SUM(D7:R7)</f>
        <v>0</v>
      </c>
      <c r="D7" s="56"/>
      <c r="E7" s="56"/>
      <c r="F7" s="56"/>
      <c r="G7" s="56"/>
      <c r="H7" s="56"/>
      <c r="I7" s="56"/>
      <c r="J7" s="56"/>
      <c r="K7" s="56"/>
      <c r="L7" s="56"/>
      <c r="M7" s="56"/>
      <c r="N7" s="56"/>
      <c r="O7" s="56"/>
      <c r="P7" s="56"/>
      <c r="Q7" s="56"/>
      <c r="R7" s="56"/>
    </row>
    <row r="8" ht="20.1" customHeight="1" spans="1:18">
      <c r="A8" s="55">
        <v>203</v>
      </c>
      <c r="B8" s="57" t="s">
        <v>509</v>
      </c>
      <c r="C8" s="119">
        <f t="shared" si="0"/>
        <v>0</v>
      </c>
      <c r="D8" s="56"/>
      <c r="E8" s="56"/>
      <c r="F8" s="56"/>
      <c r="G8" s="56"/>
      <c r="H8" s="56"/>
      <c r="I8" s="56"/>
      <c r="J8" s="56"/>
      <c r="K8" s="56"/>
      <c r="L8" s="56"/>
      <c r="M8" s="56"/>
      <c r="N8" s="56"/>
      <c r="O8" s="56"/>
      <c r="P8" s="56"/>
      <c r="Q8" s="56"/>
      <c r="R8" s="56"/>
    </row>
    <row r="9" ht="20.1" customHeight="1" spans="1:18">
      <c r="A9" s="55">
        <v>204</v>
      </c>
      <c r="B9" s="57" t="s">
        <v>544</v>
      </c>
      <c r="C9" s="119">
        <f t="shared" si="0"/>
        <v>11320</v>
      </c>
      <c r="D9" s="56">
        <v>6912</v>
      </c>
      <c r="E9" s="56">
        <v>2432</v>
      </c>
      <c r="F9" s="56">
        <v>1976</v>
      </c>
      <c r="G9" s="56"/>
      <c r="H9" s="56"/>
      <c r="I9" s="56"/>
      <c r="J9" s="56"/>
      <c r="K9" s="56"/>
      <c r="L9" s="56"/>
      <c r="M9" s="56"/>
      <c r="N9" s="56"/>
      <c r="O9" s="56"/>
      <c r="P9" s="56"/>
      <c r="Q9" s="56"/>
      <c r="R9" s="56"/>
    </row>
    <row r="10" ht="20.1" customHeight="1" spans="1:18">
      <c r="A10" s="55">
        <v>205</v>
      </c>
      <c r="B10" s="57" t="s">
        <v>683</v>
      </c>
      <c r="C10" s="119">
        <f t="shared" si="0"/>
        <v>85690</v>
      </c>
      <c r="D10" s="56">
        <v>32167</v>
      </c>
      <c r="E10" s="56">
        <v>5660</v>
      </c>
      <c r="F10" s="56">
        <v>5100</v>
      </c>
      <c r="G10" s="56"/>
      <c r="H10" s="56">
        <v>32994</v>
      </c>
      <c r="I10" s="56"/>
      <c r="J10" s="56"/>
      <c r="K10" s="56"/>
      <c r="L10" s="56">
        <v>9769</v>
      </c>
      <c r="M10" s="56"/>
      <c r="N10" s="56"/>
      <c r="O10" s="56"/>
      <c r="P10" s="56"/>
      <c r="Q10" s="56"/>
      <c r="R10" s="56"/>
    </row>
    <row r="11" ht="20.1" customHeight="1" spans="1:18">
      <c r="A11" s="55">
        <v>206</v>
      </c>
      <c r="B11" s="57" t="s">
        <v>783</v>
      </c>
      <c r="C11" s="119">
        <f t="shared" si="0"/>
        <v>2750</v>
      </c>
      <c r="D11" s="56"/>
      <c r="E11" s="56">
        <v>2750</v>
      </c>
      <c r="F11" s="56"/>
      <c r="G11" s="56"/>
      <c r="H11" s="56"/>
      <c r="I11" s="56"/>
      <c r="J11" s="56"/>
      <c r="K11" s="56"/>
      <c r="L11" s="56"/>
      <c r="M11" s="56"/>
      <c r="N11" s="56"/>
      <c r="O11" s="56"/>
      <c r="P11" s="56"/>
      <c r="Q11" s="56"/>
      <c r="R11" s="56"/>
    </row>
    <row r="12" ht="20.1" customHeight="1" spans="1:18">
      <c r="A12" s="55">
        <v>207</v>
      </c>
      <c r="B12" s="57" t="s">
        <v>887</v>
      </c>
      <c r="C12" s="119">
        <f t="shared" si="0"/>
        <v>2650</v>
      </c>
      <c r="D12" s="56">
        <v>312</v>
      </c>
      <c r="E12" s="56">
        <v>1818</v>
      </c>
      <c r="F12" s="56">
        <v>520</v>
      </c>
      <c r="G12" s="56"/>
      <c r="H12" s="56"/>
      <c r="I12" s="56"/>
      <c r="J12" s="56"/>
      <c r="K12" s="56"/>
      <c r="L12" s="56"/>
      <c r="M12" s="56"/>
      <c r="N12" s="56"/>
      <c r="O12" s="56"/>
      <c r="P12" s="56"/>
      <c r="Q12" s="56"/>
      <c r="R12" s="56"/>
    </row>
    <row r="13" ht="20.1" customHeight="1" spans="1:18">
      <c r="A13" s="55">
        <v>208</v>
      </c>
      <c r="B13" s="57" t="s">
        <v>985</v>
      </c>
      <c r="C13" s="119">
        <f t="shared" si="0"/>
        <v>45115</v>
      </c>
      <c r="D13" s="56">
        <v>2652</v>
      </c>
      <c r="E13" s="56">
        <v>968</v>
      </c>
      <c r="F13" s="56">
        <v>500</v>
      </c>
      <c r="G13" s="56"/>
      <c r="H13" s="56">
        <v>1000</v>
      </c>
      <c r="I13" s="56"/>
      <c r="J13" s="56"/>
      <c r="K13" s="56"/>
      <c r="L13" s="56">
        <v>31370</v>
      </c>
      <c r="M13" s="56">
        <v>8625</v>
      </c>
      <c r="N13" s="56"/>
      <c r="O13" s="56"/>
      <c r="P13" s="56"/>
      <c r="Q13" s="56"/>
      <c r="R13" s="56"/>
    </row>
    <row r="14" ht="20.1" customHeight="1" spans="1:18">
      <c r="A14" s="55">
        <v>210</v>
      </c>
      <c r="B14" s="57" t="s">
        <v>1224</v>
      </c>
      <c r="C14" s="119">
        <f t="shared" si="0"/>
        <v>16920</v>
      </c>
      <c r="D14" s="56">
        <v>1690</v>
      </c>
      <c r="E14" s="56">
        <v>1735</v>
      </c>
      <c r="F14" s="56">
        <v>1450</v>
      </c>
      <c r="G14" s="56"/>
      <c r="H14" s="56">
        <v>2120</v>
      </c>
      <c r="I14" s="56"/>
      <c r="J14" s="56"/>
      <c r="K14" s="56"/>
      <c r="L14" s="56">
        <v>3500</v>
      </c>
      <c r="M14" s="56">
        <v>6425</v>
      </c>
      <c r="N14" s="56"/>
      <c r="O14" s="56"/>
      <c r="P14" s="56"/>
      <c r="Q14" s="56"/>
      <c r="R14" s="56"/>
    </row>
    <row r="15" ht="20.1" customHeight="1" spans="1:18">
      <c r="A15" s="55">
        <v>211</v>
      </c>
      <c r="B15" s="57" t="s">
        <v>1374</v>
      </c>
      <c r="C15" s="119">
        <f t="shared" si="0"/>
        <v>4650</v>
      </c>
      <c r="D15" s="56"/>
      <c r="E15" s="56">
        <v>600</v>
      </c>
      <c r="F15" s="56">
        <v>1100</v>
      </c>
      <c r="G15" s="56"/>
      <c r="H15" s="56"/>
      <c r="I15" s="56"/>
      <c r="J15" s="56">
        <v>2950</v>
      </c>
      <c r="K15" s="56"/>
      <c r="L15" s="56"/>
      <c r="M15" s="56"/>
      <c r="N15" s="56"/>
      <c r="O15" s="56"/>
      <c r="P15" s="56"/>
      <c r="Q15" s="56"/>
      <c r="R15" s="56"/>
    </row>
    <row r="16" ht="20.1" customHeight="1" spans="1:18">
      <c r="A16" s="55">
        <v>212</v>
      </c>
      <c r="B16" s="57" t="s">
        <v>1506</v>
      </c>
      <c r="C16" s="119">
        <f t="shared" si="0"/>
        <v>17890</v>
      </c>
      <c r="D16" s="56">
        <v>3000</v>
      </c>
      <c r="E16" s="56">
        <v>500</v>
      </c>
      <c r="F16" s="56">
        <v>10890</v>
      </c>
      <c r="G16" s="56"/>
      <c r="H16" s="56">
        <v>2000</v>
      </c>
      <c r="I16" s="56"/>
      <c r="J16" s="56"/>
      <c r="K16" s="56"/>
      <c r="L16" s="56">
        <v>1500</v>
      </c>
      <c r="M16" s="56"/>
      <c r="N16" s="56"/>
      <c r="O16" s="56"/>
      <c r="P16" s="56"/>
      <c r="Q16" s="56"/>
      <c r="R16" s="56"/>
    </row>
    <row r="17" ht="20.1" customHeight="1" spans="1:18">
      <c r="A17" s="55">
        <v>213</v>
      </c>
      <c r="B17" s="57" t="s">
        <v>1545</v>
      </c>
      <c r="C17" s="119">
        <f t="shared" si="0"/>
        <v>24890</v>
      </c>
      <c r="D17" s="56">
        <v>2860</v>
      </c>
      <c r="E17" s="56">
        <v>9520</v>
      </c>
      <c r="F17" s="56">
        <v>5650</v>
      </c>
      <c r="G17" s="56"/>
      <c r="H17" s="56">
        <v>1195</v>
      </c>
      <c r="I17" s="56"/>
      <c r="J17" s="56"/>
      <c r="K17" s="56"/>
      <c r="L17" s="56">
        <v>5665</v>
      </c>
      <c r="M17" s="56"/>
      <c r="N17" s="56"/>
      <c r="O17" s="56"/>
      <c r="P17" s="56"/>
      <c r="Q17" s="56"/>
      <c r="R17" s="56"/>
    </row>
    <row r="18" ht="20.1" customHeight="1" spans="1:18">
      <c r="A18" s="55">
        <v>214</v>
      </c>
      <c r="B18" s="57" t="s">
        <v>1737</v>
      </c>
      <c r="C18" s="119">
        <f t="shared" si="0"/>
        <v>450</v>
      </c>
      <c r="D18" s="56"/>
      <c r="E18" s="56"/>
      <c r="F18" s="56">
        <v>450</v>
      </c>
      <c r="G18" s="56"/>
      <c r="H18" s="56"/>
      <c r="I18" s="56"/>
      <c r="J18" s="56"/>
      <c r="K18" s="56"/>
      <c r="L18" s="56"/>
      <c r="M18" s="56"/>
      <c r="N18" s="56"/>
      <c r="O18" s="56"/>
      <c r="P18" s="56"/>
      <c r="Q18" s="56"/>
      <c r="R18" s="56"/>
    </row>
    <row r="19" ht="20.1" customHeight="1" spans="1:18">
      <c r="A19" s="55">
        <v>215</v>
      </c>
      <c r="B19" s="182" t="s">
        <v>1829</v>
      </c>
      <c r="C19" s="119">
        <f t="shared" si="0"/>
        <v>11780</v>
      </c>
      <c r="D19" s="56"/>
      <c r="E19" s="56"/>
      <c r="F19" s="56">
        <v>2600</v>
      </c>
      <c r="G19" s="56"/>
      <c r="H19" s="56"/>
      <c r="I19" s="56"/>
      <c r="J19" s="56">
        <v>9180</v>
      </c>
      <c r="K19" s="56"/>
      <c r="L19" s="56"/>
      <c r="M19" s="56"/>
      <c r="N19" s="56"/>
      <c r="O19" s="56"/>
      <c r="P19" s="56"/>
      <c r="Q19" s="56"/>
      <c r="R19" s="56"/>
    </row>
    <row r="20" ht="20.1" customHeight="1" spans="1:18">
      <c r="A20" s="55">
        <v>216</v>
      </c>
      <c r="B20" s="182" t="s">
        <v>1937</v>
      </c>
      <c r="C20" s="119">
        <f t="shared" si="0"/>
        <v>100</v>
      </c>
      <c r="D20" s="56"/>
      <c r="E20" s="56">
        <v>100</v>
      </c>
      <c r="F20" s="56"/>
      <c r="G20" s="56"/>
      <c r="H20" s="56"/>
      <c r="I20" s="56"/>
      <c r="J20" s="56"/>
      <c r="K20" s="56"/>
      <c r="L20" s="56"/>
      <c r="M20" s="56"/>
      <c r="N20" s="56"/>
      <c r="O20" s="56"/>
      <c r="P20" s="56"/>
      <c r="Q20" s="56"/>
      <c r="R20" s="56"/>
    </row>
    <row r="21" ht="20.1" customHeight="1" spans="1:18">
      <c r="A21" s="55">
        <v>217</v>
      </c>
      <c r="B21" s="55" t="s">
        <v>1969</v>
      </c>
      <c r="C21" s="119">
        <f t="shared" si="0"/>
        <v>0</v>
      </c>
      <c r="D21" s="56"/>
      <c r="E21" s="56"/>
      <c r="F21" s="56"/>
      <c r="G21" s="56"/>
      <c r="H21" s="56"/>
      <c r="I21" s="56"/>
      <c r="J21" s="56"/>
      <c r="K21" s="56"/>
      <c r="L21" s="56"/>
      <c r="M21" s="56"/>
      <c r="N21" s="56"/>
      <c r="O21" s="56"/>
      <c r="P21" s="56"/>
      <c r="Q21" s="56"/>
      <c r="R21" s="56"/>
    </row>
    <row r="22" ht="20.1" customHeight="1" spans="1:18">
      <c r="A22" s="55">
        <v>219</v>
      </c>
      <c r="B22" s="182" t="s">
        <v>2024</v>
      </c>
      <c r="C22" s="119">
        <f t="shared" si="0"/>
        <v>370</v>
      </c>
      <c r="D22" s="56"/>
      <c r="E22" s="56"/>
      <c r="F22" s="56"/>
      <c r="G22" s="56"/>
      <c r="H22" s="56"/>
      <c r="I22" s="56"/>
      <c r="J22" s="56"/>
      <c r="K22" s="56"/>
      <c r="L22" s="56"/>
      <c r="M22" s="56"/>
      <c r="N22" s="56"/>
      <c r="O22" s="56"/>
      <c r="P22" s="56"/>
      <c r="Q22" s="56"/>
      <c r="R22" s="56">
        <v>370</v>
      </c>
    </row>
    <row r="23" ht="20.1" customHeight="1" spans="1:18">
      <c r="A23" s="55">
        <v>220</v>
      </c>
      <c r="B23" s="182" t="s">
        <v>2042</v>
      </c>
      <c r="C23" s="119">
        <f t="shared" si="0"/>
        <v>1500</v>
      </c>
      <c r="D23" s="56">
        <v>1000</v>
      </c>
      <c r="E23" s="56">
        <v>500</v>
      </c>
      <c r="F23" s="56"/>
      <c r="G23" s="56"/>
      <c r="H23" s="56"/>
      <c r="I23" s="56"/>
      <c r="J23" s="56"/>
      <c r="K23" s="56"/>
      <c r="L23" s="56"/>
      <c r="M23" s="56"/>
      <c r="N23" s="56"/>
      <c r="O23" s="56"/>
      <c r="P23" s="56"/>
      <c r="Q23" s="56"/>
      <c r="R23" s="56"/>
    </row>
    <row r="24" ht="20.1" customHeight="1" spans="1:18">
      <c r="A24" s="55">
        <v>221</v>
      </c>
      <c r="B24" s="182" t="s">
        <v>2124</v>
      </c>
      <c r="C24" s="119">
        <f t="shared" si="0"/>
        <v>7500</v>
      </c>
      <c r="D24" s="56">
        <v>5700</v>
      </c>
      <c r="E24" s="56"/>
      <c r="F24" s="56">
        <v>1800</v>
      </c>
      <c r="G24" s="56"/>
      <c r="H24" s="56"/>
      <c r="I24" s="56"/>
      <c r="J24" s="56"/>
      <c r="K24" s="56"/>
      <c r="L24" s="56"/>
      <c r="M24" s="56"/>
      <c r="N24" s="56"/>
      <c r="O24" s="56"/>
      <c r="P24" s="56"/>
      <c r="Q24" s="56"/>
      <c r="R24" s="56"/>
    </row>
    <row r="25" ht="20.1" customHeight="1" spans="1:18">
      <c r="A25" s="55">
        <v>222</v>
      </c>
      <c r="B25" s="182" t="s">
        <v>2162</v>
      </c>
      <c r="C25" s="119">
        <f t="shared" si="0"/>
        <v>80</v>
      </c>
      <c r="D25" s="56"/>
      <c r="E25" s="56">
        <v>80</v>
      </c>
      <c r="F25" s="56"/>
      <c r="G25" s="56"/>
      <c r="H25" s="56"/>
      <c r="I25" s="56"/>
      <c r="J25" s="56"/>
      <c r="K25" s="56"/>
      <c r="L25" s="56"/>
      <c r="M25" s="56"/>
      <c r="N25" s="56"/>
      <c r="O25" s="56"/>
      <c r="P25" s="56"/>
      <c r="Q25" s="56"/>
      <c r="R25" s="56"/>
    </row>
    <row r="26" ht="20.1" customHeight="1" spans="1:18">
      <c r="A26" s="55">
        <v>224</v>
      </c>
      <c r="B26" s="182" t="s">
        <v>2248</v>
      </c>
      <c r="C26" s="119">
        <f t="shared" si="0"/>
        <v>2510</v>
      </c>
      <c r="D26" s="56">
        <v>830</v>
      </c>
      <c r="E26" s="56">
        <v>450</v>
      </c>
      <c r="F26" s="56">
        <v>1230</v>
      </c>
      <c r="G26" s="56"/>
      <c r="H26" s="56"/>
      <c r="I26" s="56"/>
      <c r="J26" s="56"/>
      <c r="K26" s="56"/>
      <c r="L26" s="56"/>
      <c r="M26" s="56"/>
      <c r="N26" s="56"/>
      <c r="O26" s="56"/>
      <c r="P26" s="56"/>
      <c r="Q26" s="56"/>
      <c r="R26" s="56"/>
    </row>
    <row r="27" ht="20.1" customHeight="1" spans="1:18">
      <c r="A27" s="55">
        <v>227</v>
      </c>
      <c r="B27" s="55" t="s">
        <v>2332</v>
      </c>
      <c r="C27" s="119">
        <f t="shared" si="0"/>
        <v>3500</v>
      </c>
      <c r="D27" s="56"/>
      <c r="E27" s="56"/>
      <c r="F27" s="56"/>
      <c r="G27" s="56"/>
      <c r="H27" s="56"/>
      <c r="I27" s="56"/>
      <c r="J27" s="56"/>
      <c r="K27" s="56"/>
      <c r="L27" s="56"/>
      <c r="M27" s="56"/>
      <c r="N27" s="56"/>
      <c r="O27" s="56"/>
      <c r="P27" s="56"/>
      <c r="Q27" s="56">
        <v>3500</v>
      </c>
      <c r="R27" s="56"/>
    </row>
    <row r="28" ht="20.1" customHeight="1" spans="1:18">
      <c r="A28" s="55">
        <v>229</v>
      </c>
      <c r="B28" s="57" t="s">
        <v>496</v>
      </c>
      <c r="C28" s="119">
        <f t="shared" si="0"/>
        <v>0</v>
      </c>
      <c r="D28" s="56"/>
      <c r="E28" s="56"/>
      <c r="F28" s="56"/>
      <c r="G28" s="56"/>
      <c r="H28" s="56"/>
      <c r="I28" s="56"/>
      <c r="J28" s="56"/>
      <c r="K28" s="56"/>
      <c r="L28" s="56"/>
      <c r="M28" s="56"/>
      <c r="N28" s="56"/>
      <c r="O28" s="56"/>
      <c r="P28" s="56"/>
      <c r="Q28" s="56"/>
      <c r="R28" s="56"/>
    </row>
    <row r="29" ht="20.1" customHeight="1" spans="1:18">
      <c r="A29" s="55">
        <v>230</v>
      </c>
      <c r="B29" s="57" t="s">
        <v>2383</v>
      </c>
      <c r="C29" s="119">
        <f t="shared" si="0"/>
        <v>0</v>
      </c>
      <c r="D29" s="56"/>
      <c r="E29" s="56"/>
      <c r="F29" s="56"/>
      <c r="G29" s="56"/>
      <c r="H29" s="56"/>
      <c r="I29" s="56"/>
      <c r="J29" s="56"/>
      <c r="K29" s="56"/>
      <c r="L29" s="56"/>
      <c r="M29" s="56"/>
      <c r="N29" s="56"/>
      <c r="O29" s="56"/>
      <c r="P29" s="56"/>
      <c r="Q29" s="56"/>
      <c r="R29" s="56"/>
    </row>
    <row r="30" ht="20.1" customHeight="1" spans="1:18">
      <c r="A30" s="55">
        <v>232</v>
      </c>
      <c r="B30" s="182" t="s">
        <v>2340</v>
      </c>
      <c r="C30" s="119">
        <f t="shared" si="0"/>
        <v>1515</v>
      </c>
      <c r="D30" s="56"/>
      <c r="E30" s="56"/>
      <c r="F30" s="56"/>
      <c r="G30" s="56"/>
      <c r="H30" s="56"/>
      <c r="I30" s="56"/>
      <c r="J30" s="56"/>
      <c r="K30" s="56"/>
      <c r="L30" s="56"/>
      <c r="M30" s="56"/>
      <c r="N30" s="56">
        <v>1515</v>
      </c>
      <c r="O30" s="56"/>
      <c r="P30" s="56"/>
      <c r="Q30" s="56"/>
      <c r="R30" s="56"/>
    </row>
    <row r="31" ht="20.1" customHeight="1" spans="1:18">
      <c r="A31" s="55">
        <v>233</v>
      </c>
      <c r="B31" s="182" t="s">
        <v>2365</v>
      </c>
      <c r="C31" s="119">
        <f t="shared" si="0"/>
        <v>0</v>
      </c>
      <c r="D31" s="56"/>
      <c r="E31" s="56"/>
      <c r="F31" s="56"/>
      <c r="G31" s="56"/>
      <c r="H31" s="56"/>
      <c r="I31" s="56"/>
      <c r="J31" s="56"/>
      <c r="K31" s="56"/>
      <c r="L31" s="56"/>
      <c r="M31" s="56"/>
      <c r="N31" s="56"/>
      <c r="O31" s="56"/>
      <c r="P31" s="56"/>
      <c r="Q31" s="56"/>
      <c r="R31" s="56"/>
    </row>
    <row r="32" ht="20.1" customHeight="1" spans="1:18">
      <c r="A32" s="183" t="s">
        <v>2479</v>
      </c>
      <c r="B32" s="183"/>
      <c r="C32" s="119">
        <f>SUM(C6:C31)</f>
        <v>292570</v>
      </c>
      <c r="D32" s="119">
        <f t="shared" ref="D32:R32" si="1">SUM(D6:D31)</f>
        <v>80204</v>
      </c>
      <c r="E32" s="119">
        <f t="shared" si="1"/>
        <v>31478</v>
      </c>
      <c r="F32" s="119">
        <f t="shared" si="1"/>
        <v>38168</v>
      </c>
      <c r="G32" s="119">
        <f t="shared" si="1"/>
        <v>0</v>
      </c>
      <c r="H32" s="119">
        <f t="shared" si="1"/>
        <v>58351</v>
      </c>
      <c r="I32" s="119">
        <f t="shared" si="1"/>
        <v>0</v>
      </c>
      <c r="J32" s="119">
        <f t="shared" si="1"/>
        <v>12130</v>
      </c>
      <c r="K32" s="119">
        <f t="shared" si="1"/>
        <v>0</v>
      </c>
      <c r="L32" s="119">
        <f t="shared" si="1"/>
        <v>51804</v>
      </c>
      <c r="M32" s="119">
        <f t="shared" si="1"/>
        <v>15050</v>
      </c>
      <c r="N32" s="119">
        <f t="shared" si="1"/>
        <v>1515</v>
      </c>
      <c r="O32" s="119">
        <f t="shared" si="1"/>
        <v>0</v>
      </c>
      <c r="P32" s="119">
        <f t="shared" si="1"/>
        <v>0</v>
      </c>
      <c r="Q32" s="119">
        <f t="shared" si="1"/>
        <v>3500</v>
      </c>
      <c r="R32" s="119">
        <f t="shared" si="1"/>
        <v>370</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showGridLines="0" showZeros="0" workbookViewId="0">
      <selection activeCell="I27" sqref="I27"/>
    </sheetView>
  </sheetViews>
  <sheetFormatPr defaultColWidth="5.7" defaultRowHeight="13.5" outlineLevelRow="6"/>
  <cols>
    <col min="1" max="1" width="18.7" style="161" customWidth="1"/>
    <col min="2" max="2" width="6.5" style="161" customWidth="1"/>
    <col min="3" max="3" width="7.375" style="161" customWidth="1"/>
    <col min="4" max="15" width="5.6" style="161" customWidth="1"/>
    <col min="16" max="16" width="6.375" style="161" customWidth="1"/>
    <col min="17" max="19" width="5.6" style="161" customWidth="1"/>
    <col min="20" max="20" width="5.9" style="161" customWidth="1"/>
    <col min="21" max="21" width="4.5" style="161" customWidth="1"/>
    <col min="22" max="25" width="5.6" style="161" customWidth="1"/>
    <col min="26" max="26" width="5" style="161" customWidth="1"/>
    <col min="27" max="27" width="5" style="162" customWidth="1"/>
    <col min="28" max="28" width="5.6" style="161" customWidth="1"/>
    <col min="29" max="16384" width="5.7" style="161"/>
  </cols>
  <sheetData>
    <row r="1" ht="14.25" spans="1:1">
      <c r="A1" s="39" t="s">
        <v>2687</v>
      </c>
    </row>
    <row r="2" s="160" customFormat="1" ht="33.9" customHeight="1" spans="1:28">
      <c r="A2" s="40" t="s">
        <v>18</v>
      </c>
      <c r="B2" s="32"/>
      <c r="C2" s="32"/>
      <c r="D2" s="32"/>
      <c r="E2" s="32"/>
      <c r="F2" s="32"/>
      <c r="G2" s="32"/>
      <c r="H2" s="32"/>
      <c r="I2" s="32"/>
      <c r="J2" s="32"/>
      <c r="K2" s="32"/>
      <c r="L2" s="32"/>
      <c r="M2" s="32"/>
      <c r="N2" s="32"/>
      <c r="O2" s="32"/>
      <c r="P2" s="32"/>
      <c r="Q2" s="32"/>
      <c r="R2" s="32"/>
      <c r="S2" s="32"/>
      <c r="T2" s="32"/>
      <c r="U2" s="32"/>
      <c r="V2" s="32"/>
      <c r="W2" s="32"/>
      <c r="X2" s="32"/>
      <c r="Y2" s="32"/>
      <c r="Z2" s="32"/>
      <c r="AA2" s="32"/>
      <c r="AB2" s="32"/>
    </row>
    <row r="3" ht="17.1" customHeight="1" spans="1:28">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70"/>
      <c r="AB3" s="163" t="s">
        <v>19</v>
      </c>
    </row>
    <row r="4" ht="31.5" customHeight="1" spans="1:28">
      <c r="A4" s="164" t="s">
        <v>2688</v>
      </c>
      <c r="B4" s="165" t="s">
        <v>2689</v>
      </c>
      <c r="C4" s="165"/>
      <c r="D4" s="165"/>
      <c r="E4" s="165"/>
      <c r="F4" s="165"/>
      <c r="G4" s="165"/>
      <c r="H4" s="165"/>
      <c r="I4" s="165"/>
      <c r="J4" s="165"/>
      <c r="K4" s="165"/>
      <c r="L4" s="165"/>
      <c r="M4" s="165"/>
      <c r="N4" s="165"/>
      <c r="O4" s="165"/>
      <c r="P4" s="165"/>
      <c r="Q4" s="165"/>
      <c r="R4" s="165"/>
      <c r="S4" s="165"/>
      <c r="T4" s="165"/>
      <c r="U4" s="165"/>
      <c r="V4" s="165"/>
      <c r="W4" s="165"/>
      <c r="X4" s="165"/>
      <c r="Y4" s="165"/>
      <c r="Z4" s="165"/>
      <c r="AA4" s="171"/>
      <c r="AB4" s="165"/>
    </row>
    <row r="5" ht="17.1" customHeight="1" spans="1:28">
      <c r="A5" s="166"/>
      <c r="B5" s="167" t="s">
        <v>56</v>
      </c>
      <c r="C5" s="173" t="s">
        <v>2690</v>
      </c>
      <c r="D5" s="174"/>
      <c r="E5" s="174"/>
      <c r="F5" s="174"/>
      <c r="G5" s="174"/>
      <c r="H5" s="174"/>
      <c r="I5" s="174"/>
      <c r="J5" s="174"/>
      <c r="K5" s="174"/>
      <c r="L5" s="174"/>
      <c r="M5" s="174"/>
      <c r="N5" s="174"/>
      <c r="O5" s="174"/>
      <c r="P5" s="174"/>
      <c r="Q5" s="174"/>
      <c r="R5" s="174"/>
      <c r="S5" s="178"/>
      <c r="T5" s="173" t="s">
        <v>2691</v>
      </c>
      <c r="U5" s="174"/>
      <c r="V5" s="174"/>
      <c r="W5" s="174"/>
      <c r="X5" s="174"/>
      <c r="Y5" s="174"/>
      <c r="Z5" s="174"/>
      <c r="AA5" s="174"/>
      <c r="AB5" s="178"/>
    </row>
    <row r="6" ht="126" customHeight="1" spans="1:28">
      <c r="A6" s="175"/>
      <c r="B6" s="176"/>
      <c r="C6" s="177" t="s">
        <v>2692</v>
      </c>
      <c r="D6" s="177" t="s">
        <v>2693</v>
      </c>
      <c r="E6" s="177" t="s">
        <v>2694</v>
      </c>
      <c r="F6" s="177" t="s">
        <v>2695</v>
      </c>
      <c r="G6" s="177" t="s">
        <v>2696</v>
      </c>
      <c r="H6" s="177" t="s">
        <v>2697</v>
      </c>
      <c r="I6" s="177" t="s">
        <v>2698</v>
      </c>
      <c r="J6" s="177" t="s">
        <v>2699</v>
      </c>
      <c r="K6" s="177" t="s">
        <v>2700</v>
      </c>
      <c r="L6" s="177" t="s">
        <v>2701</v>
      </c>
      <c r="M6" s="177" t="s">
        <v>2702</v>
      </c>
      <c r="N6" s="177" t="s">
        <v>2703</v>
      </c>
      <c r="O6" s="177" t="s">
        <v>2704</v>
      </c>
      <c r="P6" s="177" t="s">
        <v>2705</v>
      </c>
      <c r="Q6" s="177" t="s">
        <v>2706</v>
      </c>
      <c r="R6" s="177" t="s">
        <v>2707</v>
      </c>
      <c r="S6" s="177" t="s">
        <v>2708</v>
      </c>
      <c r="T6" s="177" t="s">
        <v>2692</v>
      </c>
      <c r="U6" s="177" t="s">
        <v>2709</v>
      </c>
      <c r="V6" s="177" t="s">
        <v>2710</v>
      </c>
      <c r="W6" s="177" t="s">
        <v>2711</v>
      </c>
      <c r="X6" s="177" t="s">
        <v>2712</v>
      </c>
      <c r="Y6" s="177" t="s">
        <v>2713</v>
      </c>
      <c r="Z6" s="177" t="s">
        <v>2714</v>
      </c>
      <c r="AA6" s="177" t="s">
        <v>2715</v>
      </c>
      <c r="AB6" s="177" t="s">
        <v>2716</v>
      </c>
    </row>
    <row r="7" spans="1:28">
      <c r="A7" s="168" t="s">
        <v>2717</v>
      </c>
      <c r="B7" s="169">
        <f>SUM(C7,T7)</f>
        <v>145300</v>
      </c>
      <c r="C7" s="169">
        <f>SUM(D7:S7)</f>
        <v>125300</v>
      </c>
      <c r="D7" s="169">
        <v>50485</v>
      </c>
      <c r="E7" s="169">
        <v>5310</v>
      </c>
      <c r="F7" s="169"/>
      <c r="G7" s="169">
        <v>3900</v>
      </c>
      <c r="H7" s="169">
        <v>1720</v>
      </c>
      <c r="I7" s="169">
        <v>6650</v>
      </c>
      <c r="J7" s="169">
        <v>6530</v>
      </c>
      <c r="K7" s="169">
        <v>2950</v>
      </c>
      <c r="L7" s="169">
        <v>9620</v>
      </c>
      <c r="M7" s="169">
        <v>7720</v>
      </c>
      <c r="N7" s="169">
        <v>100</v>
      </c>
      <c r="O7" s="169">
        <v>8550</v>
      </c>
      <c r="P7" s="169">
        <v>21555</v>
      </c>
      <c r="Q7" s="169"/>
      <c r="R7" s="169">
        <v>210</v>
      </c>
      <c r="S7" s="169"/>
      <c r="T7" s="169">
        <f>SUM(U7:AB7)</f>
        <v>20000</v>
      </c>
      <c r="U7" s="169">
        <v>6000</v>
      </c>
      <c r="V7" s="169">
        <v>1700</v>
      </c>
      <c r="W7" s="169">
        <v>5300</v>
      </c>
      <c r="X7" s="169"/>
      <c r="Y7" s="169">
        <v>7000</v>
      </c>
      <c r="Z7" s="169"/>
      <c r="AA7" s="179"/>
      <c r="AB7" s="169"/>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
  <sheetViews>
    <sheetView showGridLines="0" showZeros="0" workbookViewId="0">
      <selection activeCell="J28" sqref="J28"/>
    </sheetView>
  </sheetViews>
  <sheetFormatPr defaultColWidth="5.7" defaultRowHeight="13.5" outlineLevelRow="5"/>
  <cols>
    <col min="1" max="1" width="18.9" style="161" customWidth="1"/>
    <col min="2" max="2" width="7.375" style="161" customWidth="1"/>
    <col min="3" max="15" width="6" style="161" customWidth="1"/>
    <col min="16" max="16" width="6" style="162" customWidth="1"/>
    <col min="17" max="26" width="6" style="161" customWidth="1"/>
    <col min="27" max="16384" width="5.7" style="161"/>
  </cols>
  <sheetData>
    <row r="1" ht="14.25" spans="1:1">
      <c r="A1" s="39" t="s">
        <v>2718</v>
      </c>
    </row>
    <row r="2" s="160" customFormat="1" ht="33.9" customHeight="1" spans="1:26">
      <c r="A2" s="40" t="s">
        <v>58</v>
      </c>
      <c r="B2" s="32"/>
      <c r="C2" s="32"/>
      <c r="D2" s="32"/>
      <c r="E2" s="32"/>
      <c r="F2" s="32"/>
      <c r="G2" s="32"/>
      <c r="H2" s="32"/>
      <c r="I2" s="32"/>
      <c r="J2" s="32"/>
      <c r="K2" s="32"/>
      <c r="L2" s="32"/>
      <c r="M2" s="32"/>
      <c r="N2" s="32"/>
      <c r="O2" s="32"/>
      <c r="P2" s="32"/>
      <c r="Q2" s="32"/>
      <c r="R2" s="32"/>
      <c r="S2" s="32"/>
      <c r="T2" s="32"/>
      <c r="U2" s="32"/>
      <c r="V2" s="32"/>
      <c r="W2" s="32"/>
      <c r="X2" s="32"/>
      <c r="Y2" s="32"/>
      <c r="Z2" s="32"/>
    </row>
    <row r="3" ht="17.1" customHeight="1" spans="1:26">
      <c r="A3" s="163"/>
      <c r="B3" s="163" t="s">
        <v>55</v>
      </c>
      <c r="C3" s="163"/>
      <c r="D3" s="163"/>
      <c r="E3" s="163"/>
      <c r="F3" s="163"/>
      <c r="G3" s="163"/>
      <c r="H3" s="163"/>
      <c r="I3" s="163"/>
      <c r="J3" s="163"/>
      <c r="K3" s="163"/>
      <c r="L3" s="163"/>
      <c r="M3" s="163"/>
      <c r="N3" s="163"/>
      <c r="O3" s="163"/>
      <c r="P3" s="170"/>
      <c r="Q3" s="163"/>
      <c r="R3" s="163"/>
      <c r="S3" s="163"/>
      <c r="T3" s="163"/>
      <c r="U3" s="163"/>
      <c r="V3" s="163"/>
      <c r="W3" s="163"/>
      <c r="X3" s="163"/>
      <c r="Y3" s="163"/>
      <c r="Z3" s="163" t="s">
        <v>19</v>
      </c>
    </row>
    <row r="4" ht="31.5" customHeight="1" spans="1:26">
      <c r="A4" s="164" t="s">
        <v>2688</v>
      </c>
      <c r="B4" s="165" t="s">
        <v>2719</v>
      </c>
      <c r="C4" s="165"/>
      <c r="D4" s="165"/>
      <c r="E4" s="165"/>
      <c r="F4" s="165"/>
      <c r="G4" s="165"/>
      <c r="H4" s="165"/>
      <c r="I4" s="165"/>
      <c r="J4" s="165"/>
      <c r="K4" s="165"/>
      <c r="L4" s="165"/>
      <c r="M4" s="165"/>
      <c r="N4" s="165"/>
      <c r="O4" s="165"/>
      <c r="P4" s="171"/>
      <c r="Q4" s="165"/>
      <c r="R4" s="165"/>
      <c r="S4" s="165"/>
      <c r="T4" s="165"/>
      <c r="U4" s="165"/>
      <c r="V4" s="165"/>
      <c r="W4" s="165"/>
      <c r="X4" s="165"/>
      <c r="Y4" s="165"/>
      <c r="Z4" s="165"/>
    </row>
    <row r="5" ht="105.9" customHeight="1" spans="1:26">
      <c r="A5" s="166"/>
      <c r="B5" s="167" t="s">
        <v>2720</v>
      </c>
      <c r="C5" s="167" t="s">
        <v>60</v>
      </c>
      <c r="D5" s="167" t="s">
        <v>441</v>
      </c>
      <c r="E5" s="167" t="s">
        <v>509</v>
      </c>
      <c r="F5" s="167" t="s">
        <v>2721</v>
      </c>
      <c r="G5" s="167" t="s">
        <v>683</v>
      </c>
      <c r="H5" s="167" t="s">
        <v>2722</v>
      </c>
      <c r="I5" s="167" t="s">
        <v>887</v>
      </c>
      <c r="J5" s="167" t="s">
        <v>985</v>
      </c>
      <c r="K5" s="167" t="s">
        <v>1224</v>
      </c>
      <c r="L5" s="167" t="s">
        <v>1374</v>
      </c>
      <c r="M5" s="167" t="s">
        <v>1506</v>
      </c>
      <c r="N5" s="167" t="s">
        <v>1545</v>
      </c>
      <c r="O5" s="167" t="s">
        <v>2723</v>
      </c>
      <c r="P5" s="167" t="s">
        <v>1829</v>
      </c>
      <c r="Q5" s="167" t="s">
        <v>1937</v>
      </c>
      <c r="R5" s="167" t="s">
        <v>1969</v>
      </c>
      <c r="S5" s="167" t="s">
        <v>2024</v>
      </c>
      <c r="T5" s="167" t="s">
        <v>2042</v>
      </c>
      <c r="U5" s="167" t="s">
        <v>2124</v>
      </c>
      <c r="V5" s="172" t="s">
        <v>2162</v>
      </c>
      <c r="W5" s="167" t="s">
        <v>2248</v>
      </c>
      <c r="X5" s="167" t="s">
        <v>2340</v>
      </c>
      <c r="Y5" s="167" t="s">
        <v>2365</v>
      </c>
      <c r="Z5" s="167" t="s">
        <v>2724</v>
      </c>
    </row>
    <row r="6" spans="1:26">
      <c r="A6" s="168" t="s">
        <v>2717</v>
      </c>
      <c r="B6" s="169">
        <f>SUM(C6:Z6)</f>
        <v>289070</v>
      </c>
      <c r="C6" s="169">
        <v>51390</v>
      </c>
      <c r="D6" s="169">
        <v>0</v>
      </c>
      <c r="E6" s="169">
        <v>0</v>
      </c>
      <c r="F6" s="169">
        <v>11320</v>
      </c>
      <c r="G6" s="169">
        <v>85690</v>
      </c>
      <c r="H6" s="169">
        <v>2750</v>
      </c>
      <c r="I6" s="169">
        <v>2650</v>
      </c>
      <c r="J6" s="169">
        <v>45115</v>
      </c>
      <c r="K6" s="169">
        <v>16920</v>
      </c>
      <c r="L6" s="169">
        <v>4650</v>
      </c>
      <c r="M6" s="169">
        <v>17890</v>
      </c>
      <c r="N6" s="169">
        <v>24890</v>
      </c>
      <c r="O6" s="169">
        <v>450</v>
      </c>
      <c r="P6" s="169">
        <v>11780</v>
      </c>
      <c r="Q6" s="169">
        <v>100</v>
      </c>
      <c r="R6" s="169">
        <v>0</v>
      </c>
      <c r="S6" s="169">
        <v>370</v>
      </c>
      <c r="T6" s="169">
        <v>1500</v>
      </c>
      <c r="U6" s="169">
        <v>7500</v>
      </c>
      <c r="V6" s="169">
        <v>80</v>
      </c>
      <c r="W6" s="169">
        <v>2510</v>
      </c>
      <c r="X6" s="169">
        <v>1515</v>
      </c>
      <c r="Y6" s="169">
        <v>0</v>
      </c>
      <c r="Z6" s="169">
        <v>0</v>
      </c>
    </row>
  </sheetData>
  <mergeCells count="2">
    <mergeCell ref="A2:Z2"/>
    <mergeCell ref="A4:A5"/>
  </mergeCells>
  <dataValidations count="1">
    <dataValidation type="whole" operator="between" allowBlank="1" showInputMessage="1" showErrorMessage="1" error="需填写整数" sqref="C6">
      <formula1>-999999999</formula1>
      <formula2>9999999999999990</formula2>
    </dataValidation>
  </dataValidations>
  <printOptions horizontalCentered="1"/>
  <pageMargins left="0.471527777777778" right="0.471527777777778" top="0.590277777777778" bottom="0.471527777777778" header="0.313888888888889" footer="0.313888888888889"/>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封面</vt:lpstr>
      <vt:lpstr>目录</vt:lpstr>
      <vt:lpstr>表一</vt:lpstr>
      <vt:lpstr>表二 </vt:lpstr>
      <vt:lpstr>表三</vt:lpstr>
      <vt:lpstr>表四</vt:lpstr>
      <vt:lpstr>表五</vt:lpstr>
      <vt:lpstr>表六 </vt:lpstr>
      <vt:lpstr>表七</vt:lpstr>
      <vt:lpstr>表八</vt:lpstr>
      <vt:lpstr>表九</vt:lpstr>
      <vt:lpstr>表十</vt:lpstr>
      <vt:lpstr>表十一</vt:lpstr>
      <vt:lpstr>表十二</vt:lpstr>
      <vt:lpstr>表十三</vt:lpstr>
      <vt:lpstr>表十四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12</cp:lastModifiedBy>
  <cp:revision>1</cp:revision>
  <dcterms:created xsi:type="dcterms:W3CDTF">2006-02-20T13:15:00Z</dcterms:created>
  <cp:lastPrinted>2022-11-30T07:49:00Z</cp:lastPrinted>
  <dcterms:modified xsi:type="dcterms:W3CDTF">2025-05-09T06:38:40Z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A882B99F75CD4673A233AE7B823A4C10_13</vt:lpwstr>
  </property>
</Properties>
</file>