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761" activeTab="18"/>
  </bookViews>
  <sheets>
    <sheet name="封面" sheetId="8" r:id="rId1"/>
    <sheet name="目录" sheetId="9" r:id="rId2"/>
    <sheet name="表一" sheetId="12" r:id="rId3"/>
    <sheet name="表二 " sheetId="54" r:id="rId4"/>
    <sheet name="表三" sheetId="18" r:id="rId5"/>
    <sheet name="表四" sheetId="6" r:id="rId6"/>
    <sheet name="表五" sheetId="5" r:id="rId7"/>
    <sheet name="表六 (1)" sheetId="26" r:id="rId8"/>
    <sheet name="表六（2)" sheetId="23" r:id="rId9"/>
    <sheet name="表七 (1)" sheetId="27" r:id="rId10"/>
    <sheet name="表七(2)" sheetId="24" r:id="rId11"/>
    <sheet name="表八" sheetId="53" r:id="rId12"/>
    <sheet name="表九" sheetId="11" r:id="rId13"/>
    <sheet name="表十" sheetId="36" r:id="rId14"/>
    <sheet name="表十一" sheetId="10" r:id="rId15"/>
    <sheet name="表十二" sheetId="49" r:id="rId16"/>
    <sheet name="表十三" sheetId="50" r:id="rId17"/>
    <sheet name="表十四" sheetId="51" r:id="rId18"/>
    <sheet name="表十五" sheetId="52" r:id="rId19"/>
    <sheet name="Sheet1" sheetId="55" r:id="rId20"/>
  </sheets>
  <externalReferences>
    <externalReference r:id="rId21"/>
  </externalReferences>
  <definedNames>
    <definedName name="_xlnm._FilterDatabase" localSheetId="2" hidden="1">表一!$A$4:$G$33</definedName>
    <definedName name="_xlnm._FilterDatabase" localSheetId="3" hidden="1">'表二 '!$A$5:$G$1320</definedName>
    <definedName name="_xlnm._FilterDatabase" localSheetId="5" hidden="1">表四!$A$5:$I$210</definedName>
    <definedName name="_xlnm._FilterDatabase" localSheetId="12" hidden="1">表九!$A$6:$O$244</definedName>
    <definedName name="_xlnm.Print_Titles" localSheetId="3">'表二 '!$2:$5</definedName>
    <definedName name="_xlnm.Print_Titles" localSheetId="12">表九!$2:$6</definedName>
    <definedName name="_xlnm.Print_Titles" localSheetId="7">'表六 (1)'!$A:$A,'表六 (1)'!$4:$6</definedName>
    <definedName name="_xlnm.Print_Titles" localSheetId="8">'表六（2)'!$A:$A,'表六（2)'!$4:$5</definedName>
    <definedName name="_xlnm.Print_Titles" localSheetId="9">'表七 (1)'!$A:$A,'表七 (1)'!$4:$5</definedName>
    <definedName name="_xlnm.Print_Titles" localSheetId="10">'表七(2)'!$A:$A,'表七(2)'!$4:$5</definedName>
    <definedName name="_xlnm.Print_Titles" localSheetId="4">表三!$2:$6</definedName>
    <definedName name="_xlnm.Print_Titles" localSheetId="16">表十三!$4:$5</definedName>
    <definedName name="_xlnm.Print_Titles" localSheetId="17">表十四!$4:$6</definedName>
    <definedName name="_xlnm.Print_Titles" localSheetId="14">表十一!$1:$5</definedName>
    <definedName name="_xlnm.Print_Titles" localSheetId="5">表四!$1:$5</definedName>
    <definedName name="_xlnm.Print_Titles" localSheetId="6">表五!$B:$B,表五!$1:$4</definedName>
    <definedName name="_xlnm.Print_Titles" localSheetId="2">表一!$2:$5</definedName>
    <definedName name="地区名称" localSheetId="3">[1]封面!$B$2:$B$6</definedName>
    <definedName name="地区名称" localSheetId="1">目录!#REF!</definedName>
    <definedName name="地区名称">封面!#REF!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<sst xmlns="http://schemas.openxmlformats.org/spreadsheetml/2006/main" count="3991" uniqueCount="3193">
  <si>
    <t>附件</t>
  </si>
  <si>
    <t>2024年财政预算表</t>
  </si>
  <si>
    <t>目  录</t>
  </si>
  <si>
    <t xml:space="preserve">            表一 2024年一般公共预算收入表</t>
  </si>
  <si>
    <t xml:space="preserve">            表二 2024年一般公共预算支出表</t>
  </si>
  <si>
    <t xml:space="preserve">            表三 2024年一般公共预算收支平衡表</t>
  </si>
  <si>
    <t xml:space="preserve">            表四 2024年一般公共预算支出资金来源表</t>
  </si>
  <si>
    <t xml:space="preserve">            表五 2024年一般公共预算支出经济分类表</t>
  </si>
  <si>
    <t xml:space="preserve">            表六 2024年省市县一般公共预算收支表</t>
  </si>
  <si>
    <t xml:space="preserve">            表七 2024年省对下一般公共预算转移支付预算表</t>
  </si>
  <si>
    <t xml:space="preserve">            表八 2024年一般公共预算支出“三公”经费预算表</t>
  </si>
  <si>
    <t xml:space="preserve">            表九 2024年政府性基金预算收支表</t>
  </si>
  <si>
    <t xml:space="preserve">            表十 2024年政府性基金调入专项收入预算表</t>
  </si>
  <si>
    <t xml:space="preserve">            表十一 2024年政府性基金预算支出资金来源表</t>
  </si>
  <si>
    <t xml:space="preserve">            表十二 2024年国有资本经营预算收支表</t>
  </si>
  <si>
    <t xml:space="preserve">            表十三 2024年国有资本经营预算收入表</t>
  </si>
  <si>
    <t xml:space="preserve">            表十四 2024年国有资本经营预算支出表</t>
  </si>
  <si>
    <t xml:space="preserve">            表十五 2024年国有资本经营预算基础信息表</t>
  </si>
  <si>
    <t>表一</t>
  </si>
  <si>
    <t>2024年一般公共预算收入表</t>
  </si>
  <si>
    <t>单位：万元</t>
  </si>
  <si>
    <t>项目</t>
  </si>
  <si>
    <t>上年预算数</t>
  </si>
  <si>
    <t>上年执行数</t>
  </si>
  <si>
    <t>预算数</t>
  </si>
  <si>
    <t>代码</t>
  </si>
  <si>
    <t>名称</t>
  </si>
  <si>
    <t>金额</t>
  </si>
  <si>
    <t>为上年预算数的%</t>
  </si>
  <si>
    <t>为上年执行数的%</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</si>
  <si>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</si>
  <si>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</si>
  <si>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</si>
  <si>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</si>
  <si>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</si>
  <si>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</si>
  <si>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</si>
  <si>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</si>
  <si>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</si>
  <si>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</si>
  <si>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</si>
  <si>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</si>
  <si>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</si>
  <si>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</si>
  <si>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</si>
  <si>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</si>
  <si>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</si>
  <si>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</si>
  <si>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</si>
  <si>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</si>
  <si>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</si>
  <si>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</si>
  <si>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</si>
  <si>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</si>
  <si>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</si>
  <si>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</si>
  <si>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 xml:space="preserve"> </t>
  </si>
  <si>
    <t>收入合计</t>
  </si>
  <si>
    <t>表二</t>
  </si>
  <si>
    <t>2024年一般公共预算支出表</t>
  </si>
  <si>
    <t>201</t>
  </si>
  <si>
    <t>一般公共服务支出</t>
  </si>
  <si>
    <t>20101</t>
  </si>
  <si>
    <t>人大事务</t>
  </si>
  <si>
    <t>2010101</t>
  </si>
  <si>
    <t>行政运行</t>
  </si>
  <si>
    <t>2010102</t>
  </si>
  <si>
    <t>一般行政管理事务</t>
  </si>
  <si>
    <t>2010103</t>
  </si>
  <si>
    <t>机关服务</t>
  </si>
  <si>
    <t>2010104</t>
  </si>
  <si>
    <t>人大会议</t>
  </si>
  <si>
    <t>2010105</t>
  </si>
  <si>
    <t>人大立法</t>
  </si>
  <si>
    <t>2010106</t>
  </si>
  <si>
    <t>人大监督</t>
  </si>
  <si>
    <t>2010107</t>
  </si>
  <si>
    <t>人大代表履职能力提升</t>
  </si>
  <si>
    <t>2010108</t>
  </si>
  <si>
    <t>代表工作</t>
  </si>
  <si>
    <t>2010109</t>
  </si>
  <si>
    <t>人大信访工作</t>
  </si>
  <si>
    <t>2010150</t>
  </si>
  <si>
    <t>事业运行</t>
  </si>
  <si>
    <t>2010199</t>
  </si>
  <si>
    <t>其他人大事务支出</t>
  </si>
  <si>
    <t>20102</t>
  </si>
  <si>
    <t>政协事务</t>
  </si>
  <si>
    <t>2010201</t>
  </si>
  <si>
    <t>2010202</t>
  </si>
  <si>
    <t>2010203</t>
  </si>
  <si>
    <t>2010204</t>
  </si>
  <si>
    <t>政协会议</t>
  </si>
  <si>
    <t>2010205</t>
  </si>
  <si>
    <t>委员视察</t>
  </si>
  <si>
    <t>2010206</t>
  </si>
  <si>
    <t>参政议政</t>
  </si>
  <si>
    <t>2010250</t>
  </si>
  <si>
    <t>2010299</t>
  </si>
  <si>
    <t>其他政协事务支出</t>
  </si>
  <si>
    <t>20103</t>
  </si>
  <si>
    <t>政府办公厅（室）及相关机构事务</t>
  </si>
  <si>
    <t>2010301</t>
  </si>
  <si>
    <t>2010302</t>
  </si>
  <si>
    <t>2010303</t>
  </si>
  <si>
    <t>2010304</t>
  </si>
  <si>
    <t>专项服务</t>
  </si>
  <si>
    <t>2010305</t>
  </si>
  <si>
    <t>专项业务及机关事务管理</t>
  </si>
  <si>
    <t>2010306</t>
  </si>
  <si>
    <t>政务公开审批</t>
  </si>
  <si>
    <t>2010308</t>
  </si>
  <si>
    <t>信访事务</t>
  </si>
  <si>
    <t>2010309</t>
  </si>
  <si>
    <t>参事事务</t>
  </si>
  <si>
    <t>2010350</t>
  </si>
  <si>
    <t>2010399</t>
  </si>
  <si>
    <t>其他政府办公厅（室）及相关机构事务支出</t>
  </si>
  <si>
    <t>20104</t>
  </si>
  <si>
    <t>发展与改革事务</t>
  </si>
  <si>
    <t>2010401</t>
  </si>
  <si>
    <t>2010402</t>
  </si>
  <si>
    <t>2010403</t>
  </si>
  <si>
    <t>2010404</t>
  </si>
  <si>
    <t>战略规划与实施</t>
  </si>
  <si>
    <t>2010405</t>
  </si>
  <si>
    <t>日常经济运行调节</t>
  </si>
  <si>
    <t>2010406</t>
  </si>
  <si>
    <t>社会事业发展规划</t>
  </si>
  <si>
    <t>2010407</t>
  </si>
  <si>
    <t>经济体制改革研究</t>
  </si>
  <si>
    <t>2010408</t>
  </si>
  <si>
    <t>物价管理</t>
  </si>
  <si>
    <t>2010450</t>
  </si>
  <si>
    <t>2010499</t>
  </si>
  <si>
    <t>其他发展与改革事务支出</t>
  </si>
  <si>
    <t>20105</t>
  </si>
  <si>
    <t>统计信息事务</t>
  </si>
  <si>
    <t>2010501</t>
  </si>
  <si>
    <t>2010502</t>
  </si>
  <si>
    <t>2010503</t>
  </si>
  <si>
    <t>2010504</t>
  </si>
  <si>
    <t>信息事务</t>
  </si>
  <si>
    <t>2010505</t>
  </si>
  <si>
    <t>专项统计业务</t>
  </si>
  <si>
    <t>2010506</t>
  </si>
  <si>
    <t>统计管理</t>
  </si>
  <si>
    <t>2010507</t>
  </si>
  <si>
    <t>专项普查活动</t>
  </si>
  <si>
    <t>2010508</t>
  </si>
  <si>
    <t>统计抽样调查</t>
  </si>
  <si>
    <t>2010550</t>
  </si>
  <si>
    <t>2010599</t>
  </si>
  <si>
    <t>其他统计信息事务支出</t>
  </si>
  <si>
    <t>20106</t>
  </si>
  <si>
    <t>财政事务</t>
  </si>
  <si>
    <t>2010601</t>
  </si>
  <si>
    <t>2010602</t>
  </si>
  <si>
    <t>2010603</t>
  </si>
  <si>
    <t>2010604</t>
  </si>
  <si>
    <t>预算改革业务</t>
  </si>
  <si>
    <t>2010605</t>
  </si>
  <si>
    <t>财政国库业务</t>
  </si>
  <si>
    <t>2010606</t>
  </si>
  <si>
    <t>财政监察</t>
  </si>
  <si>
    <t>2010607</t>
  </si>
  <si>
    <t>信息化建设</t>
  </si>
  <si>
    <t>2010608</t>
  </si>
  <si>
    <t>财政委托业务支出</t>
  </si>
  <si>
    <t>2010650</t>
  </si>
  <si>
    <t>2010699</t>
  </si>
  <si>
    <t>其他财政事务支出</t>
  </si>
  <si>
    <t>20107</t>
  </si>
  <si>
    <t>税收事务</t>
  </si>
  <si>
    <t>2010701</t>
  </si>
  <si>
    <t>2010702</t>
  </si>
  <si>
    <t>2010703</t>
  </si>
  <si>
    <t>2010709</t>
  </si>
  <si>
    <t>2010710</t>
  </si>
  <si>
    <t>税收业务</t>
  </si>
  <si>
    <t>2010750</t>
  </si>
  <si>
    <t>2010799</t>
  </si>
  <si>
    <t>其他税收事务支出</t>
  </si>
  <si>
    <t>20108</t>
  </si>
  <si>
    <t>审计事务</t>
  </si>
  <si>
    <t>2010801</t>
  </si>
  <si>
    <t>2010802</t>
  </si>
  <si>
    <t>2010803</t>
  </si>
  <si>
    <t>2010804</t>
  </si>
  <si>
    <t>审计业务</t>
  </si>
  <si>
    <t>2010805</t>
  </si>
  <si>
    <t>审计管理</t>
  </si>
  <si>
    <t>2010806</t>
  </si>
  <si>
    <t>2010850</t>
  </si>
  <si>
    <t>2010899</t>
  </si>
  <si>
    <t>其他审计事务支出</t>
  </si>
  <si>
    <t>20109</t>
  </si>
  <si>
    <t>海关事务</t>
  </si>
  <si>
    <t>2010901</t>
  </si>
  <si>
    <t>2010902</t>
  </si>
  <si>
    <t>2010903</t>
  </si>
  <si>
    <t>2010905</t>
  </si>
  <si>
    <t>缉私办案</t>
  </si>
  <si>
    <t>2010907</t>
  </si>
  <si>
    <t>口岸管理</t>
  </si>
  <si>
    <t>2010908</t>
  </si>
  <si>
    <t>2010909</t>
  </si>
  <si>
    <t>海关关务</t>
  </si>
  <si>
    <t>2010910</t>
  </si>
  <si>
    <t>关税征管</t>
  </si>
  <si>
    <t>2010911</t>
  </si>
  <si>
    <t>海关监管</t>
  </si>
  <si>
    <t>2010912</t>
  </si>
  <si>
    <t>检验检疫</t>
  </si>
  <si>
    <t>2010950</t>
  </si>
  <si>
    <t>2010999</t>
  </si>
  <si>
    <t>其他海关事务支出</t>
  </si>
  <si>
    <t>20111</t>
  </si>
  <si>
    <t>纪检监察事务</t>
  </si>
  <si>
    <t>2011101</t>
  </si>
  <si>
    <t>2011102</t>
  </si>
  <si>
    <t>2011103</t>
  </si>
  <si>
    <t>2011104</t>
  </si>
  <si>
    <t>大案要案查处</t>
  </si>
  <si>
    <t>2011105</t>
  </si>
  <si>
    <t>派驻派出机构</t>
  </si>
  <si>
    <t>2011106</t>
  </si>
  <si>
    <t>巡视工作</t>
  </si>
  <si>
    <t>2011150</t>
  </si>
  <si>
    <t>2011199</t>
  </si>
  <si>
    <t>其他纪检监察事务支出</t>
  </si>
  <si>
    <t>20113</t>
  </si>
  <si>
    <t>商贸事务</t>
  </si>
  <si>
    <t>2011301</t>
  </si>
  <si>
    <t>2011302</t>
  </si>
  <si>
    <t>2011303</t>
  </si>
  <si>
    <t>2011304</t>
  </si>
  <si>
    <t>对外贸易管理</t>
  </si>
  <si>
    <t>2011305</t>
  </si>
  <si>
    <t>国际经济合作</t>
  </si>
  <si>
    <t>2011306</t>
  </si>
  <si>
    <t>外资管理</t>
  </si>
  <si>
    <t>2011307</t>
  </si>
  <si>
    <t>国内贸易管理</t>
  </si>
  <si>
    <t>2011308</t>
  </si>
  <si>
    <t>招商引资</t>
  </si>
  <si>
    <t>2011350</t>
  </si>
  <si>
    <t>2011399</t>
  </si>
  <si>
    <t>其他商贸事务支出</t>
  </si>
  <si>
    <t>20114</t>
  </si>
  <si>
    <t>知识产权事务</t>
  </si>
  <si>
    <t>2011401</t>
  </si>
  <si>
    <t>2011402</t>
  </si>
  <si>
    <t>2011403</t>
  </si>
  <si>
    <t>2011404</t>
  </si>
  <si>
    <t>专利审批</t>
  </si>
  <si>
    <t>2011405</t>
  </si>
  <si>
    <t>知识产权战略和规划</t>
  </si>
  <si>
    <t>2011408</t>
  </si>
  <si>
    <t>国际合作与交流</t>
  </si>
  <si>
    <t>2011409</t>
  </si>
  <si>
    <t>知识产权宏观管理</t>
  </si>
  <si>
    <t>2011410</t>
  </si>
  <si>
    <t>商标管理</t>
  </si>
  <si>
    <t>2011411</t>
  </si>
  <si>
    <t>原产地地理标志管理</t>
  </si>
  <si>
    <t>2011450</t>
  </si>
  <si>
    <t>2011499</t>
  </si>
  <si>
    <t>其他知识产权事务支出</t>
  </si>
  <si>
    <t>20123</t>
  </si>
  <si>
    <t>民族事务</t>
  </si>
  <si>
    <t>2012301</t>
  </si>
  <si>
    <t>2012302</t>
  </si>
  <si>
    <t>2012303</t>
  </si>
  <si>
    <t>2012304</t>
  </si>
  <si>
    <t>民族工作专项</t>
  </si>
  <si>
    <t>2012350</t>
  </si>
  <si>
    <t>2012399</t>
  </si>
  <si>
    <t>其他民族事务支出</t>
  </si>
  <si>
    <t>20125</t>
  </si>
  <si>
    <t>港澳台事务</t>
  </si>
  <si>
    <t>2012501</t>
  </si>
  <si>
    <t>2012502</t>
  </si>
  <si>
    <t>2012503</t>
  </si>
  <si>
    <t>2012504</t>
  </si>
  <si>
    <t>港澳事务</t>
  </si>
  <si>
    <t>2012505</t>
  </si>
  <si>
    <t>台湾事务</t>
  </si>
  <si>
    <t>2012550</t>
  </si>
  <si>
    <t>2012599</t>
  </si>
  <si>
    <t>其他港澳台事务支出</t>
  </si>
  <si>
    <t>20126</t>
  </si>
  <si>
    <t>档案事务</t>
  </si>
  <si>
    <t>2012601</t>
  </si>
  <si>
    <t>2012602</t>
  </si>
  <si>
    <t>2012603</t>
  </si>
  <si>
    <t>2012604</t>
  </si>
  <si>
    <t>档案馆</t>
  </si>
  <si>
    <t>2012699</t>
  </si>
  <si>
    <t>其他档案事务支出</t>
  </si>
  <si>
    <t>20128</t>
  </si>
  <si>
    <t>民主党派及工商联事务</t>
  </si>
  <si>
    <t>2012801</t>
  </si>
  <si>
    <t>2012802</t>
  </si>
  <si>
    <t>2012803</t>
  </si>
  <si>
    <t>2012804</t>
  </si>
  <si>
    <t>2012850</t>
  </si>
  <si>
    <t>2012899</t>
  </si>
  <si>
    <t>其他民主党派及工商联事务支出</t>
  </si>
  <si>
    <t>20129</t>
  </si>
  <si>
    <t>群众团体事务</t>
  </si>
  <si>
    <t>2012901</t>
  </si>
  <si>
    <t>2012902</t>
  </si>
  <si>
    <t>2012903</t>
  </si>
  <si>
    <t>2012906</t>
  </si>
  <si>
    <t>工会事务</t>
  </si>
  <si>
    <t>2012950</t>
  </si>
  <si>
    <t>2012999</t>
  </si>
  <si>
    <t>其他群众团体事务支出</t>
  </si>
  <si>
    <t>20131</t>
  </si>
  <si>
    <t>党委办公厅（室）及相关机构事务</t>
  </si>
  <si>
    <t>2013101</t>
  </si>
  <si>
    <t>2013102</t>
  </si>
  <si>
    <t>2013103</t>
  </si>
  <si>
    <t>2013105</t>
  </si>
  <si>
    <t>专项业务</t>
  </si>
  <si>
    <t>2013150</t>
  </si>
  <si>
    <t>2013199</t>
  </si>
  <si>
    <t>其他党委办公厅（室）及相关机构事务支出</t>
  </si>
  <si>
    <t>20132</t>
  </si>
  <si>
    <t>组织事务</t>
  </si>
  <si>
    <t>2013201</t>
  </si>
  <si>
    <t>2013202</t>
  </si>
  <si>
    <t>2013203</t>
  </si>
  <si>
    <t>2013204</t>
  </si>
  <si>
    <t>公务员事务</t>
  </si>
  <si>
    <t>2013250</t>
  </si>
  <si>
    <t>2013299</t>
  </si>
  <si>
    <t>其他组织事务支出</t>
  </si>
  <si>
    <t>20133</t>
  </si>
  <si>
    <t>宣传事务</t>
  </si>
  <si>
    <t>2013301</t>
  </si>
  <si>
    <t>2013302</t>
  </si>
  <si>
    <t>2013303</t>
  </si>
  <si>
    <t>2013304</t>
  </si>
  <si>
    <t>宣传管理</t>
  </si>
  <si>
    <t>2013350</t>
  </si>
  <si>
    <t>2013399</t>
  </si>
  <si>
    <t>其他宣传事务支出</t>
  </si>
  <si>
    <t>20134</t>
  </si>
  <si>
    <t>统战事务</t>
  </si>
  <si>
    <t>2013401</t>
  </si>
  <si>
    <t>2013402</t>
  </si>
  <si>
    <t>2013403</t>
  </si>
  <si>
    <t>2013404</t>
  </si>
  <si>
    <t>宗教事务</t>
  </si>
  <si>
    <t>2013405</t>
  </si>
  <si>
    <t>华侨事务</t>
  </si>
  <si>
    <t>2013450</t>
  </si>
  <si>
    <t>2013499</t>
  </si>
  <si>
    <t>其他统战事务支出</t>
  </si>
  <si>
    <t>20135</t>
  </si>
  <si>
    <t>对外联络事务</t>
  </si>
  <si>
    <t>2013501</t>
  </si>
  <si>
    <t>2013502</t>
  </si>
  <si>
    <t>2013503</t>
  </si>
  <si>
    <t>2013550</t>
  </si>
  <si>
    <t>2013599</t>
  </si>
  <si>
    <t>其他对外联络事务支出</t>
  </si>
  <si>
    <t>20136</t>
  </si>
  <si>
    <t>其他共产党事务支出</t>
  </si>
  <si>
    <t>2013601</t>
  </si>
  <si>
    <t>2013602</t>
  </si>
  <si>
    <t>2013603</t>
  </si>
  <si>
    <t>2013650</t>
  </si>
  <si>
    <t>2013699</t>
  </si>
  <si>
    <t>20137</t>
  </si>
  <si>
    <t>网信事务</t>
  </si>
  <si>
    <t>2013701</t>
  </si>
  <si>
    <t>2013702</t>
  </si>
  <si>
    <t>2013703</t>
  </si>
  <si>
    <t>2013704</t>
  </si>
  <si>
    <t>信息安全事务</t>
  </si>
  <si>
    <t>2013750</t>
  </si>
  <si>
    <t>2013799</t>
  </si>
  <si>
    <t>其他网信事务支出</t>
  </si>
  <si>
    <t>20138</t>
  </si>
  <si>
    <t>市场监督管理事务</t>
  </si>
  <si>
    <t>2013801</t>
  </si>
  <si>
    <t>2013802</t>
  </si>
  <si>
    <t>2013803</t>
  </si>
  <si>
    <t>2013804</t>
  </si>
  <si>
    <t>市场主体管理</t>
  </si>
  <si>
    <t>2013805</t>
  </si>
  <si>
    <t>市场秩序执法</t>
  </si>
  <si>
    <t>2013808</t>
  </si>
  <si>
    <t>2013810</t>
  </si>
  <si>
    <t>质量基础</t>
  </si>
  <si>
    <t>2013812</t>
  </si>
  <si>
    <t>药品事务</t>
  </si>
  <si>
    <t>2013813</t>
  </si>
  <si>
    <t>医疗器械事务</t>
  </si>
  <si>
    <t>2013814</t>
  </si>
  <si>
    <t>化妆品事务</t>
  </si>
  <si>
    <t>2013815</t>
  </si>
  <si>
    <t>质量安全监管</t>
  </si>
  <si>
    <t>2013816</t>
  </si>
  <si>
    <t>食品安全监管</t>
  </si>
  <si>
    <t>2013850</t>
  </si>
  <si>
    <t>2013899</t>
  </si>
  <si>
    <t>其他市场监督管理事务</t>
  </si>
  <si>
    <t>20199</t>
  </si>
  <si>
    <t>其他一般公共服务支出</t>
  </si>
  <si>
    <t>2019901</t>
  </si>
  <si>
    <t>国家赔偿费用支出</t>
  </si>
  <si>
    <t>2019999</t>
  </si>
  <si>
    <t>202</t>
  </si>
  <si>
    <t>外交支出</t>
  </si>
  <si>
    <t>20201</t>
  </si>
  <si>
    <t>外交管理事务</t>
  </si>
  <si>
    <t>2020101</t>
  </si>
  <si>
    <t>2020102</t>
  </si>
  <si>
    <t>2020103</t>
  </si>
  <si>
    <t>2020104</t>
  </si>
  <si>
    <t>2020150</t>
  </si>
  <si>
    <t>2020199</t>
  </si>
  <si>
    <t>其他外交管理事务支出</t>
  </si>
  <si>
    <t>20202</t>
  </si>
  <si>
    <t>驻外机构</t>
  </si>
  <si>
    <t>2020201</t>
  </si>
  <si>
    <t>驻外使领馆（团、处）</t>
  </si>
  <si>
    <t>2020202</t>
  </si>
  <si>
    <t>其他驻外机构支出</t>
  </si>
  <si>
    <t>20203</t>
  </si>
  <si>
    <t>对外援助</t>
  </si>
  <si>
    <t>2020304</t>
  </si>
  <si>
    <t>援外优惠贷款贴息</t>
  </si>
  <si>
    <t>2020306</t>
  </si>
  <si>
    <t>20204</t>
  </si>
  <si>
    <t>国际组织</t>
  </si>
  <si>
    <t>2020401</t>
  </si>
  <si>
    <t>国际组织会费</t>
  </si>
  <si>
    <t>2020402</t>
  </si>
  <si>
    <t>国际组织捐赠</t>
  </si>
  <si>
    <t>2020403</t>
  </si>
  <si>
    <t>维和摊款</t>
  </si>
  <si>
    <t>2020404</t>
  </si>
  <si>
    <t>国际组织股金及基金</t>
  </si>
  <si>
    <t>2020499</t>
  </si>
  <si>
    <t>其他国际组织支出</t>
  </si>
  <si>
    <t>20205</t>
  </si>
  <si>
    <t>对外合作与交流</t>
  </si>
  <si>
    <t>2020503</t>
  </si>
  <si>
    <t>在华国际会议</t>
  </si>
  <si>
    <t>2020504</t>
  </si>
  <si>
    <t>国际交流活动</t>
  </si>
  <si>
    <t>2020505</t>
  </si>
  <si>
    <t>对外合作活动</t>
  </si>
  <si>
    <t>2020599</t>
  </si>
  <si>
    <t>其他对外合作与交流支出</t>
  </si>
  <si>
    <t>20206</t>
  </si>
  <si>
    <t>对外宣传</t>
  </si>
  <si>
    <t>2020601</t>
  </si>
  <si>
    <t>20207</t>
  </si>
  <si>
    <t>边界勘界联检</t>
  </si>
  <si>
    <t>2020701</t>
  </si>
  <si>
    <t>边界勘界</t>
  </si>
  <si>
    <t>2020702</t>
  </si>
  <si>
    <t>边界联检</t>
  </si>
  <si>
    <t>2020703</t>
  </si>
  <si>
    <t>边界界桩维护</t>
  </si>
  <si>
    <t>2020799</t>
  </si>
  <si>
    <t>其他支出</t>
  </si>
  <si>
    <t>20208</t>
  </si>
  <si>
    <t>国际发展合作</t>
  </si>
  <si>
    <t>2020801</t>
  </si>
  <si>
    <t>2020802</t>
  </si>
  <si>
    <t>2020803</t>
  </si>
  <si>
    <t>2020850</t>
  </si>
  <si>
    <t>2020899</t>
  </si>
  <si>
    <t>其他国际发展合作支出</t>
  </si>
  <si>
    <t>20299</t>
  </si>
  <si>
    <t>其他外交支出</t>
  </si>
  <si>
    <t>2029999</t>
  </si>
  <si>
    <t>203</t>
  </si>
  <si>
    <t>国防支出</t>
  </si>
  <si>
    <t>20301</t>
  </si>
  <si>
    <t>军费</t>
  </si>
  <si>
    <t>2030101</t>
  </si>
  <si>
    <t>现役部队</t>
  </si>
  <si>
    <t>2030102</t>
  </si>
  <si>
    <t>预备役部队</t>
  </si>
  <si>
    <t>2030199</t>
  </si>
  <si>
    <t>其他军费支出</t>
  </si>
  <si>
    <t>20304</t>
  </si>
  <si>
    <t>国防科研事业</t>
  </si>
  <si>
    <t>2030401</t>
  </si>
  <si>
    <t>20305</t>
  </si>
  <si>
    <t>专项工程</t>
  </si>
  <si>
    <t>2030501</t>
  </si>
  <si>
    <t>20306</t>
  </si>
  <si>
    <t>国防动员</t>
  </si>
  <si>
    <t>2030601</t>
  </si>
  <si>
    <t>兵役征集</t>
  </si>
  <si>
    <t>2030602</t>
  </si>
  <si>
    <t>经济动员</t>
  </si>
  <si>
    <t>2030603</t>
  </si>
  <si>
    <t>人民防空</t>
  </si>
  <si>
    <t>2030604</t>
  </si>
  <si>
    <t>交通战备</t>
  </si>
  <si>
    <t>2030607</t>
  </si>
  <si>
    <t>民兵</t>
  </si>
  <si>
    <t>2030608</t>
  </si>
  <si>
    <t>边海防</t>
  </si>
  <si>
    <t>2030699</t>
  </si>
  <si>
    <t>其他国防动员支出</t>
  </si>
  <si>
    <t>20399</t>
  </si>
  <si>
    <t>其他国防支出</t>
  </si>
  <si>
    <t>2039999</t>
  </si>
  <si>
    <t>204</t>
  </si>
  <si>
    <t>公共安全支出</t>
  </si>
  <si>
    <t>20401</t>
  </si>
  <si>
    <t>武装警察部队</t>
  </si>
  <si>
    <t>2040101</t>
  </si>
  <si>
    <t>2040199</t>
  </si>
  <si>
    <t>其他武装警察部队支出</t>
  </si>
  <si>
    <t>20402</t>
  </si>
  <si>
    <t>公安</t>
  </si>
  <si>
    <t>2040201</t>
  </si>
  <si>
    <t>2040202</t>
  </si>
  <si>
    <t>2040203</t>
  </si>
  <si>
    <t>2040219</t>
  </si>
  <si>
    <t>2040220</t>
  </si>
  <si>
    <t>执法办案</t>
  </si>
  <si>
    <t>2040221</t>
  </si>
  <si>
    <t>特别业务</t>
  </si>
  <si>
    <t>2040222</t>
  </si>
  <si>
    <t>特勤业务</t>
  </si>
  <si>
    <t>2040223</t>
  </si>
  <si>
    <t>移民事务</t>
  </si>
  <si>
    <t>2040250</t>
  </si>
  <si>
    <t>2040299</t>
  </si>
  <si>
    <t>其他公安支出</t>
  </si>
  <si>
    <t>20403</t>
  </si>
  <si>
    <t>国家安全</t>
  </si>
  <si>
    <t>2040301</t>
  </si>
  <si>
    <t>2040302</t>
  </si>
  <si>
    <t>2040303</t>
  </si>
  <si>
    <t>2040304</t>
  </si>
  <si>
    <t>安全业务</t>
  </si>
  <si>
    <t>2040350</t>
  </si>
  <si>
    <t>2040399</t>
  </si>
  <si>
    <t>其他国家安全支出</t>
  </si>
  <si>
    <t>20404</t>
  </si>
  <si>
    <t>检察</t>
  </si>
  <si>
    <t>2040401</t>
  </si>
  <si>
    <t>2040402</t>
  </si>
  <si>
    <t>2040403</t>
  </si>
  <si>
    <t>2040409</t>
  </si>
  <si>
    <t>“两房”建设</t>
  </si>
  <si>
    <t>2040410</t>
  </si>
  <si>
    <t>检察监督</t>
  </si>
  <si>
    <t>2040450</t>
  </si>
  <si>
    <t>2040499</t>
  </si>
  <si>
    <t>其他检察支出</t>
  </si>
  <si>
    <t>20405</t>
  </si>
  <si>
    <t>法院</t>
  </si>
  <si>
    <t>2040501</t>
  </si>
  <si>
    <t>2040502</t>
  </si>
  <si>
    <t>2040503</t>
  </si>
  <si>
    <t>2040504</t>
  </si>
  <si>
    <t>案件审判</t>
  </si>
  <si>
    <t>2040505</t>
  </si>
  <si>
    <t>案件执行</t>
  </si>
  <si>
    <t>2040506</t>
  </si>
  <si>
    <t>“两庭”建设</t>
  </si>
  <si>
    <t>2040550</t>
  </si>
  <si>
    <t>2040599</t>
  </si>
  <si>
    <t>其他法院支出</t>
  </si>
  <si>
    <t>20406</t>
  </si>
  <si>
    <t>司法</t>
  </si>
  <si>
    <t>2040601</t>
  </si>
  <si>
    <t>2040602</t>
  </si>
  <si>
    <t>2040603</t>
  </si>
  <si>
    <t>2040604</t>
  </si>
  <si>
    <t>基层司法业务</t>
  </si>
  <si>
    <t>2040605</t>
  </si>
  <si>
    <t>普法宣传</t>
  </si>
  <si>
    <t>2040606</t>
  </si>
  <si>
    <t>律师管理</t>
  </si>
  <si>
    <t>2040607</t>
  </si>
  <si>
    <t>公共法律服务</t>
  </si>
  <si>
    <t>2040608</t>
  </si>
  <si>
    <t>国家统一法律职业资格考试</t>
  </si>
  <si>
    <t>2040610</t>
  </si>
  <si>
    <t>社区矫正</t>
  </si>
  <si>
    <t>2040612</t>
  </si>
  <si>
    <t>法治建设</t>
  </si>
  <si>
    <t>2040613</t>
  </si>
  <si>
    <t>2040650</t>
  </si>
  <si>
    <t>2040699</t>
  </si>
  <si>
    <t>其他司法支出</t>
  </si>
  <si>
    <t>20407</t>
  </si>
  <si>
    <t>监狱</t>
  </si>
  <si>
    <t>2040701</t>
  </si>
  <si>
    <t>2040702</t>
  </si>
  <si>
    <t>2040703</t>
  </si>
  <si>
    <t>2040704</t>
  </si>
  <si>
    <t>罪犯生活及医疗卫生</t>
  </si>
  <si>
    <t>2040705</t>
  </si>
  <si>
    <t>监狱业务及罪犯改造</t>
  </si>
  <si>
    <t>2040706</t>
  </si>
  <si>
    <t>狱政设施建设</t>
  </si>
  <si>
    <t>2040707</t>
  </si>
  <si>
    <t>2040750</t>
  </si>
  <si>
    <t>2040799</t>
  </si>
  <si>
    <t>其他监狱支出</t>
  </si>
  <si>
    <t>20408</t>
  </si>
  <si>
    <t>强制隔离戒毒</t>
  </si>
  <si>
    <t>2040801</t>
  </si>
  <si>
    <t>2040802</t>
  </si>
  <si>
    <t>2040803</t>
  </si>
  <si>
    <t>2040804</t>
  </si>
  <si>
    <t>强制隔离戒毒人员生活</t>
  </si>
  <si>
    <t>2040805</t>
  </si>
  <si>
    <t>强制隔离戒毒人员教育</t>
  </si>
  <si>
    <t>2040806</t>
  </si>
  <si>
    <t>所政设施建设</t>
  </si>
  <si>
    <t>2040807</t>
  </si>
  <si>
    <t>2040850</t>
  </si>
  <si>
    <t>2040899</t>
  </si>
  <si>
    <t>其他强制隔离戒毒支出</t>
  </si>
  <si>
    <t>20409</t>
  </si>
  <si>
    <t>国家保密</t>
  </si>
  <si>
    <t>2040901</t>
  </si>
  <si>
    <t>2040902</t>
  </si>
  <si>
    <t>2040903</t>
  </si>
  <si>
    <t>2040904</t>
  </si>
  <si>
    <t>保密技术</t>
  </si>
  <si>
    <t>2040905</t>
  </si>
  <si>
    <t>保密管理</t>
  </si>
  <si>
    <t>2040950</t>
  </si>
  <si>
    <t>2040999</t>
  </si>
  <si>
    <t>其他国家保密支出</t>
  </si>
  <si>
    <t>20410</t>
  </si>
  <si>
    <t>缉私警察</t>
  </si>
  <si>
    <t>2041001</t>
  </si>
  <si>
    <t>2041002</t>
  </si>
  <si>
    <t>2041006</t>
  </si>
  <si>
    <t>2041007</t>
  </si>
  <si>
    <t>缉私业务</t>
  </si>
  <si>
    <t>2041099</t>
  </si>
  <si>
    <t>其他缉私警察支出</t>
  </si>
  <si>
    <t>20499</t>
  </si>
  <si>
    <t>其他公共安全支出</t>
  </si>
  <si>
    <t>2049902</t>
  </si>
  <si>
    <t>国家司法救助支出</t>
  </si>
  <si>
    <t>2049999</t>
  </si>
  <si>
    <t>205</t>
  </si>
  <si>
    <t>教育支出</t>
  </si>
  <si>
    <t>20501</t>
  </si>
  <si>
    <t>教育管理事务</t>
  </si>
  <si>
    <t>2050101</t>
  </si>
  <si>
    <t>2050102</t>
  </si>
  <si>
    <t>2050103</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</si>
  <si>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</si>
  <si>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</si>
  <si>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</si>
  <si>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</si>
  <si>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</si>
  <si>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</si>
  <si>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</si>
  <si>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</si>
  <si>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</si>
  <si>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</si>
  <si>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</si>
  <si>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</si>
  <si>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</si>
  <si>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</si>
  <si>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</si>
  <si>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</si>
  <si>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</si>
  <si>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</si>
  <si>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2050301</t>
  </si>
  <si>
    <t>初等职业教育</t>
  </si>
  <si>
    <t>2050302</t>
  </si>
  <si>
    <t>中等职业教育</t>
  </si>
  <si>
    <t>2050303</t>
  </si>
  <si>
    <t>技校教育</t>
  </si>
  <si>
    <t>2050305</t>
  </si>
  <si>
    <t>高等职业教育</t>
  </si>
  <si>
    <t>2050399</t>
  </si>
  <si>
    <t>其他职业教育支出</t>
  </si>
  <si>
    <t>20504</t>
  </si>
  <si>
    <t>成人教育</t>
  </si>
  <si>
    <t>2050401</t>
  </si>
  <si>
    <t>成人初等教育</t>
  </si>
  <si>
    <t>2050402</t>
  </si>
  <si>
    <t>成人中等教育</t>
  </si>
  <si>
    <t>2050403</t>
  </si>
  <si>
    <t>成人高等教育</t>
  </si>
  <si>
    <t>2050404</t>
  </si>
  <si>
    <t>成人广播电视教育</t>
  </si>
  <si>
    <t>2050499</t>
  </si>
  <si>
    <t>其他成人教育支出</t>
  </si>
  <si>
    <t>20505</t>
  </si>
  <si>
    <t>广播电视教育</t>
  </si>
  <si>
    <t>2050501</t>
  </si>
  <si>
    <t>广播电视学校</t>
  </si>
  <si>
    <t>2050502</t>
  </si>
  <si>
    <t>教育电视台</t>
  </si>
  <si>
    <t>2050599</t>
  </si>
  <si>
    <t>其他广播电视教育支出</t>
  </si>
  <si>
    <t>20506</t>
  </si>
  <si>
    <t>留学教育</t>
  </si>
  <si>
    <t>2050601</t>
  </si>
  <si>
    <t>出国留学教育</t>
  </si>
  <si>
    <t>2050602</t>
  </si>
  <si>
    <t>来华留学教育</t>
  </si>
  <si>
    <t>2050699</t>
  </si>
  <si>
    <t>其他留学教育支出</t>
  </si>
  <si>
    <t>20507</t>
  </si>
  <si>
    <t>特殊教育</t>
  </si>
  <si>
    <t>2050701</t>
  </si>
  <si>
    <t>特殊学校教育</t>
  </si>
  <si>
    <t>2050702</t>
  </si>
  <si>
    <t>工读学校教育</t>
  </si>
  <si>
    <t>2050799</t>
  </si>
  <si>
    <t>其他特殊教育支出</t>
  </si>
  <si>
    <t>20508</t>
  </si>
  <si>
    <t>进修及培训</t>
  </si>
  <si>
    <t>2050801</t>
  </si>
  <si>
    <t>教师进修</t>
  </si>
  <si>
    <t>2050802</t>
  </si>
  <si>
    <t>干部教育</t>
  </si>
  <si>
    <t>2050803</t>
  </si>
  <si>
    <t>培训支出</t>
  </si>
  <si>
    <t>2050804</t>
  </si>
  <si>
    <t>退役士兵能力提升</t>
  </si>
  <si>
    <t>2050899</t>
  </si>
  <si>
    <t>其他进修及培训</t>
  </si>
  <si>
    <t>20509</t>
  </si>
  <si>
    <t>教育费附加安排的支出</t>
  </si>
  <si>
    <t>2050901</t>
  </si>
  <si>
    <t>农村中小学校舍建设</t>
  </si>
  <si>
    <t>2050902</t>
  </si>
  <si>
    <t>农村中小学教学设施</t>
  </si>
  <si>
    <t>2050903</t>
  </si>
  <si>
    <t>城市中小学校舍建设</t>
  </si>
  <si>
    <t>2050904</t>
  </si>
  <si>
    <t>城市中小学教学设施</t>
  </si>
  <si>
    <t>2050905</t>
  </si>
  <si>
    <t>中等职业学校教学设施</t>
  </si>
  <si>
    <t>2050999</t>
  </si>
  <si>
    <t>其他教育费附加安排的支出</t>
  </si>
  <si>
    <t>20599</t>
  </si>
  <si>
    <t>其他教育支出</t>
  </si>
  <si>
    <t>2059999</t>
  </si>
  <si>
    <t>206</t>
  </si>
  <si>
    <t>科学技术支出</t>
  </si>
  <si>
    <t>20601</t>
  </si>
  <si>
    <t>科学技术管理事务</t>
  </si>
  <si>
    <t>2060101</t>
  </si>
  <si>
    <t>2060102</t>
  </si>
  <si>
    <t>2060103</t>
  </si>
  <si>
    <t>2060199</t>
  </si>
  <si>
    <t>其他科学技术管理事务支出</t>
  </si>
  <si>
    <t>20602</t>
  </si>
  <si>
    <t>基础研究</t>
  </si>
  <si>
    <t>2060201</t>
  </si>
  <si>
    <t>机构运行</t>
  </si>
  <si>
    <t>2060203</t>
  </si>
  <si>
    <t>自然科学基金</t>
  </si>
  <si>
    <t>2060204</t>
  </si>
  <si>
    <t>实验室及相关设施</t>
  </si>
  <si>
    <t>2060205</t>
  </si>
  <si>
    <t>重大科学工程</t>
  </si>
  <si>
    <t>2060206</t>
  </si>
  <si>
    <t>专项基础科研</t>
  </si>
  <si>
    <t>2060207</t>
  </si>
  <si>
    <t>专项技术基础</t>
  </si>
  <si>
    <t>2060208</t>
  </si>
  <si>
    <t>科技人才队伍建设</t>
  </si>
  <si>
    <t>2060299</t>
  </si>
  <si>
    <t>其他基础研究支出</t>
  </si>
  <si>
    <t>20603</t>
  </si>
  <si>
    <t>应用研究</t>
  </si>
  <si>
    <t>2060301</t>
  </si>
  <si>
    <t>2060302</t>
  </si>
  <si>
    <t>社会公益研究</t>
  </si>
  <si>
    <t>2060303</t>
  </si>
  <si>
    <t>高技术研究</t>
  </si>
  <si>
    <t>2060304</t>
  </si>
  <si>
    <t>专项科研试制</t>
  </si>
  <si>
    <t>2060399</t>
  </si>
  <si>
    <t>其他应用研究支出</t>
  </si>
  <si>
    <t>20604</t>
  </si>
  <si>
    <t>技术研究与开发</t>
  </si>
  <si>
    <t>2060401</t>
  </si>
  <si>
    <t>2060404</t>
  </si>
  <si>
    <t>科技成果转化与扩散</t>
  </si>
  <si>
    <t>2060405</t>
  </si>
  <si>
    <t>共性技术研究与开发</t>
  </si>
  <si>
    <t>2060499</t>
  </si>
  <si>
    <t>其他技术研究与开发支出</t>
  </si>
  <si>
    <t>20605</t>
  </si>
  <si>
    <t>科技条件与服务</t>
  </si>
  <si>
    <t>2060501</t>
  </si>
  <si>
    <t>2060502</t>
  </si>
  <si>
    <t>技术创新服务体系</t>
  </si>
  <si>
    <t>2060503</t>
  </si>
  <si>
    <t>科技条件专项</t>
  </si>
  <si>
    <t>2060599</t>
  </si>
  <si>
    <t>其他科技条件与服务支出</t>
  </si>
  <si>
    <t>20606</t>
  </si>
  <si>
    <t>社会科学</t>
  </si>
  <si>
    <t>2060601</t>
  </si>
  <si>
    <t>社会科学研究机构</t>
  </si>
  <si>
    <t>2060602</t>
  </si>
  <si>
    <t>社会科学研究</t>
  </si>
  <si>
    <t>2060603</t>
  </si>
  <si>
    <t>社科基金支出</t>
  </si>
  <si>
    <t>2060699</t>
  </si>
  <si>
    <t>其他社会科学支出</t>
  </si>
  <si>
    <t>20607</t>
  </si>
  <si>
    <t>科学技术普及</t>
  </si>
  <si>
    <t>2060701</t>
  </si>
  <si>
    <t>2060702</t>
  </si>
  <si>
    <t>科普活动</t>
  </si>
  <si>
    <t>2060703</t>
  </si>
  <si>
    <t>青少年科技活动</t>
  </si>
  <si>
    <t>2060704</t>
  </si>
  <si>
    <t>学术交流活动</t>
  </si>
  <si>
    <t>2060705</t>
  </si>
  <si>
    <t>科技馆站</t>
  </si>
  <si>
    <t>2060799</t>
  </si>
  <si>
    <t>其他科学技术普及支出</t>
  </si>
  <si>
    <t>20608</t>
  </si>
  <si>
    <t>科技交流与合作</t>
  </si>
  <si>
    <t>2060801</t>
  </si>
  <si>
    <t>国际交流与合作</t>
  </si>
  <si>
    <t>2060802</t>
  </si>
  <si>
    <t>重大科技合作项目</t>
  </si>
  <si>
    <t>2060899</t>
  </si>
  <si>
    <t>其他科技交流与合作支出</t>
  </si>
  <si>
    <t>20609</t>
  </si>
  <si>
    <t>科技重大项目</t>
  </si>
  <si>
    <t>2060901</t>
  </si>
  <si>
    <t>科技重大专项</t>
  </si>
  <si>
    <t>2060902</t>
  </si>
  <si>
    <t>重点研发计划</t>
  </si>
  <si>
    <t>2060999</t>
  </si>
  <si>
    <t>其他科技重大项目</t>
  </si>
  <si>
    <t>20699</t>
  </si>
  <si>
    <t>其他科学技术支出</t>
  </si>
  <si>
    <t>2069901</t>
  </si>
  <si>
    <t>科技奖励</t>
  </si>
  <si>
    <t>2069902</t>
  </si>
  <si>
    <t>核应急</t>
  </si>
  <si>
    <t>2069903</t>
  </si>
  <si>
    <t>转制科研机构</t>
  </si>
  <si>
    <t>2069999</t>
  </si>
  <si>
    <t>207</t>
  </si>
  <si>
    <t>文化旅游体育与传媒支出</t>
  </si>
  <si>
    <t>20701</t>
  </si>
  <si>
    <t>文化和旅游</t>
  </si>
  <si>
    <t>2070101</t>
  </si>
  <si>
    <t>2070102</t>
  </si>
  <si>
    <t>2070103</t>
  </si>
  <si>
    <t>2070104</t>
  </si>
  <si>
    <t>图书馆</t>
  </si>
  <si>
    <t>2070105</t>
  </si>
  <si>
    <t>文化展示及纪念机构</t>
  </si>
  <si>
    <t>2070106</t>
  </si>
  <si>
    <t>艺术表演场所</t>
  </si>
  <si>
    <t>2070107</t>
  </si>
  <si>
    <t>艺术表演团体</t>
  </si>
  <si>
    <t>2070108</t>
  </si>
  <si>
    <t>文化活动</t>
  </si>
  <si>
    <t>2070109</t>
  </si>
  <si>
    <t>群众文化</t>
  </si>
  <si>
    <t>2070110</t>
  </si>
  <si>
    <t>文化和旅游交流与合作</t>
  </si>
  <si>
    <t>2070111</t>
  </si>
  <si>
    <t>文化创作与保护</t>
  </si>
  <si>
    <t>2070112</t>
  </si>
  <si>
    <t>文化和旅游市场管理</t>
  </si>
  <si>
    <t>2070113</t>
  </si>
  <si>
    <t>旅游宣传</t>
  </si>
  <si>
    <t>2070114</t>
  </si>
  <si>
    <t>文化和旅游管理事务</t>
  </si>
  <si>
    <t>2070199</t>
  </si>
  <si>
    <t>其他文化和旅游支出</t>
  </si>
  <si>
    <t>20702</t>
  </si>
  <si>
    <t>文物</t>
  </si>
  <si>
    <t>2070201</t>
  </si>
  <si>
    <t>2070202</t>
  </si>
  <si>
    <t>2070203</t>
  </si>
  <si>
    <t>2070204</t>
  </si>
  <si>
    <t>文物保护</t>
  </si>
  <si>
    <t>2070205</t>
  </si>
  <si>
    <t>博物馆</t>
  </si>
  <si>
    <t>2070206</t>
  </si>
  <si>
    <t>历史名城与古迹</t>
  </si>
  <si>
    <t>2070299</t>
  </si>
  <si>
    <t>其他文物支出</t>
  </si>
  <si>
    <t>20703</t>
  </si>
  <si>
    <t>体育</t>
  </si>
  <si>
    <t>2070301</t>
  </si>
  <si>
    <t>2070302</t>
  </si>
  <si>
    <t>2070303</t>
  </si>
  <si>
    <t>2070304</t>
  </si>
  <si>
    <t>运动项目管理</t>
  </si>
  <si>
    <t>2070305</t>
  </si>
  <si>
    <t>体育竞赛</t>
  </si>
  <si>
    <t>2070306</t>
  </si>
  <si>
    <t>体育训练</t>
  </si>
  <si>
    <t>2070307</t>
  </si>
  <si>
    <t>体育场馆</t>
  </si>
  <si>
    <t>2070308</t>
  </si>
  <si>
    <t>群众体育</t>
  </si>
  <si>
    <t>2070309</t>
  </si>
  <si>
    <t>体育交流与合作</t>
  </si>
  <si>
    <t>2070399</t>
  </si>
  <si>
    <t>其他体育支出</t>
  </si>
  <si>
    <t>20706</t>
  </si>
  <si>
    <t>新闻出版电影</t>
  </si>
  <si>
    <t>2070601</t>
  </si>
  <si>
    <t>2070602</t>
  </si>
  <si>
    <t>2070603</t>
  </si>
  <si>
    <t>2070604</t>
  </si>
  <si>
    <t>新闻通讯</t>
  </si>
  <si>
    <t>2070605</t>
  </si>
  <si>
    <t>出版发行</t>
  </si>
  <si>
    <t>2070606</t>
  </si>
  <si>
    <t>版权管理</t>
  </si>
  <si>
    <t>2070607</t>
  </si>
  <si>
    <t>电影</t>
  </si>
  <si>
    <t>2070699</t>
  </si>
  <si>
    <t>其他新闻出版电影支出</t>
  </si>
  <si>
    <t>20708</t>
  </si>
  <si>
    <t>广播电视</t>
  </si>
  <si>
    <t>2070801</t>
  </si>
  <si>
    <t>2070802</t>
  </si>
  <si>
    <t>2070803</t>
  </si>
  <si>
    <t>2070806</t>
  </si>
  <si>
    <t>监测监管</t>
  </si>
  <si>
    <t>2070807</t>
  </si>
  <si>
    <t>传输发射</t>
  </si>
  <si>
    <t>2070808</t>
  </si>
  <si>
    <t>广播电视事务</t>
  </si>
  <si>
    <t>2070899</t>
  </si>
  <si>
    <t>其他广播电视支出</t>
  </si>
  <si>
    <t>20799</t>
  </si>
  <si>
    <t>其他文化旅游体育与传媒支出</t>
  </si>
  <si>
    <t>2079902</t>
  </si>
  <si>
    <t>宣传文化发展专项支出</t>
  </si>
  <si>
    <t>2079903</t>
  </si>
  <si>
    <t>文化产业发展专项支出</t>
  </si>
  <si>
    <t>2079999</t>
  </si>
  <si>
    <t>208</t>
  </si>
  <si>
    <t>社会保障和就业支出</t>
  </si>
  <si>
    <t>20801</t>
  </si>
  <si>
    <t>人力资源和社会保障管理事务</t>
  </si>
  <si>
    <t>2080101</t>
  </si>
  <si>
    <t>2080102</t>
  </si>
  <si>
    <t>2080103</t>
  </si>
  <si>
    <t>2080104</t>
  </si>
  <si>
    <t>综合业务管理</t>
  </si>
  <si>
    <t>2080105</t>
  </si>
  <si>
    <t>劳动保障监察</t>
  </si>
  <si>
    <t>2080106</t>
  </si>
  <si>
    <t>就业管理事务</t>
  </si>
  <si>
    <t>2080107</t>
  </si>
  <si>
    <t>社会保险业务管理事务</t>
  </si>
  <si>
    <t>2080108</t>
  </si>
  <si>
    <t>2080109</t>
  </si>
  <si>
    <t>社会保险经办机构</t>
  </si>
  <si>
    <t>2080110</t>
  </si>
  <si>
    <t>劳动关系和维权</t>
  </si>
  <si>
    <t>2080111</t>
  </si>
  <si>
    <t>公共就业服务和职业技能鉴定机构</t>
  </si>
  <si>
    <t>2080112</t>
  </si>
  <si>
    <t>劳动人事争议调解仲裁</t>
  </si>
  <si>
    <t>2080113</t>
  </si>
  <si>
    <t>政府特殊津贴</t>
  </si>
  <si>
    <t>2080114</t>
  </si>
  <si>
    <t>资助留学回国人员</t>
  </si>
  <si>
    <t>2080115</t>
  </si>
  <si>
    <t>博士后日常经费</t>
  </si>
  <si>
    <t>2080116</t>
  </si>
  <si>
    <t>引进人才费用</t>
  </si>
  <si>
    <t>2080150</t>
  </si>
  <si>
    <t>2080199</t>
  </si>
  <si>
    <t>其他人力资源和社会保障管理事务支出</t>
  </si>
  <si>
    <t>20802</t>
  </si>
  <si>
    <t>民政管理事务</t>
  </si>
  <si>
    <t>2080201</t>
  </si>
  <si>
    <t>2080202</t>
  </si>
  <si>
    <t>2080203</t>
  </si>
  <si>
    <t>2080206</t>
  </si>
  <si>
    <t>社会组织管理</t>
  </si>
  <si>
    <t>2080207</t>
  </si>
  <si>
    <t>行政区划和地名管理</t>
  </si>
  <si>
    <t>2080208</t>
  </si>
  <si>
    <t>基层政权建设和社区治理</t>
  </si>
  <si>
    <t>2080299</t>
  </si>
  <si>
    <t>其他民政管理事务支出</t>
  </si>
  <si>
    <t>20804</t>
  </si>
  <si>
    <t>补充全国社会保障基金</t>
  </si>
  <si>
    <t>2080402</t>
  </si>
  <si>
    <t>用一般公共预算补充基金</t>
  </si>
  <si>
    <t>20805</t>
  </si>
  <si>
    <t>行政事业单位养老支出</t>
  </si>
  <si>
    <t>2080501</t>
  </si>
  <si>
    <t>行政单位离退休</t>
  </si>
  <si>
    <t>2080502</t>
  </si>
  <si>
    <t>事业单位离退休</t>
  </si>
  <si>
    <t>2080503</t>
  </si>
  <si>
    <t>离退休人员管理机构</t>
  </si>
  <si>
    <t>2080505</t>
  </si>
  <si>
    <t>机关事业单位基本养老保险缴费支出</t>
  </si>
  <si>
    <t>2080506</t>
  </si>
  <si>
    <t>机关事业单位职业年金缴费支出</t>
  </si>
  <si>
    <t>2080507</t>
  </si>
  <si>
    <t>对机关事业单位基本养老保险基金的补助</t>
  </si>
  <si>
    <t>2080508</t>
  </si>
  <si>
    <t>对机关事业单位职业年金的补助</t>
  </si>
  <si>
    <t>2080599</t>
  </si>
  <si>
    <t>其他行政事业单位养老支出</t>
  </si>
  <si>
    <t>20806</t>
  </si>
  <si>
    <t>企业改革补助</t>
  </si>
  <si>
    <t>2080601</t>
  </si>
  <si>
    <t>企业关闭破产补助</t>
  </si>
  <si>
    <t>2080602</t>
  </si>
  <si>
    <t>厂办大集体改革补助</t>
  </si>
  <si>
    <t>2080699</t>
  </si>
  <si>
    <t>其他企业改革发展补助</t>
  </si>
  <si>
    <t>20807</t>
  </si>
  <si>
    <t>就业补助</t>
  </si>
  <si>
    <t>2080701</t>
  </si>
  <si>
    <t>就业创业服务补贴</t>
  </si>
  <si>
    <t>2080702</t>
  </si>
  <si>
    <t>职业培训补贴</t>
  </si>
  <si>
    <t>2080704</t>
  </si>
  <si>
    <t>社会保险补贴</t>
  </si>
  <si>
    <t>2080705</t>
  </si>
  <si>
    <t>公益性岗位补贴</t>
  </si>
  <si>
    <t>2080709</t>
  </si>
  <si>
    <t>职业技能鉴定补贴</t>
  </si>
  <si>
    <t>2080711</t>
  </si>
  <si>
    <t>就业见习补贴</t>
  </si>
  <si>
    <t>2080712</t>
  </si>
  <si>
    <t>高技能人才培养补助</t>
  </si>
  <si>
    <t>2080713</t>
  </si>
  <si>
    <t>促进创业补贴</t>
  </si>
  <si>
    <t>2080799</t>
  </si>
  <si>
    <t>其他就业补助支出</t>
  </si>
  <si>
    <t>20808</t>
  </si>
  <si>
    <t>抚恤</t>
  </si>
  <si>
    <t>2080801</t>
  </si>
  <si>
    <t>死亡抚恤</t>
  </si>
  <si>
    <t>2080802</t>
  </si>
  <si>
    <t>伤残抚恤</t>
  </si>
  <si>
    <t>2080803</t>
  </si>
  <si>
    <t>在乡复员、退伍军人生活补助</t>
  </si>
  <si>
    <t>2080805</t>
  </si>
  <si>
    <t>义务兵优待</t>
  </si>
  <si>
    <t>2080806</t>
  </si>
  <si>
    <t>农村籍退役士兵老年生活补助</t>
  </si>
  <si>
    <t>2080807</t>
  </si>
  <si>
    <t>光荣院</t>
  </si>
  <si>
    <t>2080808</t>
  </si>
  <si>
    <t>烈士纪念设施管理维护</t>
  </si>
  <si>
    <t>2080899</t>
  </si>
  <si>
    <t>其他优抚支出</t>
  </si>
  <si>
    <t>20809</t>
  </si>
  <si>
    <t>退役安置</t>
  </si>
  <si>
    <t>2080901</t>
  </si>
  <si>
    <t>退役士兵安置</t>
  </si>
  <si>
    <t>2080902</t>
  </si>
  <si>
    <t>军队移交政府的离退休人员安置</t>
  </si>
  <si>
    <t>2080903</t>
  </si>
  <si>
    <t>军队移交政府离退休干部管理机构</t>
  </si>
  <si>
    <t>2080904</t>
  </si>
  <si>
    <t>退役士兵管理教育</t>
  </si>
  <si>
    <t>2080905</t>
  </si>
  <si>
    <t>军队转业干部安置</t>
  </si>
  <si>
    <t>2080999</t>
  </si>
  <si>
    <t>其他退役安置支出</t>
  </si>
  <si>
    <t>20810</t>
  </si>
  <si>
    <t>社会福利</t>
  </si>
  <si>
    <t>2081001</t>
  </si>
  <si>
    <t>儿童福利</t>
  </si>
  <si>
    <t>2081002</t>
  </si>
  <si>
    <t>老年福利</t>
  </si>
  <si>
    <t>2081003</t>
  </si>
  <si>
    <t>康复辅具</t>
  </si>
  <si>
    <t>2081004</t>
  </si>
  <si>
    <t>殡葬</t>
  </si>
  <si>
    <t>2081005</t>
  </si>
  <si>
    <t>社会福利事业单位</t>
  </si>
  <si>
    <t>2081006</t>
  </si>
  <si>
    <t>养老服务</t>
  </si>
  <si>
    <t>2081099</t>
  </si>
  <si>
    <t>其他社会福利支出</t>
  </si>
  <si>
    <t>20811</t>
  </si>
  <si>
    <t>残疾人事业</t>
  </si>
  <si>
    <t>2081101</t>
  </si>
  <si>
    <t>2081102</t>
  </si>
  <si>
    <t>2081103</t>
  </si>
  <si>
    <t>2081104</t>
  </si>
  <si>
    <t>残疾人康复</t>
  </si>
  <si>
    <t>2081105</t>
  </si>
  <si>
    <t>残疾人就业</t>
  </si>
  <si>
    <t>2081106</t>
  </si>
  <si>
    <t>残疾人体育</t>
  </si>
  <si>
    <t>2081107</t>
  </si>
  <si>
    <t>残疾人生活和护理补贴</t>
  </si>
  <si>
    <t>2081199</t>
  </si>
  <si>
    <t>其他残疾人事业支出</t>
  </si>
  <si>
    <t>20816</t>
  </si>
  <si>
    <t>红十字事业</t>
  </si>
  <si>
    <t>2081601</t>
  </si>
  <si>
    <t>2081602</t>
  </si>
  <si>
    <t>2081603</t>
  </si>
  <si>
    <t>2081650</t>
  </si>
  <si>
    <t>2081699</t>
  </si>
  <si>
    <t>其他红十字事业支出</t>
  </si>
  <si>
    <t>20819</t>
  </si>
  <si>
    <t>最低生活保障</t>
  </si>
  <si>
    <t>2081901</t>
  </si>
  <si>
    <t>城市最低生活保障金支出</t>
  </si>
  <si>
    <t>2081902</t>
  </si>
  <si>
    <t>农村最低生活保障金支出</t>
  </si>
  <si>
    <t>20820</t>
  </si>
  <si>
    <t>临时救助</t>
  </si>
  <si>
    <t>2082001</t>
  </si>
  <si>
    <t>临时救助支出</t>
  </si>
  <si>
    <t>2082002</t>
  </si>
  <si>
    <t>流浪乞讨人员救助支出</t>
  </si>
  <si>
    <t>20821</t>
  </si>
  <si>
    <t>特困人员救助供养</t>
  </si>
  <si>
    <t>2082101</t>
  </si>
  <si>
    <t>城市特困人员救助供养支出</t>
  </si>
  <si>
    <t>2082102</t>
  </si>
  <si>
    <t>农村特困人员救助供养支出</t>
  </si>
  <si>
    <t>20824</t>
  </si>
  <si>
    <t>补充道路交通事故社会救助基金</t>
  </si>
  <si>
    <t>2082401</t>
  </si>
  <si>
    <t>交强险增值税补助基金支出</t>
  </si>
  <si>
    <t>2082402</t>
  </si>
  <si>
    <t>交强险罚款收入补助基金支出</t>
  </si>
  <si>
    <t>20825</t>
  </si>
  <si>
    <t>其他生活救助</t>
  </si>
  <si>
    <t>2082501</t>
  </si>
  <si>
    <t>其他城市生活救助</t>
  </si>
  <si>
    <t>2082502</t>
  </si>
  <si>
    <t>其他农村生活救助</t>
  </si>
  <si>
    <t>20826</t>
  </si>
  <si>
    <t>财政对基本养老保险基金的补助</t>
  </si>
  <si>
    <t>2082601</t>
  </si>
  <si>
    <t>财政对企业职工基本养老保险基金的补助</t>
  </si>
  <si>
    <t>2082602</t>
  </si>
  <si>
    <t>财政对城乡居民基本养老保险基金的补助</t>
  </si>
  <si>
    <t>2082699</t>
  </si>
  <si>
    <t>财政对其他基本养老保险基金的补助</t>
  </si>
  <si>
    <t>20827</t>
  </si>
  <si>
    <t>财政对其他社会保险基金的补助</t>
  </si>
  <si>
    <t>2082701</t>
  </si>
  <si>
    <t>财政对失业保险基金的补助</t>
  </si>
  <si>
    <t>2082702</t>
  </si>
  <si>
    <t>财政对工伤保险基金的补助</t>
  </si>
  <si>
    <t>2082799</t>
  </si>
  <si>
    <t>其他财政对社会保险基金的补助</t>
  </si>
  <si>
    <t>20828</t>
  </si>
  <si>
    <t>退役军人管理事务</t>
  </si>
  <si>
    <t>2082801</t>
  </si>
  <si>
    <t>2082802</t>
  </si>
  <si>
    <t>2082803</t>
  </si>
  <si>
    <t>2082804</t>
  </si>
  <si>
    <t>拥军优属</t>
  </si>
  <si>
    <t>2082805</t>
  </si>
  <si>
    <t>军供保障</t>
  </si>
  <si>
    <t>2082850</t>
  </si>
  <si>
    <t>2082899</t>
  </si>
  <si>
    <t>其他退役军人事务管理支出</t>
  </si>
  <si>
    <t>20830</t>
  </si>
  <si>
    <t>财政代缴社会保险费支出</t>
  </si>
  <si>
    <t>2083001</t>
  </si>
  <si>
    <t>财政代缴城乡居民基本养老保险费支出</t>
  </si>
  <si>
    <t>2083099</t>
  </si>
  <si>
    <t>财政代缴其他社会保险费支出</t>
  </si>
  <si>
    <t>20899</t>
  </si>
  <si>
    <t>其他社会保障和就业支出</t>
  </si>
  <si>
    <t>2089999</t>
  </si>
  <si>
    <t>210</t>
  </si>
  <si>
    <t>卫生健康支出</t>
  </si>
  <si>
    <t>21001</t>
  </si>
  <si>
    <t>卫生健康管理事务</t>
  </si>
  <si>
    <t>2100101</t>
  </si>
  <si>
    <t>2100102</t>
  </si>
  <si>
    <t>2100103</t>
  </si>
  <si>
    <t>2100199</t>
  </si>
  <si>
    <t>其他卫生健康管理事务支出</t>
  </si>
  <si>
    <t>21002</t>
  </si>
  <si>
    <t>公立医院</t>
  </si>
  <si>
    <t>2100201</t>
  </si>
  <si>
    <t>综合医院</t>
  </si>
  <si>
    <t>2100202</t>
  </si>
  <si>
    <t>中医（民族）医院</t>
  </si>
  <si>
    <t>2100203</t>
  </si>
  <si>
    <t>传染病医院</t>
  </si>
  <si>
    <t>2100204</t>
  </si>
  <si>
    <t>职业病防治医院</t>
  </si>
  <si>
    <t>2100205</t>
  </si>
  <si>
    <t>精神病医院</t>
  </si>
  <si>
    <t>2100206</t>
  </si>
  <si>
    <t>妇幼保健医院</t>
  </si>
  <si>
    <t>2100207</t>
  </si>
  <si>
    <t>儿童医院</t>
  </si>
  <si>
    <t>2100208</t>
  </si>
  <si>
    <t>其他专科医院</t>
  </si>
  <si>
    <t>2100209</t>
  </si>
  <si>
    <t>福利医院</t>
  </si>
  <si>
    <t>2100210</t>
  </si>
  <si>
    <t>行业医院</t>
  </si>
  <si>
    <t>2100211</t>
  </si>
  <si>
    <t>处理医疗欠费</t>
  </si>
  <si>
    <t>2100212</t>
  </si>
  <si>
    <t>康复医院</t>
  </si>
  <si>
    <t>2100213</t>
  </si>
  <si>
    <t>优抚医院</t>
  </si>
  <si>
    <t>2100299</t>
  </si>
  <si>
    <t>其他公立医院支出</t>
  </si>
  <si>
    <t>21003</t>
  </si>
  <si>
    <t>基层医疗卫生机构</t>
  </si>
  <si>
    <t>2100301</t>
  </si>
  <si>
    <t>城市社区卫生机构</t>
  </si>
  <si>
    <t>2100302</t>
  </si>
  <si>
    <t>乡镇卫生院</t>
  </si>
  <si>
    <t>2100399</t>
  </si>
  <si>
    <t>其他基层医疗卫生机构支出</t>
  </si>
  <si>
    <t>21004</t>
  </si>
  <si>
    <t>公共卫生</t>
  </si>
  <si>
    <t>2100401</t>
  </si>
  <si>
    <t>疾病预防控制机构</t>
  </si>
  <si>
    <t>2100402</t>
  </si>
  <si>
    <t>卫生监督机构</t>
  </si>
  <si>
    <t>2100403</t>
  </si>
  <si>
    <t>妇幼保健机构</t>
  </si>
  <si>
    <t>2100404</t>
  </si>
  <si>
    <t>精神卫生机构</t>
  </si>
  <si>
    <t>2100405</t>
  </si>
  <si>
    <t>应急救治机构</t>
  </si>
  <si>
    <t>2100406</t>
  </si>
  <si>
    <t>采供血机构</t>
  </si>
  <si>
    <t>2100407</t>
  </si>
  <si>
    <t>其他专业公共卫生机构</t>
  </si>
  <si>
    <t>2100408</t>
  </si>
  <si>
    <t>基本公共卫生服务</t>
  </si>
  <si>
    <t>2100409</t>
  </si>
  <si>
    <t>重大公共卫生服务</t>
  </si>
  <si>
    <t>2100410</t>
  </si>
  <si>
    <t>突发公共卫生事件应急处理</t>
  </si>
  <si>
    <t>2100499</t>
  </si>
  <si>
    <t>其他公共卫生支出</t>
  </si>
  <si>
    <t>21006</t>
  </si>
  <si>
    <t>中医药</t>
  </si>
  <si>
    <t>2100601</t>
  </si>
  <si>
    <t>中医（民族医）药专项</t>
  </si>
  <si>
    <t>2100699</t>
  </si>
  <si>
    <t>其他中医药支出</t>
  </si>
  <si>
    <t>21007</t>
  </si>
  <si>
    <t>计划生育事务</t>
  </si>
  <si>
    <t>2100716</t>
  </si>
  <si>
    <t>计划生育机构</t>
  </si>
  <si>
    <t>2100717</t>
  </si>
  <si>
    <t>计划生育服务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</si>
  <si>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</si>
  <si>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</si>
  <si>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</si>
  <si>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</si>
  <si>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</si>
  <si>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</si>
  <si>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</si>
  <si>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</si>
  <si>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</si>
  <si>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</si>
  <si>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</si>
  <si>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</si>
  <si>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21012</t>
  </si>
  <si>
    <t>财政对基本医疗保险基金的补助</t>
  </si>
  <si>
    <t>2101201</t>
  </si>
  <si>
    <t>财政对职工基本医疗保险基金的补助</t>
  </si>
  <si>
    <t>2101202</t>
  </si>
  <si>
    <t>财政对城乡居民基本医疗保险基金的补助</t>
  </si>
  <si>
    <t>2101299</t>
  </si>
  <si>
    <t>财政对其他基本医疗保险基金的补助</t>
  </si>
  <si>
    <t>21013</t>
  </si>
  <si>
    <t>医疗救助</t>
  </si>
  <si>
    <t>2101301</t>
  </si>
  <si>
    <t>城乡医疗救助</t>
  </si>
  <si>
    <t>2101302</t>
  </si>
  <si>
    <t>疾病应急救助</t>
  </si>
  <si>
    <t>2101399</t>
  </si>
  <si>
    <t>其他医疗救助支出</t>
  </si>
  <si>
    <t>21014</t>
  </si>
  <si>
    <t>优抚对象医疗</t>
  </si>
  <si>
    <t>2101401</t>
  </si>
  <si>
    <t>优抚对象医疗补助</t>
  </si>
  <si>
    <t>2101499</t>
  </si>
  <si>
    <t>其他优抚对象医疗支出</t>
  </si>
  <si>
    <t>21015</t>
  </si>
  <si>
    <t>医疗保障管理事务</t>
  </si>
  <si>
    <t>2101501</t>
  </si>
  <si>
    <t>2101502</t>
  </si>
  <si>
    <t>2101503</t>
  </si>
  <si>
    <t>2101504</t>
  </si>
  <si>
    <t>2101505</t>
  </si>
  <si>
    <t>医疗保障政策管理</t>
  </si>
  <si>
    <t>2101506</t>
  </si>
  <si>
    <t>医疗保障经办事务</t>
  </si>
  <si>
    <t>2101550</t>
  </si>
  <si>
    <t>2101599</t>
  </si>
  <si>
    <t>其他医疗保障管理事务支出</t>
  </si>
  <si>
    <t>21016</t>
  </si>
  <si>
    <t>老龄卫生健康事务</t>
  </si>
  <si>
    <t>2101601</t>
  </si>
  <si>
    <t>21099</t>
  </si>
  <si>
    <t>其他卫生健康支出</t>
  </si>
  <si>
    <t>2109999</t>
  </si>
  <si>
    <t>211</t>
  </si>
  <si>
    <t>节能环保支出</t>
  </si>
  <si>
    <t>21101</t>
  </si>
  <si>
    <t>环境保护管理事务</t>
  </si>
  <si>
    <t>2110101</t>
  </si>
  <si>
    <t>2110102</t>
  </si>
  <si>
    <t>2110103</t>
  </si>
  <si>
    <t>2110104</t>
  </si>
  <si>
    <t>生态环境保护宣传</t>
  </si>
  <si>
    <t>2110105</t>
  </si>
  <si>
    <t>环境保护法规、规划及标准</t>
  </si>
  <si>
    <t>2110106</t>
  </si>
  <si>
    <t>生态环境国际合作及履约</t>
  </si>
  <si>
    <t>2110107</t>
  </si>
  <si>
    <t>生态环境保护行政许可</t>
  </si>
  <si>
    <t>2110108</t>
  </si>
  <si>
    <t>应对气候变化管理事务</t>
  </si>
  <si>
    <t>2110199</t>
  </si>
  <si>
    <t>其他环境保护管理事务支出</t>
  </si>
  <si>
    <t>21102</t>
  </si>
  <si>
    <t>环境监测与监察</t>
  </si>
  <si>
    <t>2110203</t>
  </si>
  <si>
    <t>建设项目环评审查与监督</t>
  </si>
  <si>
    <t>2110204</t>
  </si>
  <si>
    <t>核与辐射安全监督</t>
  </si>
  <si>
    <t>2110299</t>
  </si>
  <si>
    <t>其他环境监测与监察支出</t>
  </si>
  <si>
    <t>21103</t>
  </si>
  <si>
    <t>污染防治</t>
  </si>
  <si>
    <t>2110301</t>
  </si>
  <si>
    <t>大气</t>
  </si>
  <si>
    <t>2110302</t>
  </si>
  <si>
    <t>水体</t>
  </si>
  <si>
    <t>2110303</t>
  </si>
  <si>
    <t>噪声</t>
  </si>
  <si>
    <t>2110304</t>
  </si>
  <si>
    <t>固体废弃物与化学品</t>
  </si>
  <si>
    <t>2110305</t>
  </si>
  <si>
    <t>放射源和放射性废物监管</t>
  </si>
  <si>
    <t>2110306</t>
  </si>
  <si>
    <t>辐射</t>
  </si>
  <si>
    <t>2110307</t>
  </si>
  <si>
    <t>土壤</t>
  </si>
  <si>
    <t>2110399</t>
  </si>
  <si>
    <t>其他污染防治支出</t>
  </si>
  <si>
    <t>21104</t>
  </si>
  <si>
    <t>自然生态保护</t>
  </si>
  <si>
    <t>2110401</t>
  </si>
  <si>
    <t>生态保护</t>
  </si>
  <si>
    <t>2110402</t>
  </si>
  <si>
    <t>农村环境保护</t>
  </si>
  <si>
    <t>2110404</t>
  </si>
  <si>
    <t>生物及物种资源保护</t>
  </si>
  <si>
    <t>2110405</t>
  </si>
  <si>
    <t>草原生态修复治理</t>
  </si>
  <si>
    <t>2110406</t>
  </si>
  <si>
    <t>自然保护地</t>
  </si>
  <si>
    <t>2110499</t>
  </si>
  <si>
    <t>其他自然生态保护支出</t>
  </si>
  <si>
    <t>21105</t>
  </si>
  <si>
    <t>天然林保护</t>
  </si>
  <si>
    <t>2110501</t>
  </si>
  <si>
    <t>森林管护</t>
  </si>
  <si>
    <t>2110502</t>
  </si>
  <si>
    <t>社会保险补助</t>
  </si>
  <si>
    <t>2110503</t>
  </si>
  <si>
    <t>政策性社会性支出补助</t>
  </si>
  <si>
    <t>2110506</t>
  </si>
  <si>
    <t>天然林保护工程建设</t>
  </si>
  <si>
    <t>2110507</t>
  </si>
  <si>
    <t>停伐补助</t>
  </si>
  <si>
    <t>2110599</t>
  </si>
  <si>
    <t>其他天然林保护支出</t>
  </si>
  <si>
    <t>21106</t>
  </si>
  <si>
    <t>退耕还林还草</t>
  </si>
  <si>
    <t>2110602</t>
  </si>
  <si>
    <t>退耕现金</t>
  </si>
  <si>
    <t>2110603</t>
  </si>
  <si>
    <t>退耕还林粮食折现补贴</t>
  </si>
  <si>
    <t>2110604</t>
  </si>
  <si>
    <t>退耕还林粮食费用补贴</t>
  </si>
  <si>
    <t>2110605</t>
  </si>
  <si>
    <t>退耕还林工程建设</t>
  </si>
  <si>
    <t>2110699</t>
  </si>
  <si>
    <t>其他退耕还林还草支出</t>
  </si>
  <si>
    <t>21107</t>
  </si>
  <si>
    <t>风沙荒漠治理</t>
  </si>
  <si>
    <t>2110704</t>
  </si>
  <si>
    <t>京津风沙源治理工程建设</t>
  </si>
  <si>
    <t>2110799</t>
  </si>
  <si>
    <t>其他风沙荒漠治理支出</t>
  </si>
  <si>
    <t>21108</t>
  </si>
  <si>
    <t>退牧还草</t>
  </si>
  <si>
    <t>2110804</t>
  </si>
  <si>
    <t>退牧还草工程建设</t>
  </si>
  <si>
    <t>2110899</t>
  </si>
  <si>
    <t>其他退牧还草支出</t>
  </si>
  <si>
    <t>21109</t>
  </si>
  <si>
    <t>已垦草原退耕还草</t>
  </si>
  <si>
    <t>2110901</t>
  </si>
  <si>
    <t>21110</t>
  </si>
  <si>
    <t>能源节约利用</t>
  </si>
  <si>
    <t>2111001</t>
  </si>
  <si>
    <t>21111</t>
  </si>
  <si>
    <t>污染减排</t>
  </si>
  <si>
    <t>2111101</t>
  </si>
  <si>
    <t>生态环境监测与信息</t>
  </si>
  <si>
    <t>2111102</t>
  </si>
  <si>
    <t>生态环境执法监察</t>
  </si>
  <si>
    <t>2111103</t>
  </si>
  <si>
    <t>减排专项支出</t>
  </si>
  <si>
    <t>2111104</t>
  </si>
  <si>
    <t>清洁生产专项支出</t>
  </si>
  <si>
    <t>2111199</t>
  </si>
  <si>
    <t>其他污染减排支出</t>
  </si>
  <si>
    <t>21112</t>
  </si>
  <si>
    <t>可再生能源</t>
  </si>
  <si>
    <t>2111201</t>
  </si>
  <si>
    <t>21113</t>
  </si>
  <si>
    <t>循环经济</t>
  </si>
  <si>
    <t>2111301</t>
  </si>
  <si>
    <t>21114</t>
  </si>
  <si>
    <t>能源管理事务</t>
  </si>
  <si>
    <t>2111401</t>
  </si>
  <si>
    <t>2111402</t>
  </si>
  <si>
    <t>2111403</t>
  </si>
  <si>
    <t>2111406</t>
  </si>
  <si>
    <t>能源科技装备</t>
  </si>
  <si>
    <t>2111407</t>
  </si>
  <si>
    <t>能源行业管理</t>
  </si>
  <si>
    <t>2111408</t>
  </si>
  <si>
    <t>能源管理</t>
  </si>
  <si>
    <t>2111411</t>
  </si>
  <si>
    <t>2111413</t>
  </si>
  <si>
    <t>农村电网建设</t>
  </si>
  <si>
    <t>2111450</t>
  </si>
  <si>
    <t>2111499</t>
  </si>
  <si>
    <t>其他能源管理事务支出</t>
  </si>
  <si>
    <t>21199</t>
  </si>
  <si>
    <t>其他节能环保支出</t>
  </si>
  <si>
    <t>2119999</t>
  </si>
  <si>
    <t>212</t>
  </si>
  <si>
    <t>城乡社区支出</t>
  </si>
  <si>
    <t>21201</t>
  </si>
  <si>
    <t>城乡社区管理事务</t>
  </si>
  <si>
    <t>2120101</t>
  </si>
  <si>
    <t>2120102</t>
  </si>
  <si>
    <t>2120103</t>
  </si>
  <si>
    <t>2120104</t>
  </si>
  <si>
    <t>城管执法</t>
  </si>
  <si>
    <t>2120105</t>
  </si>
  <si>
    <t>工程建设标准规范编制与监管</t>
  </si>
  <si>
    <t>2120106</t>
  </si>
  <si>
    <t>工程建设管理</t>
  </si>
  <si>
    <t>2120107</t>
  </si>
  <si>
    <t>市政公用行业市场监管</t>
  </si>
  <si>
    <t>2120109</t>
  </si>
  <si>
    <t>住宅建设与房地产市场监管</t>
  </si>
  <si>
    <t>2120110</t>
  </si>
  <si>
    <t>执业资格注册、资质审查</t>
  </si>
  <si>
    <t>2120199</t>
  </si>
  <si>
    <t>其他城乡社区管理事务支出</t>
  </si>
  <si>
    <t>21202</t>
  </si>
  <si>
    <t>城乡社区规划与管理</t>
  </si>
  <si>
    <t>2120201</t>
  </si>
  <si>
    <t>21203</t>
  </si>
  <si>
    <t>城乡社区公共设施</t>
  </si>
  <si>
    <t>2120303</t>
  </si>
  <si>
    <t>小城镇基础设施建设</t>
  </si>
  <si>
    <t>2120399</t>
  </si>
  <si>
    <t>其他城乡社区公共设施支出</t>
  </si>
  <si>
    <t>21205</t>
  </si>
  <si>
    <t>城乡社区环境卫生</t>
  </si>
  <si>
    <t>2120501</t>
  </si>
  <si>
    <t>21206</t>
  </si>
  <si>
    <t>建设市场管理与监督</t>
  </si>
  <si>
    <t>2120601</t>
  </si>
  <si>
    <t>21299</t>
  </si>
  <si>
    <t>其他城乡社区支出</t>
  </si>
  <si>
    <t>2129999</t>
  </si>
  <si>
    <t>213</t>
  </si>
  <si>
    <t>农林水支出</t>
  </si>
  <si>
    <t>21301</t>
  </si>
  <si>
    <t>农业农村</t>
  </si>
  <si>
    <t>2130101</t>
  </si>
  <si>
    <t>2130102</t>
  </si>
  <si>
    <t>2130103</t>
  </si>
  <si>
    <t>2130104</t>
  </si>
  <si>
    <t>2130105</t>
  </si>
  <si>
    <t>农垦运行</t>
  </si>
  <si>
    <t>2130106</t>
  </si>
  <si>
    <t>科技转化与推广服务</t>
  </si>
  <si>
    <t>2130108</t>
  </si>
  <si>
    <t>病虫害控制</t>
  </si>
  <si>
    <t>2130109</t>
  </si>
  <si>
    <t>农产品质量安全</t>
  </si>
  <si>
    <t>2130110</t>
  </si>
  <si>
    <t>执法监管</t>
  </si>
  <si>
    <t>2130111</t>
  </si>
  <si>
    <t>统计监测与信息服务</t>
  </si>
  <si>
    <t>2130112</t>
  </si>
  <si>
    <t>行业业务管理</t>
  </si>
  <si>
    <t>2130114</t>
  </si>
  <si>
    <t>对外交流与合作</t>
  </si>
  <si>
    <t>2130119</t>
  </si>
  <si>
    <t>防灾救灾</t>
  </si>
  <si>
    <t>2130120</t>
  </si>
  <si>
    <t>稳定农民收入补贴</t>
  </si>
  <si>
    <t>2130121</t>
  </si>
  <si>
    <t>农业结构调整补贴</t>
  </si>
  <si>
    <t>2130122</t>
  </si>
  <si>
    <t>农业生产发展</t>
  </si>
  <si>
    <t>2130124</t>
  </si>
  <si>
    <t>农村合作经济</t>
  </si>
  <si>
    <t>2130125</t>
  </si>
  <si>
    <t>农产品加工与促销</t>
  </si>
  <si>
    <t>2130126</t>
  </si>
  <si>
    <t>农村社会事业</t>
  </si>
  <si>
    <t>2130135</t>
  </si>
  <si>
    <t>农业资源保护修复与利用</t>
  </si>
  <si>
    <t>2130142</t>
  </si>
  <si>
    <t>农村道路建设</t>
  </si>
  <si>
    <t>2130148</t>
  </si>
  <si>
    <t>渔业发展</t>
  </si>
  <si>
    <t>2130152</t>
  </si>
  <si>
    <t>对高校毕业生到基层任职补助</t>
  </si>
  <si>
    <t>2130153</t>
  </si>
  <si>
    <t>农田建设</t>
  </si>
  <si>
    <t>2130199</t>
  </si>
  <si>
    <t>其他农业农村支出</t>
  </si>
  <si>
    <t>21302</t>
  </si>
  <si>
    <t>林业和草原</t>
  </si>
  <si>
    <t>2130201</t>
  </si>
  <si>
    <t>2130202</t>
  </si>
  <si>
    <t>2130203</t>
  </si>
  <si>
    <t>2130204</t>
  </si>
  <si>
    <t>事业机构</t>
  </si>
  <si>
    <t>2130205</t>
  </si>
  <si>
    <t>森林资源培育</t>
  </si>
  <si>
    <t>2130206</t>
  </si>
  <si>
    <t>技术推广与转化</t>
  </si>
  <si>
    <t>2130207</t>
  </si>
  <si>
    <t>森林资源管理</t>
  </si>
  <si>
    <t>2130209</t>
  </si>
  <si>
    <t>森林生态效益补偿</t>
  </si>
  <si>
    <t>2130211</t>
  </si>
  <si>
    <t>动植物保护</t>
  </si>
  <si>
    <t>2130212</t>
  </si>
  <si>
    <t>湿地保护</t>
  </si>
  <si>
    <t>2130213</t>
  </si>
  <si>
    <t>执法与监督</t>
  </si>
  <si>
    <t>2130217</t>
  </si>
  <si>
    <t>防沙治沙</t>
  </si>
  <si>
    <t>2130220</t>
  </si>
  <si>
    <t>2130221</t>
  </si>
  <si>
    <t>产业化管理</t>
  </si>
  <si>
    <t>2130223</t>
  </si>
  <si>
    <t>信息管理</t>
  </si>
  <si>
    <t>2130226</t>
  </si>
  <si>
    <t>林区公共支出</t>
  </si>
  <si>
    <t>2130227</t>
  </si>
  <si>
    <t>贷款贴息</t>
  </si>
  <si>
    <t>2130234</t>
  </si>
  <si>
    <t>林业草原防灾减灾</t>
  </si>
  <si>
    <t>2130236</t>
  </si>
  <si>
    <t>草原管理</t>
  </si>
  <si>
    <t>2130237</t>
  </si>
  <si>
    <t>2130299</t>
  </si>
  <si>
    <t>其他林业和草原支出</t>
  </si>
  <si>
    <t>21303</t>
  </si>
  <si>
    <t>水利</t>
  </si>
  <si>
    <t>2130301</t>
  </si>
  <si>
    <t>2130302</t>
  </si>
  <si>
    <t>2130303</t>
  </si>
  <si>
    <t>2130304</t>
  </si>
  <si>
    <t>水利行业业务管理</t>
  </si>
  <si>
    <t>2130305</t>
  </si>
  <si>
    <t>水利工程建设</t>
  </si>
  <si>
    <t>2130306</t>
  </si>
  <si>
    <t>水利工程运行与维护</t>
  </si>
  <si>
    <t>2130307</t>
  </si>
  <si>
    <t>长江黄河等流域管理</t>
  </si>
  <si>
    <t>2130308</t>
  </si>
  <si>
    <t>水利前期工作</t>
  </si>
  <si>
    <t>2130309</t>
  </si>
  <si>
    <t>水行政执法监督</t>
  </si>
  <si>
    <t>2130310</t>
  </si>
  <si>
    <t>水土保持</t>
  </si>
  <si>
    <t>2130311</t>
  </si>
  <si>
    <t>水资源节约管理与保护</t>
  </si>
  <si>
    <t>2130312</t>
  </si>
  <si>
    <t>水质监测</t>
  </si>
  <si>
    <t>2130313</t>
  </si>
  <si>
    <t>水文测报</t>
  </si>
  <si>
    <t>2130314</t>
  </si>
  <si>
    <t>防汛</t>
  </si>
  <si>
    <t>2130315</t>
  </si>
  <si>
    <t>抗旱</t>
  </si>
  <si>
    <t>2130316</t>
  </si>
  <si>
    <t>农村水利</t>
  </si>
  <si>
    <t>2130317</t>
  </si>
  <si>
    <t>水利技术推广</t>
  </si>
  <si>
    <t>2130318</t>
  </si>
  <si>
    <t>国际河流治理与管理</t>
  </si>
  <si>
    <t>2130319</t>
  </si>
  <si>
    <t>江河湖库水系综合整治</t>
  </si>
  <si>
    <t>2130321</t>
  </si>
  <si>
    <t>大中型水库移民后期扶持专项支出</t>
  </si>
  <si>
    <t>2130322</t>
  </si>
  <si>
    <t>水利安全监督</t>
  </si>
  <si>
    <t>2130333</t>
  </si>
  <si>
    <t>2130334</t>
  </si>
  <si>
    <t>水利建设征地及移民支出</t>
  </si>
  <si>
    <t>2130335</t>
  </si>
  <si>
    <t>农村供水</t>
  </si>
  <si>
    <t>2130336</t>
  </si>
  <si>
    <t>南水北调工程建设</t>
  </si>
  <si>
    <t>2130337</t>
  </si>
  <si>
    <t>南水北调工程管理</t>
  </si>
  <si>
    <t>2130399</t>
  </si>
  <si>
    <t>其他水利支出</t>
  </si>
  <si>
    <t>21305</t>
  </si>
  <si>
    <t>巩固脱贫攻坚成果衔接乡村振兴</t>
  </si>
  <si>
    <t>2130501</t>
  </si>
  <si>
    <t>2130502</t>
  </si>
  <si>
    <t>2130503</t>
  </si>
  <si>
    <t>2130504</t>
  </si>
  <si>
    <t>农村基础设施建设</t>
  </si>
  <si>
    <t>2130505</t>
  </si>
  <si>
    <t>生产发展</t>
  </si>
  <si>
    <t>2130506</t>
  </si>
  <si>
    <t>社会发展</t>
  </si>
  <si>
    <t>2130507</t>
  </si>
  <si>
    <t>贷款奖补和贴息</t>
  </si>
  <si>
    <t>2130508</t>
  </si>
  <si>
    <t>“三西”农业建设专项补助</t>
  </si>
  <si>
    <t>2130550</t>
  </si>
  <si>
    <t>2130599</t>
  </si>
  <si>
    <t>其他巩固脱贫攻坚成果衔接乡村振兴支出</t>
  </si>
  <si>
    <t>21307</t>
  </si>
  <si>
    <t>农村综合改革</t>
  </si>
  <si>
    <t>2130701</t>
  </si>
  <si>
    <t>对村级公益事业建设的补助</t>
  </si>
  <si>
    <t>2130704</t>
  </si>
  <si>
    <t>国有农场办社会职能改革补助</t>
  </si>
  <si>
    <t>2130705</t>
  </si>
  <si>
    <t>对村民委员会和村党支部的补助</t>
  </si>
  <si>
    <t>2130706</t>
  </si>
  <si>
    <t>对村集体经济组织的补助</t>
  </si>
  <si>
    <t>2130707</t>
  </si>
  <si>
    <t>农村综合改革示范试点补助</t>
  </si>
  <si>
    <t>2130799</t>
  </si>
  <si>
    <t>其他农村综合改革支出</t>
  </si>
  <si>
    <t>21308</t>
  </si>
  <si>
    <t>普惠金融发展支出</t>
  </si>
  <si>
    <t>2130801</t>
  </si>
  <si>
    <t>支持农村金融机构</t>
  </si>
  <si>
    <t>2130803</t>
  </si>
  <si>
    <t>农业保险保费补贴</t>
  </si>
  <si>
    <t>2130804</t>
  </si>
  <si>
    <t>创业担保贷款贴息及奖补</t>
  </si>
  <si>
    <t>2130805</t>
  </si>
  <si>
    <t>补充创业担保贷款基金</t>
  </si>
  <si>
    <t>2130899</t>
  </si>
  <si>
    <t>其他普惠金融发展支出</t>
  </si>
  <si>
    <t>21309</t>
  </si>
  <si>
    <t>目标价格补贴</t>
  </si>
  <si>
    <t>2130901</t>
  </si>
  <si>
    <t>棉花目标价格补贴</t>
  </si>
  <si>
    <t>2130999</t>
  </si>
  <si>
    <t>其他目标价格补贴</t>
  </si>
  <si>
    <t>21399</t>
  </si>
  <si>
    <t>其他农林水支出</t>
  </si>
  <si>
    <t>2139901</t>
  </si>
  <si>
    <t>化解其他公益性乡村债务支出</t>
  </si>
  <si>
    <t>2139999</t>
  </si>
  <si>
    <t>214</t>
  </si>
  <si>
    <t>交通运输支出</t>
  </si>
  <si>
    <t>21401</t>
  </si>
  <si>
    <t>公路水路运输</t>
  </si>
  <si>
    <t>2140101</t>
  </si>
  <si>
    <t>2140102</t>
  </si>
  <si>
    <t>2140103</t>
  </si>
  <si>
    <t>2140104</t>
  </si>
  <si>
    <t>公路建设</t>
  </si>
  <si>
    <t>2140106</t>
  </si>
  <si>
    <t>公路养护</t>
  </si>
  <si>
    <t>2140109</t>
  </si>
  <si>
    <t>交通运输信息化建设</t>
  </si>
  <si>
    <t>2140110</t>
  </si>
  <si>
    <t>公路和运输安全</t>
  </si>
  <si>
    <t>2140111</t>
  </si>
  <si>
    <t>公路还贷专项</t>
  </si>
  <si>
    <t>2140112</t>
  </si>
  <si>
    <t>公路运输管理</t>
  </si>
  <si>
    <t>2140114</t>
  </si>
  <si>
    <t>公路和运输技术标准化建设</t>
  </si>
  <si>
    <t>2140122</t>
  </si>
  <si>
    <t>港口设施</t>
  </si>
  <si>
    <t>2140123</t>
  </si>
  <si>
    <t>航道维护</t>
  </si>
  <si>
    <t>2140127</t>
  </si>
  <si>
    <t>船舶检验</t>
  </si>
  <si>
    <t>2140128</t>
  </si>
  <si>
    <t>救助打捞</t>
  </si>
  <si>
    <t>2140129</t>
  </si>
  <si>
    <t>内河运输</t>
  </si>
  <si>
    <t>2140130</t>
  </si>
  <si>
    <t>远洋运输</t>
  </si>
  <si>
    <t>2140131</t>
  </si>
  <si>
    <t>海事管理</t>
  </si>
  <si>
    <t>2140133</t>
  </si>
  <si>
    <t>航标事业发展支出</t>
  </si>
  <si>
    <t>2140136</t>
  </si>
  <si>
    <t>水路运输管理支出</t>
  </si>
  <si>
    <t>2140138</t>
  </si>
  <si>
    <t>口岸建设</t>
  </si>
  <si>
    <t>2140199</t>
  </si>
  <si>
    <t>其他公路水路运输支出</t>
  </si>
  <si>
    <t>21402</t>
  </si>
  <si>
    <t>铁路运输</t>
  </si>
  <si>
    <t>2140201</t>
  </si>
  <si>
    <t>2140202</t>
  </si>
  <si>
    <t>2140203</t>
  </si>
  <si>
    <t>2140204</t>
  </si>
  <si>
    <t>铁路路网建设</t>
  </si>
  <si>
    <t>2140205</t>
  </si>
  <si>
    <t>铁路还贷专项</t>
  </si>
  <si>
    <t>2140206</t>
  </si>
  <si>
    <t>铁路安全</t>
  </si>
  <si>
    <t>2140207</t>
  </si>
  <si>
    <t>铁路专项运输</t>
  </si>
  <si>
    <t>2140208</t>
  </si>
  <si>
    <t>行业监管</t>
  </si>
  <si>
    <t>2140299</t>
  </si>
  <si>
    <t>其他铁路运输支出</t>
  </si>
  <si>
    <t>21403</t>
  </si>
  <si>
    <t>民用航空运输</t>
  </si>
  <si>
    <t>2140301</t>
  </si>
  <si>
    <t>2140302</t>
  </si>
  <si>
    <t>2140303</t>
  </si>
  <si>
    <t>2140304</t>
  </si>
  <si>
    <t>机场建设</t>
  </si>
  <si>
    <t>2140305</t>
  </si>
  <si>
    <t>空管系统建设</t>
  </si>
  <si>
    <t>2140306</t>
  </si>
  <si>
    <t>民航还贷专项支出</t>
  </si>
  <si>
    <t>2140307</t>
  </si>
  <si>
    <t>民用航空安全</t>
  </si>
  <si>
    <t>2140308</t>
  </si>
  <si>
    <t>民航专项运输</t>
  </si>
  <si>
    <t>2140399</t>
  </si>
  <si>
    <t>其他民用航空运输支出</t>
  </si>
  <si>
    <t>21405</t>
  </si>
  <si>
    <t>邮政业支出</t>
  </si>
  <si>
    <t>2140501</t>
  </si>
  <si>
    <t>2140502</t>
  </si>
  <si>
    <t>2140503</t>
  </si>
  <si>
    <t>2140504</t>
  </si>
  <si>
    <t>2140505</t>
  </si>
  <si>
    <t>邮政普遍服务与特殊服务</t>
  </si>
  <si>
    <t>2140599</t>
  </si>
  <si>
    <t>其他邮政业支出</t>
  </si>
  <si>
    <t>21406</t>
  </si>
  <si>
    <t>车辆购置税支出</t>
  </si>
  <si>
    <t>2140601</t>
  </si>
  <si>
    <t>车辆购置税用于公路等基础设施建设支出</t>
  </si>
  <si>
    <t>2140602</t>
  </si>
  <si>
    <t>车辆购置税用于农村公路建设支出</t>
  </si>
  <si>
    <t>2140603</t>
  </si>
  <si>
    <t>车辆购置税用于老旧汽车报废更新补贴</t>
  </si>
  <si>
    <t>2140699</t>
  </si>
  <si>
    <t>车辆购置税其他支出</t>
  </si>
  <si>
    <t>21499</t>
  </si>
  <si>
    <t>其他交通运输支出</t>
  </si>
  <si>
    <t>2149901</t>
  </si>
  <si>
    <t>公共交通运营补助</t>
  </si>
  <si>
    <t>2149999</t>
  </si>
  <si>
    <t>215</t>
  </si>
  <si>
    <t>资源勘探工业信息等支出</t>
  </si>
  <si>
    <t>21501</t>
  </si>
  <si>
    <t>资源勘探开发</t>
  </si>
  <si>
    <t>2150101</t>
  </si>
  <si>
    <t>2150102</t>
  </si>
  <si>
    <t>2150103</t>
  </si>
  <si>
    <t>2150104</t>
  </si>
  <si>
    <t>煤炭勘探开采和洗选</t>
  </si>
  <si>
    <t>2150105</t>
  </si>
  <si>
    <t>石油和天然气勘探开采</t>
  </si>
  <si>
    <t>2150106</t>
  </si>
  <si>
    <t>黑色金属矿勘探和采选</t>
  </si>
  <si>
    <t>2150107</t>
  </si>
  <si>
    <t>有色金属矿勘探和采选</t>
  </si>
  <si>
    <t>2150108</t>
  </si>
  <si>
    <t>非金属矿勘探和采选</t>
  </si>
  <si>
    <t>2150199</t>
  </si>
  <si>
    <t>其他资源勘探业支出</t>
  </si>
  <si>
    <t>21502</t>
  </si>
  <si>
    <t>制造业</t>
  </si>
  <si>
    <t>2150201</t>
  </si>
  <si>
    <t>2150202</t>
  </si>
  <si>
    <t>2150203</t>
  </si>
  <si>
    <t>2150204</t>
  </si>
  <si>
    <t>纺织业</t>
  </si>
  <si>
    <t>2150205</t>
  </si>
  <si>
    <t>医药制造业</t>
  </si>
  <si>
    <t>2150206</t>
  </si>
  <si>
    <t>非金属矿物制品业</t>
  </si>
  <si>
    <t>2150207</t>
  </si>
  <si>
    <t>通信设备、计算机及其他电子设备制造业</t>
  </si>
  <si>
    <t>2150208</t>
  </si>
  <si>
    <t>交通运输设备制造业</t>
  </si>
  <si>
    <t>2150209</t>
  </si>
  <si>
    <t>电气机械及器材制造业</t>
  </si>
  <si>
    <t>2150210</t>
  </si>
  <si>
    <t>工艺品及其他制造业</t>
  </si>
  <si>
    <t>2150212</t>
  </si>
  <si>
    <t>石油加工、炼焦及核燃料加工业</t>
  </si>
  <si>
    <t>2150213</t>
  </si>
  <si>
    <t>化学原料及化学制品制造业</t>
  </si>
  <si>
    <t>2150214</t>
  </si>
  <si>
    <t>黑色金属冶炼及压延加工业</t>
  </si>
  <si>
    <t>2150215</t>
  </si>
  <si>
    <t>有色金属冶炼及压延加工业</t>
  </si>
  <si>
    <t>2150299</t>
  </si>
  <si>
    <t>其他制造业支出</t>
  </si>
  <si>
    <t>21503</t>
  </si>
  <si>
    <t>建筑业</t>
  </si>
  <si>
    <t>2150301</t>
  </si>
  <si>
    <t>2150302</t>
  </si>
  <si>
    <t>2150303</t>
  </si>
  <si>
    <t>2150399</t>
  </si>
  <si>
    <t>其他建筑业支出</t>
  </si>
  <si>
    <t>21505</t>
  </si>
  <si>
    <t>工业和信息产业监管</t>
  </si>
  <si>
    <t>2150501</t>
  </si>
  <si>
    <t>2150502</t>
  </si>
  <si>
    <t>2150503</t>
  </si>
  <si>
    <t>2150505</t>
  </si>
  <si>
    <t>战备应急</t>
  </si>
  <si>
    <t>2150507</t>
  </si>
  <si>
    <t>专用通信</t>
  </si>
  <si>
    <t>2150508</t>
  </si>
  <si>
    <t>无线电及信息通信监管</t>
  </si>
  <si>
    <t>2150516</t>
  </si>
  <si>
    <t>工程建设及运行维护</t>
  </si>
  <si>
    <t>2150517</t>
  </si>
  <si>
    <t>产业发展</t>
  </si>
  <si>
    <t>2150550</t>
  </si>
  <si>
    <t>2150599</t>
  </si>
  <si>
    <t>其他工业和信息产业监管支出</t>
  </si>
  <si>
    <t>21507</t>
  </si>
  <si>
    <t>国有资产监管</t>
  </si>
  <si>
    <t>2150701</t>
  </si>
  <si>
    <t>2150702</t>
  </si>
  <si>
    <t>2150703</t>
  </si>
  <si>
    <t>2150704</t>
  </si>
  <si>
    <t>国有企业监事会专项</t>
  </si>
  <si>
    <t>2150705</t>
  </si>
  <si>
    <t>中央企业专项管理</t>
  </si>
  <si>
    <t>2150799</t>
  </si>
  <si>
    <t>其他国有资产监管支出</t>
  </si>
  <si>
    <t>21508</t>
  </si>
  <si>
    <t>支持中小企业发展和管理支出</t>
  </si>
  <si>
    <t>2150801</t>
  </si>
  <si>
    <t>2150802</t>
  </si>
  <si>
    <t>2150803</t>
  </si>
  <si>
    <t>2150804</t>
  </si>
  <si>
    <t>科技型中小企业技术创新基金</t>
  </si>
  <si>
    <t>2150805</t>
  </si>
  <si>
    <t>中小企业发展专项</t>
  </si>
  <si>
    <t>2150806</t>
  </si>
  <si>
    <t>减免房租补贴</t>
  </si>
  <si>
    <t>2150899</t>
  </si>
  <si>
    <t>其他支持中小企业发展和管理支出</t>
  </si>
  <si>
    <t>21599</t>
  </si>
  <si>
    <t>其他资源勘探工业信息等支出</t>
  </si>
  <si>
    <t>2159901</t>
  </si>
  <si>
    <t>黄金事务</t>
  </si>
  <si>
    <t>2159904</t>
  </si>
  <si>
    <t>技术改造支出</t>
  </si>
  <si>
    <t>2159905</t>
  </si>
  <si>
    <t>中药材扶持资金支出</t>
  </si>
  <si>
    <t>2159906</t>
  </si>
  <si>
    <t>重点产业振兴和技术改造项目贷款贴息</t>
  </si>
  <si>
    <t>2159999</t>
  </si>
  <si>
    <t>216</t>
  </si>
  <si>
    <t>商业服务业等支出</t>
  </si>
  <si>
    <t>21602</t>
  </si>
  <si>
    <t>商业流通事务</t>
  </si>
  <si>
    <t>2160201</t>
  </si>
  <si>
    <t>2160202</t>
  </si>
  <si>
    <t>2160203</t>
  </si>
  <si>
    <t>2160216</t>
  </si>
  <si>
    <t>食品流通安全补贴</t>
  </si>
  <si>
    <t>2160217</t>
  </si>
  <si>
    <t>市场监测及信息管理</t>
  </si>
  <si>
    <t>2160218</t>
  </si>
  <si>
    <t>民贸企业补贴</t>
  </si>
  <si>
    <t>2160219</t>
  </si>
  <si>
    <t>民贸民品贷款贴息</t>
  </si>
  <si>
    <t>2160250</t>
  </si>
  <si>
    <t>2160299</t>
  </si>
  <si>
    <t>其他商业流通事务支出</t>
  </si>
  <si>
    <t>21606</t>
  </si>
  <si>
    <t>涉外发展服务支出</t>
  </si>
  <si>
    <t>2160601</t>
  </si>
  <si>
    <t>2160602</t>
  </si>
  <si>
    <t>2160603</t>
  </si>
  <si>
    <t>2160607</t>
  </si>
  <si>
    <t>外商投资环境建设补助资金</t>
  </si>
  <si>
    <t>2160699</t>
  </si>
  <si>
    <t>其他涉外发展服务支出</t>
  </si>
  <si>
    <t>21699</t>
  </si>
  <si>
    <t>其他商业服务业等支出</t>
  </si>
  <si>
    <t>2169901</t>
  </si>
  <si>
    <t>服务业基础设施建设</t>
  </si>
  <si>
    <t>2169999</t>
  </si>
  <si>
    <t>217</t>
  </si>
  <si>
    <t>金融支出</t>
  </si>
  <si>
    <t>21701</t>
  </si>
  <si>
    <t>金融部门行政支出</t>
  </si>
  <si>
    <t>2170101</t>
  </si>
  <si>
    <t>2170102</t>
  </si>
  <si>
    <t>2170103</t>
  </si>
  <si>
    <t>2170104</t>
  </si>
  <si>
    <t>安全防卫</t>
  </si>
  <si>
    <t>2170150</t>
  </si>
  <si>
    <t>2170199</t>
  </si>
  <si>
    <t>金融部门其他行政支出</t>
  </si>
  <si>
    <t>21702</t>
  </si>
  <si>
    <t>金融部门监管支出</t>
  </si>
  <si>
    <t>2170201</t>
  </si>
  <si>
    <t>货币发行</t>
  </si>
  <si>
    <t>2170202</t>
  </si>
  <si>
    <t>金融服务</t>
  </si>
  <si>
    <t>2170203</t>
  </si>
  <si>
    <t>反假币</t>
  </si>
  <si>
    <t>2170204</t>
  </si>
  <si>
    <t>重点金融机构监管</t>
  </si>
  <si>
    <t>2170205</t>
  </si>
  <si>
    <t>金融稽查与案件处理</t>
  </si>
  <si>
    <t>2170206</t>
  </si>
  <si>
    <t>金融行业电子化建设</t>
  </si>
  <si>
    <t>2170207</t>
  </si>
  <si>
    <t>从业人员资格考试</t>
  </si>
  <si>
    <t>2170208</t>
  </si>
  <si>
    <t>反洗钱</t>
  </si>
  <si>
    <t>2170299</t>
  </si>
  <si>
    <t>金融部门其他监管支出</t>
  </si>
  <si>
    <t>21703</t>
  </si>
  <si>
    <t>金融发展支出</t>
  </si>
  <si>
    <t>2170301</t>
  </si>
  <si>
    <t>政策性银行亏损补贴</t>
  </si>
  <si>
    <t>2170302</t>
  </si>
  <si>
    <t>利息费用补贴支出</t>
  </si>
  <si>
    <t>2170303</t>
  </si>
  <si>
    <t>补充资本金</t>
  </si>
  <si>
    <t>2170304</t>
  </si>
  <si>
    <t>风险基金补助</t>
  </si>
  <si>
    <t>2170399</t>
  </si>
  <si>
    <t>其他金融发展支出</t>
  </si>
  <si>
    <t>21704</t>
  </si>
  <si>
    <t>金融调控支出</t>
  </si>
  <si>
    <t>2170401</t>
  </si>
  <si>
    <t>中央银行亏损补贴</t>
  </si>
  <si>
    <t>2170499</t>
  </si>
  <si>
    <t>其他金融调控支出</t>
  </si>
  <si>
    <t>21799</t>
  </si>
  <si>
    <t>其他金融支出</t>
  </si>
  <si>
    <t>2179902</t>
  </si>
  <si>
    <t>重点企业贷款贴息</t>
  </si>
  <si>
    <t>2179999</t>
  </si>
  <si>
    <t>219</t>
  </si>
  <si>
    <t>援助其他地区支出</t>
  </si>
  <si>
    <t>21901</t>
  </si>
  <si>
    <t>一般公共服务</t>
  </si>
  <si>
    <t>21902</t>
  </si>
  <si>
    <t>教育</t>
  </si>
  <si>
    <t>21903</t>
  </si>
  <si>
    <t>文化旅游体育与传媒</t>
  </si>
  <si>
    <t>21904</t>
  </si>
  <si>
    <t>卫生健康</t>
  </si>
  <si>
    <t>21905</t>
  </si>
  <si>
    <t>节能环保</t>
  </si>
  <si>
    <t>21906</t>
  </si>
  <si>
    <t>21907</t>
  </si>
  <si>
    <t>交通运输</t>
  </si>
  <si>
    <t>21908</t>
  </si>
  <si>
    <t>住房保障</t>
  </si>
  <si>
    <t>21999</t>
  </si>
  <si>
    <t>220</t>
  </si>
  <si>
    <t>自然资源海洋气象等支出</t>
  </si>
  <si>
    <t>22001</t>
  </si>
  <si>
    <t>自然资源事务</t>
  </si>
  <si>
    <t>2200101</t>
  </si>
  <si>
    <t>2200102</t>
  </si>
  <si>
    <t>2200103</t>
  </si>
  <si>
    <t>2200104</t>
  </si>
  <si>
    <t>自然资源规划及管理</t>
  </si>
  <si>
    <t>2200106</t>
  </si>
  <si>
    <t>自然资源利用与保护</t>
  </si>
  <si>
    <t>2200107</t>
  </si>
  <si>
    <t>自然资源社会公益服务</t>
  </si>
  <si>
    <t>2200108</t>
  </si>
  <si>
    <t>自然资源行业业务管理</t>
  </si>
  <si>
    <t>2200109</t>
  </si>
  <si>
    <t>自然资源调查与确权登记</t>
  </si>
  <si>
    <t>2200112</t>
  </si>
  <si>
    <t>土地资源储备支出</t>
  </si>
  <si>
    <t>2200113</t>
  </si>
  <si>
    <t>地质矿产资源与环境调查</t>
  </si>
  <si>
    <t>2200114</t>
  </si>
  <si>
    <t>地质勘查与矿产资源管理</t>
  </si>
  <si>
    <t>2200115</t>
  </si>
  <si>
    <t>地质转产项目财政贴息</t>
  </si>
  <si>
    <t>2200116</t>
  </si>
  <si>
    <t>国外风险勘查</t>
  </si>
  <si>
    <t>2200119</t>
  </si>
  <si>
    <t>地质勘查基金（周转金）支出</t>
  </si>
  <si>
    <t>2200120</t>
  </si>
  <si>
    <t>海域与海岛管理</t>
  </si>
  <si>
    <t>2200121</t>
  </si>
  <si>
    <t>自然资源国际合作与海洋权益维护</t>
  </si>
  <si>
    <t>2200122</t>
  </si>
  <si>
    <t>自然资源卫星</t>
  </si>
  <si>
    <t>2200123</t>
  </si>
  <si>
    <t>极地考察</t>
  </si>
  <si>
    <t>2200124</t>
  </si>
  <si>
    <t>深海调查与资源开发</t>
  </si>
  <si>
    <t>2200125</t>
  </si>
  <si>
    <t>海港航标维护</t>
  </si>
  <si>
    <t>2200126</t>
  </si>
  <si>
    <t>海水淡化</t>
  </si>
  <si>
    <t>2200127</t>
  </si>
  <si>
    <t>无居民海岛使用金支出</t>
  </si>
  <si>
    <t>2200128</t>
  </si>
  <si>
    <t>海洋战略规划与预警监测</t>
  </si>
  <si>
    <t>2200129</t>
  </si>
  <si>
    <t>基础测绘与地理信息监管</t>
  </si>
  <si>
    <t>2200150</t>
  </si>
  <si>
    <t>2200199</t>
  </si>
  <si>
    <t>其他自然资源事务支出</t>
  </si>
  <si>
    <t>22005</t>
  </si>
  <si>
    <t>气象事务</t>
  </si>
  <si>
    <t>2200501</t>
  </si>
  <si>
    <t>2200502</t>
  </si>
  <si>
    <t>2200503</t>
  </si>
  <si>
    <t>2200504</t>
  </si>
  <si>
    <t>气象事业机构</t>
  </si>
  <si>
    <t>2200506</t>
  </si>
  <si>
    <t>气象探测</t>
  </si>
  <si>
    <t>2200507</t>
  </si>
  <si>
    <t>气象信息传输及管理</t>
  </si>
  <si>
    <t>2200508</t>
  </si>
  <si>
    <t>气象预报预测</t>
  </si>
  <si>
    <t>2200509</t>
  </si>
  <si>
    <t>气象服务</t>
  </si>
  <si>
    <t>2200510</t>
  </si>
  <si>
    <t>气象装备保障维护</t>
  </si>
  <si>
    <t>2200511</t>
  </si>
  <si>
    <t>气象基础设施建设与维修</t>
  </si>
  <si>
    <t>2200512</t>
  </si>
  <si>
    <t>气象卫星</t>
  </si>
  <si>
    <t>2200513</t>
  </si>
  <si>
    <t>气象法规与标准</t>
  </si>
  <si>
    <t>2200514</t>
  </si>
  <si>
    <t>气象资金审计稽查</t>
  </si>
  <si>
    <t>2200599</t>
  </si>
  <si>
    <t>其他气象事务支出</t>
  </si>
  <si>
    <t>22099</t>
  </si>
  <si>
    <t>其他自然资源海洋气象等支出</t>
  </si>
  <si>
    <t>2209999</t>
  </si>
  <si>
    <t>221</t>
  </si>
  <si>
    <t>住房保障支出</t>
  </si>
  <si>
    <t>22101</t>
  </si>
  <si>
    <t>保障性安居工程支出</t>
  </si>
  <si>
    <t>2210101</t>
  </si>
  <si>
    <t>廉租住房</t>
  </si>
  <si>
    <t>2210102</t>
  </si>
  <si>
    <t>沉陷区治理</t>
  </si>
  <si>
    <t>2210103</t>
  </si>
  <si>
    <t>棚户区改造</t>
  </si>
  <si>
    <t>2210104</t>
  </si>
  <si>
    <t>少数民族地区游牧民定居工程</t>
  </si>
  <si>
    <t>2210105</t>
  </si>
  <si>
    <t>农村危房改造</t>
  </si>
  <si>
    <t>2210106</t>
  </si>
  <si>
    <t>公共租赁住房</t>
  </si>
  <si>
    <t>2210107</t>
  </si>
  <si>
    <t>保障性住房租金补贴</t>
  </si>
  <si>
    <t>2210108</t>
  </si>
  <si>
    <t>老旧小区改造</t>
  </si>
  <si>
    <t>2210109</t>
  </si>
  <si>
    <t>住房租赁市场发展</t>
  </si>
  <si>
    <t>2210110</t>
  </si>
  <si>
    <t>保障性租赁住房</t>
  </si>
  <si>
    <t>2210199</t>
  </si>
  <si>
    <t>其他保障性安居工程支出</t>
  </si>
  <si>
    <t>22102</t>
  </si>
  <si>
    <t>住房改革支出</t>
  </si>
  <si>
    <t>2210201</t>
  </si>
  <si>
    <t>住房公积金</t>
  </si>
  <si>
    <t>2210202</t>
  </si>
  <si>
    <t>提租补贴</t>
  </si>
  <si>
    <t>2210203</t>
  </si>
  <si>
    <t>购房补贴</t>
  </si>
  <si>
    <t>22103</t>
  </si>
  <si>
    <t>城乡社区住宅</t>
  </si>
  <si>
    <t>2210301</t>
  </si>
  <si>
    <t>公有住房建设和维修改造支出</t>
  </si>
  <si>
    <t>2210302</t>
  </si>
  <si>
    <t>住房公积金管理</t>
  </si>
  <si>
    <t>2210399</t>
  </si>
  <si>
    <t>其他城乡社区住宅支出</t>
  </si>
  <si>
    <t>222</t>
  </si>
  <si>
    <t>粮油物资储备支出</t>
  </si>
  <si>
    <t>22201</t>
  </si>
  <si>
    <t>粮油物资事务</t>
  </si>
  <si>
    <t>2220101</t>
  </si>
  <si>
    <t>2220102</t>
  </si>
  <si>
    <t>2220103</t>
  </si>
  <si>
    <t>2220104</t>
  </si>
  <si>
    <t>财务和审计支出</t>
  </si>
  <si>
    <t>2220105</t>
  </si>
  <si>
    <t>信息统计</t>
  </si>
  <si>
    <t>2220106</t>
  </si>
  <si>
    <t>专项业务活动</t>
  </si>
  <si>
    <t>2220107</t>
  </si>
  <si>
    <t>国家粮油差价补贴</t>
  </si>
  <si>
    <t>2220112</t>
  </si>
  <si>
    <t>粮食财务挂账利息补贴</t>
  </si>
  <si>
    <t>2220113</t>
  </si>
  <si>
    <t>粮食财务挂账消化款</t>
  </si>
  <si>
    <t>2220114</t>
  </si>
  <si>
    <t>处理陈化粮补贴</t>
  </si>
  <si>
    <t>2220115</t>
  </si>
  <si>
    <t>粮食风险基金</t>
  </si>
  <si>
    <t>2220118</t>
  </si>
  <si>
    <t>粮油市场调控专项资金</t>
  </si>
  <si>
    <t>2220119</t>
  </si>
  <si>
    <t>设施建设</t>
  </si>
  <si>
    <t>2220120</t>
  </si>
  <si>
    <t>设施安全</t>
  </si>
  <si>
    <t>2220121</t>
  </si>
  <si>
    <t>物资保管保养</t>
  </si>
  <si>
    <t>2220150</t>
  </si>
  <si>
    <t>2220199</t>
  </si>
  <si>
    <t>其他粮油物资事务支出</t>
  </si>
  <si>
    <t>22203</t>
  </si>
  <si>
    <t>能源储备</t>
  </si>
  <si>
    <t>2220301</t>
  </si>
  <si>
    <t>石油储备</t>
  </si>
  <si>
    <t>2220303</t>
  </si>
  <si>
    <t>天然铀储备</t>
  </si>
  <si>
    <t>2220304</t>
  </si>
  <si>
    <t>煤炭储备</t>
  </si>
  <si>
    <t>2220305</t>
  </si>
  <si>
    <t>成品油储备</t>
  </si>
  <si>
    <t>2220399</t>
  </si>
  <si>
    <t>其他能源储备支出</t>
  </si>
  <si>
    <t>22204</t>
  </si>
  <si>
    <t>粮油储备</t>
  </si>
  <si>
    <t>2220401</t>
  </si>
  <si>
    <t>储备粮油补贴</t>
  </si>
  <si>
    <t>2220402</t>
  </si>
  <si>
    <t>储备粮油差价补贴</t>
  </si>
  <si>
    <t>2220403</t>
  </si>
  <si>
    <t>储备粮（油）库建设</t>
  </si>
  <si>
    <t>2220404</t>
  </si>
  <si>
    <t>最低收购价政策支出</t>
  </si>
  <si>
    <t>2220499</t>
  </si>
  <si>
    <t>其他粮油储备支出</t>
  </si>
  <si>
    <t>22205</t>
  </si>
  <si>
    <t>重要商品储备</t>
  </si>
  <si>
    <t>2220501</t>
  </si>
  <si>
    <t>棉花储备</t>
  </si>
  <si>
    <t>2220502</t>
  </si>
  <si>
    <t>食糖储备</t>
  </si>
  <si>
    <t>2220503</t>
  </si>
  <si>
    <t>肉类储备</t>
  </si>
  <si>
    <t>2220504</t>
  </si>
  <si>
    <t>化肥储备</t>
  </si>
  <si>
    <t>2220505</t>
  </si>
  <si>
    <t>农药储备</t>
  </si>
  <si>
    <t>2220506</t>
  </si>
  <si>
    <t>边销茶储备</t>
  </si>
  <si>
    <t>2220507</t>
  </si>
  <si>
    <t>羊毛储备</t>
  </si>
  <si>
    <t>2220508</t>
  </si>
  <si>
    <t>医药储备</t>
  </si>
  <si>
    <t>2220509</t>
  </si>
  <si>
    <t>食盐储备</t>
  </si>
  <si>
    <t>2220510</t>
  </si>
  <si>
    <t>战略物资储备</t>
  </si>
  <si>
    <t>2220511</t>
  </si>
  <si>
    <t>应急物资储备</t>
  </si>
  <si>
    <t>2220599</t>
  </si>
  <si>
    <t>其他重要商品储备支出</t>
  </si>
  <si>
    <t>224</t>
  </si>
  <si>
    <t>灾害防治及应急管理支出</t>
  </si>
  <si>
    <t>22401</t>
  </si>
  <si>
    <t>应急管理事务</t>
  </si>
  <si>
    <t>2240101</t>
  </si>
  <si>
    <t>2240102</t>
  </si>
  <si>
    <t>2240103</t>
  </si>
  <si>
    <t>2240104</t>
  </si>
  <si>
    <t>灾害风险防治</t>
  </si>
  <si>
    <t>2240105</t>
  </si>
  <si>
    <t>国务院安委会专项</t>
  </si>
  <si>
    <t>2240106</t>
  </si>
  <si>
    <t>安全监管</t>
  </si>
  <si>
    <t>2240108</t>
  </si>
  <si>
    <t>应急救援</t>
  </si>
  <si>
    <t>2240109</t>
  </si>
  <si>
    <t>应急管理</t>
  </si>
  <si>
    <t>2240150</t>
  </si>
  <si>
    <t>2240199</t>
  </si>
  <si>
    <t>其他应急管理支出</t>
  </si>
  <si>
    <t>22402</t>
  </si>
  <si>
    <t>消防救援事务</t>
  </si>
  <si>
    <t>2240201</t>
  </si>
  <si>
    <t>2240202</t>
  </si>
  <si>
    <t>2240203</t>
  </si>
  <si>
    <t>2240204</t>
  </si>
  <si>
    <t>消防应急救援</t>
  </si>
  <si>
    <t>2240250</t>
  </si>
  <si>
    <t>2240299</t>
  </si>
  <si>
    <t>其他消防救援事务支出</t>
  </si>
  <si>
    <t>22404</t>
  </si>
  <si>
    <t>矿山安全</t>
  </si>
  <si>
    <t>2240401</t>
  </si>
  <si>
    <t>2240402</t>
  </si>
  <si>
    <t>2240403</t>
  </si>
  <si>
    <t>2240404</t>
  </si>
  <si>
    <t>矿山安全监察事务</t>
  </si>
  <si>
    <t>2240405</t>
  </si>
  <si>
    <t>矿山应急救援事务</t>
  </si>
  <si>
    <t>2240450</t>
  </si>
  <si>
    <t>2240499</t>
  </si>
  <si>
    <t>其他矿山安全支出</t>
  </si>
  <si>
    <t>22405</t>
  </si>
  <si>
    <t>地震事务</t>
  </si>
  <si>
    <t>2240501</t>
  </si>
  <si>
    <t>2240502</t>
  </si>
  <si>
    <t>2240503</t>
  </si>
  <si>
    <t>2240504</t>
  </si>
  <si>
    <t>地震监测</t>
  </si>
  <si>
    <t>2240505</t>
  </si>
  <si>
    <t>地震预测预报</t>
  </si>
  <si>
    <t>2240506</t>
  </si>
  <si>
    <t>地震灾害预防</t>
  </si>
  <si>
    <t>2240507</t>
  </si>
  <si>
    <t>地震应急救援</t>
  </si>
  <si>
    <t>2240508</t>
  </si>
  <si>
    <t>地震环境探察</t>
  </si>
  <si>
    <t>2240509</t>
  </si>
  <si>
    <t>防震减灾信息管理</t>
  </si>
  <si>
    <t>2240510</t>
  </si>
  <si>
    <t>防震减灾基础管理</t>
  </si>
  <si>
    <t>2240550</t>
  </si>
  <si>
    <t>地震事业机构</t>
  </si>
  <si>
    <t>2240599</t>
  </si>
  <si>
    <t>其他地震事务支出</t>
  </si>
  <si>
    <t>22406</t>
  </si>
  <si>
    <t>自然灾害防治</t>
  </si>
  <si>
    <t>2240601</t>
  </si>
  <si>
    <t>地质灾害防治</t>
  </si>
  <si>
    <t>2240602</t>
  </si>
  <si>
    <t>森林草原防灾减灾</t>
  </si>
  <si>
    <t>2240699</t>
  </si>
  <si>
    <t>其他自然灾害防治支出</t>
  </si>
  <si>
    <t>22407</t>
  </si>
  <si>
    <t>自然灾害救灾及恢复重建支出</t>
  </si>
  <si>
    <t>2240703</t>
  </si>
  <si>
    <t>自然灾害救灾补助</t>
  </si>
  <si>
    <t>2240704</t>
  </si>
  <si>
    <t>自然灾害灾后重建补助</t>
  </si>
  <si>
    <t>2240799</t>
  </si>
  <si>
    <t>其他自然灾害救灾及恢复重建支出</t>
  </si>
  <si>
    <t>22499</t>
  </si>
  <si>
    <t>其他灾害防治及应急管理支出</t>
  </si>
  <si>
    <t>2249999</t>
  </si>
  <si>
    <t>227</t>
  </si>
  <si>
    <t>预备费</t>
  </si>
  <si>
    <t>229</t>
  </si>
  <si>
    <t>22902</t>
  </si>
  <si>
    <t>年初预留</t>
  </si>
  <si>
    <t>2290201</t>
  </si>
  <si>
    <t>22999</t>
  </si>
  <si>
    <t>2299999</t>
  </si>
  <si>
    <t>232</t>
  </si>
  <si>
    <t>债务付息支出</t>
  </si>
  <si>
    <t>23201</t>
  </si>
  <si>
    <t>中央政府国内债务付息支出</t>
  </si>
  <si>
    <t>23202</t>
  </si>
  <si>
    <t>中央政府国外债务付息支出</t>
  </si>
  <si>
    <t>2320201</t>
  </si>
  <si>
    <t>中央政府境外发行主权债券付息支出</t>
  </si>
  <si>
    <t>2320202</t>
  </si>
  <si>
    <t>中央政府向外国政府借款付息支出</t>
  </si>
  <si>
    <t>2320203</t>
  </si>
  <si>
    <t>中央政府向国际金融组织借款付息支出</t>
  </si>
  <si>
    <t>2320299</t>
  </si>
  <si>
    <t>中央政府其他国外借款付息支出</t>
  </si>
  <si>
    <t>23203</t>
  </si>
  <si>
    <t>地方政府一般债务付息支出</t>
  </si>
  <si>
    <t>2320301</t>
  </si>
  <si>
    <t>地方政府一般债券付息支出</t>
  </si>
  <si>
    <t>2320302</t>
  </si>
  <si>
    <t>地方政府向外国政府借款付息支出</t>
  </si>
  <si>
    <t>2320303</t>
  </si>
  <si>
    <t>地方政府向国际组织借款付息支出</t>
  </si>
  <si>
    <t>2320399</t>
  </si>
  <si>
    <t>地方政府其他一般债务付息支出</t>
  </si>
  <si>
    <t>233</t>
  </si>
  <si>
    <t>债务发行费用支出</t>
  </si>
  <si>
    <t>23301</t>
  </si>
  <si>
    <t>中央政府国内债务发行费用支出</t>
  </si>
  <si>
    <t>23302</t>
  </si>
  <si>
    <t>中央政府国外债务发行费用支出</t>
  </si>
  <si>
    <t>23303</t>
  </si>
  <si>
    <t>地方政府一般债务发行费用支出</t>
  </si>
  <si>
    <t>支出合计</t>
  </si>
  <si>
    <t>表三</t>
  </si>
  <si>
    <t>2024年一般公共预算收支平衡表</t>
  </si>
  <si>
    <t>收入</t>
  </si>
  <si>
    <t>支出</t>
  </si>
  <si>
    <t>本级收入合计</t>
  </si>
  <si>
    <t>本级支出合计</t>
  </si>
  <si>
    <t>转移性收入</t>
  </si>
  <si>
    <t>转移性支出</t>
  </si>
  <si>
    <t xml:space="preserve">  上级补助收入</t>
  </si>
  <si>
    <t xml:space="preserve">  补助下级支出</t>
  </si>
  <si>
    <t xml:space="preserve">    返还性收入</t>
  </si>
  <si>
    <t xml:space="preserve">      所得税基数返还收入 </t>
  </si>
  <si>
    <t xml:space="preserve">      成品油税费改革税收返还收入</t>
  </si>
  <si>
    <t xml:space="preserve">      增值税税收返还收入</t>
  </si>
  <si>
    <t xml:space="preserve">      消费税税收返还收入</t>
  </si>
  <si>
    <t xml:space="preserve">      增值税“五五分享”税收返还收入</t>
  </si>
  <si>
    <t xml:space="preserve">      其他返还性收入</t>
  </si>
  <si>
    <t xml:space="preserve">    一般性转移支付收入</t>
  </si>
  <si>
    <t xml:space="preserve">      体制补助收入</t>
  </si>
  <si>
    <t xml:space="preserve">      均衡性转移支付收入</t>
  </si>
  <si>
    <t xml:space="preserve">      县级基本财力保障机制奖补资金收入</t>
  </si>
  <si>
    <t xml:space="preserve">      结算补助收入</t>
  </si>
  <si>
    <t xml:space="preserve">      资源枯竭型城市转移支付补助收入</t>
  </si>
  <si>
    <t xml:space="preserve">      企业事业单位划转补助收入</t>
  </si>
  <si>
    <t xml:space="preserve">      产粮（油）大县奖励资金收入</t>
  </si>
  <si>
    <t xml:space="preserve">      重点生态功能区转移支付收入</t>
  </si>
  <si>
    <t xml:space="preserve">      固定数额补助收入</t>
  </si>
  <si>
    <t xml:space="preserve">      革命老区转移支付收入</t>
  </si>
  <si>
    <t xml:space="preserve">      民族地区转移支付收入</t>
  </si>
  <si>
    <t xml:space="preserve">      边境地区转移支付收入</t>
  </si>
  <si>
    <t xml:space="preserve">      欠发达地区转移支付收入</t>
  </si>
  <si>
    <t xml:space="preserve">      一般公共服务共同财政事权转移支付收入</t>
  </si>
  <si>
    <t xml:space="preserve">      外交共同财政事权转移支付收入</t>
  </si>
  <si>
    <t xml:space="preserve">      国防共同财政事权转移支付收入</t>
  </si>
  <si>
    <t xml:space="preserve">      公共安全共同财政事权转移支付收入</t>
  </si>
  <si>
    <t xml:space="preserve">      教育共同财政事权转移支付收入</t>
  </si>
  <si>
    <t xml:space="preserve">      科学技术共同财政事权转移支付收入</t>
  </si>
  <si>
    <t xml:space="preserve">      文化旅游体育与传媒共同财政事权转移支付收入</t>
  </si>
  <si>
    <t xml:space="preserve">      社会保障和就业共同财政事权转移支付收入</t>
  </si>
  <si>
    <t xml:space="preserve">      医疗卫生共同财政事权转移支付收入</t>
  </si>
  <si>
    <t xml:space="preserve">      节能环保共同财政事权转移支付收入</t>
  </si>
  <si>
    <t xml:space="preserve">      城乡社区共同财政事权转移支付收入</t>
  </si>
  <si>
    <t xml:space="preserve">      农林水共同财政事权转移支付收入</t>
  </si>
  <si>
    <t xml:space="preserve">      交通运输共同财政事权转移支付收入</t>
  </si>
  <si>
    <t xml:space="preserve">      资源勘探工业信息等共同财政事权转移支付收入</t>
  </si>
  <si>
    <t xml:space="preserve">      商业服务业等共同财政事权转移支付收入</t>
  </si>
  <si>
    <t xml:space="preserve">      金融共同财政事权转移支付收入</t>
  </si>
  <si>
    <t xml:space="preserve">      自然资源海洋气象等共同财政事权转移支付收入</t>
  </si>
  <si>
    <t xml:space="preserve">      住房保障共同财政事权转移支付收入</t>
  </si>
  <si>
    <t xml:space="preserve">      粮油物资储备共同财政事权转移支付收入</t>
  </si>
  <si>
    <t xml:space="preserve">      灾害防治及应急管理共同财政事权转移支付收入</t>
  </si>
  <si>
    <t xml:space="preserve">      其他共同财政事权转移支付收入</t>
  </si>
  <si>
    <t xml:space="preserve">      增值税留抵退税转移支付收入</t>
  </si>
  <si>
    <t xml:space="preserve">      其他退税减税降费转移支付收入</t>
  </si>
  <si>
    <t xml:space="preserve">      补充县区财力转移支付收入</t>
  </si>
  <si>
    <t xml:space="preserve">      其他一般性转移支付收入</t>
  </si>
  <si>
    <t xml:space="preserve">    专项转移支付收入</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</si>
  <si>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</si>
  <si>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</si>
  <si>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</si>
  <si>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</si>
  <si>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</si>
  <si>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</si>
  <si>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</si>
  <si>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</si>
  <si>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</si>
  <si>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</si>
  <si>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</si>
  <si>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</si>
  <si>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</si>
  <si>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</si>
  <si>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</si>
  <si>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</si>
  <si>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</si>
  <si>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</si>
  <si>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</si>
  <si>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</si>
  <si>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 xml:space="preserve">      其他收入</t>
  </si>
  <si>
    <t xml:space="preserve">  下级上解收入</t>
  </si>
  <si>
    <t xml:space="preserve">  上解上级支出</t>
  </si>
  <si>
    <t xml:space="preserve">    体制上解收入</t>
  </si>
  <si>
    <t xml:space="preserve">    体制上解支出</t>
  </si>
  <si>
    <t xml:space="preserve">    专项上解收入</t>
  </si>
  <si>
    <t xml:space="preserve">    专项上解支出</t>
  </si>
  <si>
    <t xml:space="preserve">  上年结余收入</t>
  </si>
  <si>
    <t xml:space="preserve">  调出资金</t>
  </si>
  <si>
    <t xml:space="preserve">  调入资金</t>
  </si>
  <si>
    <t xml:space="preserve">  安排预算稳定调节基金</t>
  </si>
  <si>
    <t xml:space="preserve">    从政府性基金预算调入</t>
  </si>
  <si>
    <t xml:space="preserve">  补充预算周转金</t>
  </si>
  <si>
    <t xml:space="preserve">      其中：从抗疫特别国债调入</t>
  </si>
  <si>
    <t xml:space="preserve">  地方政府一般债务转贷支出</t>
  </si>
  <si>
    <t xml:space="preserve">    从国有资本经营预算调入</t>
  </si>
  <si>
    <t xml:space="preserve">  援助其他地区支出</t>
  </si>
  <si>
    <t xml:space="preserve">    从其他资金调入</t>
  </si>
  <si>
    <t xml:space="preserve">  年终结余</t>
  </si>
  <si>
    <t xml:space="preserve">  地方政府一般债务收入</t>
  </si>
  <si>
    <t xml:space="preserve">  地方政府一般债务转贷收入</t>
  </si>
  <si>
    <t xml:space="preserve">  接受其他地区援助收入</t>
  </si>
  <si>
    <t>债务还本支出</t>
  </si>
  <si>
    <t xml:space="preserve">  动用预算稳定调节基金</t>
  </si>
  <si>
    <t xml:space="preserve">  地方政府一般债务还本支出</t>
  </si>
  <si>
    <t>收入总计</t>
  </si>
  <si>
    <t>支出总计</t>
  </si>
  <si>
    <t>表四</t>
  </si>
  <si>
    <t>2024年一般公共预算支出资金来源表</t>
  </si>
  <si>
    <t>合计</t>
  </si>
  <si>
    <t>财力安排</t>
  </si>
  <si>
    <t>专项转移支付收入安排</t>
  </si>
  <si>
    <t>动用上年结余安排</t>
  </si>
  <si>
    <t>调入资金</t>
  </si>
  <si>
    <t>政府债务资金</t>
  </si>
  <si>
    <t>其他资金</t>
  </si>
  <si>
    <t xml:space="preserve">    人大事务</t>
  </si>
  <si>
    <t xml:space="preserve">    政协事务</t>
  </si>
  <si>
    <t xml:space="preserve">    政府办公厅(室)及相关机构事务</t>
  </si>
  <si>
    <t xml:space="preserve">    发展与改革事务</t>
  </si>
  <si>
    <t xml:space="preserve">    统计信息事务</t>
  </si>
  <si>
    <t xml:space="preserve">    财政事务</t>
  </si>
  <si>
    <t xml:space="preserve">    税收事务</t>
  </si>
  <si>
    <t xml:space="preserve">    审计事务</t>
  </si>
  <si>
    <t xml:space="preserve">    海关事务</t>
  </si>
  <si>
    <t xml:space="preserve">    纪检监察事务</t>
  </si>
  <si>
    <t xml:space="preserve">    商贸事务</t>
  </si>
  <si>
    <t xml:space="preserve">    知识产权事务</t>
  </si>
  <si>
    <t xml:space="preserve">    民族事务</t>
  </si>
  <si>
    <t xml:space="preserve">    港澳台事务</t>
  </si>
  <si>
    <t xml:space="preserve">    档案事务</t>
  </si>
  <si>
    <t xml:space="preserve">    民主党派及工商联事务</t>
  </si>
  <si>
    <t xml:space="preserve">    群众团体事务</t>
  </si>
  <si>
    <t xml:space="preserve">    党委办公厅（室）及相关机构事务</t>
  </si>
  <si>
    <t xml:space="preserve">    组织事务</t>
  </si>
  <si>
    <t xml:space="preserve">    宣传事务</t>
  </si>
  <si>
    <t xml:space="preserve">    统战事务</t>
  </si>
  <si>
    <t xml:space="preserve">    对外联络事务</t>
  </si>
  <si>
    <t xml:space="preserve">    其他共产党事务支出</t>
  </si>
  <si>
    <t xml:space="preserve">    网信事务</t>
  </si>
  <si>
    <t xml:space="preserve">    市场监督管理事务</t>
  </si>
  <si>
    <t xml:space="preserve">    其他一般公共服务支出</t>
  </si>
  <si>
    <t xml:space="preserve">    对外合作与交流</t>
  </si>
  <si>
    <t xml:space="preserve">    其他外交支出</t>
  </si>
  <si>
    <t xml:space="preserve">    国防动员</t>
  </si>
  <si>
    <t xml:space="preserve">    其他国防支出</t>
  </si>
  <si>
    <t xml:space="preserve">    武装警察部队</t>
  </si>
  <si>
    <t xml:space="preserve">    公安</t>
  </si>
  <si>
    <t xml:space="preserve">    国家安全</t>
  </si>
  <si>
    <t xml:space="preserve">    检察</t>
  </si>
  <si>
    <t xml:space="preserve">    法院</t>
  </si>
  <si>
    <t xml:space="preserve">    司法</t>
  </si>
  <si>
    <t xml:space="preserve">    监狱</t>
  </si>
  <si>
    <t xml:space="preserve">    强制隔离戒毒</t>
  </si>
  <si>
    <t xml:space="preserve">    国家保密</t>
  </si>
  <si>
    <t xml:space="preserve">    缉私警察</t>
  </si>
  <si>
    <t xml:space="preserve">    其他公共安全支出</t>
  </si>
  <si>
    <t xml:space="preserve">    教育管理事务</t>
  </si>
  <si>
    <t xml:space="preserve">    普通教育</t>
  </si>
  <si>
    <t xml:space="preserve">    职业教育</t>
  </si>
  <si>
    <t xml:space="preserve">    成人教育</t>
  </si>
  <si>
    <t xml:space="preserve">    广播电视教育</t>
  </si>
  <si>
    <t xml:space="preserve">    留学教育</t>
  </si>
  <si>
    <t xml:space="preserve">    特殊教育</t>
  </si>
  <si>
    <t xml:space="preserve">    进修及培训</t>
  </si>
  <si>
    <t xml:space="preserve">    教育费附加安排的支出</t>
  </si>
  <si>
    <t xml:space="preserve">    其他教育支出</t>
  </si>
  <si>
    <t xml:space="preserve">    科学技术管理事务</t>
  </si>
  <si>
    <t xml:space="preserve">    基础研究</t>
  </si>
  <si>
    <t xml:space="preserve">    应用研究</t>
  </si>
  <si>
    <t xml:space="preserve">    技术研究与开发</t>
  </si>
  <si>
    <t xml:space="preserve">    科技条件与服务</t>
  </si>
  <si>
    <t xml:space="preserve">    社会科学</t>
  </si>
  <si>
    <t xml:space="preserve">    科学技术普及</t>
  </si>
  <si>
    <t xml:space="preserve">    科技交流与合作</t>
  </si>
  <si>
    <t xml:space="preserve">    科技重大项目</t>
  </si>
  <si>
    <t xml:space="preserve">    其他科学技术支出</t>
  </si>
  <si>
    <t xml:space="preserve">    文化和旅游</t>
  </si>
  <si>
    <t xml:space="preserve">    文物</t>
  </si>
  <si>
    <t xml:space="preserve">    体育</t>
  </si>
  <si>
    <t xml:space="preserve">    新闻出版电影</t>
  </si>
  <si>
    <t xml:space="preserve">    广播电视</t>
  </si>
  <si>
    <t xml:space="preserve">    其他文化旅游体育与传媒支出</t>
  </si>
  <si>
    <t xml:space="preserve">    人力资源和社会保障管理事务</t>
  </si>
  <si>
    <t xml:space="preserve">    民政管理事务</t>
  </si>
  <si>
    <t xml:space="preserve">    补充全国社会保障基金</t>
  </si>
  <si>
    <t xml:space="preserve">    行政事业单位养老支出</t>
  </si>
  <si>
    <t xml:space="preserve">    企业改革补助</t>
  </si>
  <si>
    <t xml:space="preserve">    就业补助</t>
  </si>
  <si>
    <t xml:space="preserve">    抚恤</t>
  </si>
  <si>
    <t xml:space="preserve">    退役安置</t>
  </si>
  <si>
    <t xml:space="preserve">    社会福利</t>
  </si>
  <si>
    <t xml:space="preserve">    残疾人事业</t>
  </si>
  <si>
    <t xml:space="preserve">    红十字事业</t>
  </si>
  <si>
    <t xml:space="preserve">    最低生活保障</t>
  </si>
  <si>
    <t xml:space="preserve">    临时救助</t>
  </si>
  <si>
    <t xml:space="preserve">    特困人员救助供养</t>
  </si>
  <si>
    <t xml:space="preserve">    补充道路交通事故社会救助基金</t>
  </si>
  <si>
    <t xml:space="preserve">    其他生活救助</t>
  </si>
  <si>
    <t xml:space="preserve">    财政对基本养老保险基金的补助</t>
  </si>
  <si>
    <t xml:space="preserve">    财政对其他社会保险基金的补助</t>
  </si>
  <si>
    <t xml:space="preserve">    退役军人管理事务</t>
  </si>
  <si>
    <t xml:space="preserve">    财政代缴社会保险费支出</t>
  </si>
  <si>
    <t xml:space="preserve">    其他社会保障和就业支出</t>
  </si>
  <si>
    <t xml:space="preserve">    卫生健康管理事务</t>
  </si>
  <si>
    <t xml:space="preserve">    公立医院</t>
  </si>
  <si>
    <t xml:space="preserve">    基层医疗卫生机构</t>
  </si>
  <si>
    <t xml:space="preserve">    公共卫生</t>
  </si>
  <si>
    <t xml:space="preserve">    中医药</t>
  </si>
  <si>
    <t xml:space="preserve">    计划生育事务</t>
  </si>
  <si>
    <t xml:space="preserve">    行政事业单位医疗</t>
  </si>
  <si>
    <t xml:space="preserve">    财政对基本医疗保险基金的补助</t>
  </si>
  <si>
    <t xml:space="preserve">    医疗救助</t>
  </si>
  <si>
    <t xml:space="preserve">    优抚对象医疗</t>
  </si>
  <si>
    <t xml:space="preserve">    医疗保障管理事务</t>
  </si>
  <si>
    <t xml:space="preserve">    老龄卫生健康事务</t>
  </si>
  <si>
    <t xml:space="preserve">    其他卫生健康支出</t>
  </si>
  <si>
    <t xml:space="preserve">    环境保护管理事务</t>
  </si>
  <si>
    <t xml:space="preserve">    环境监测与监察</t>
  </si>
  <si>
    <t xml:space="preserve">    污染防治</t>
  </si>
  <si>
    <t xml:space="preserve">    自然生态保护</t>
  </si>
  <si>
    <t xml:space="preserve">    天然林保护</t>
  </si>
  <si>
    <t xml:space="preserve">    退耕还林还草</t>
  </si>
  <si>
    <t xml:space="preserve">    风沙荒漠治理</t>
  </si>
  <si>
    <t xml:space="preserve">    退牧还草</t>
  </si>
  <si>
    <t xml:space="preserve">    已垦草原退耕还草</t>
  </si>
  <si>
    <t xml:space="preserve">    能源节约利用</t>
  </si>
  <si>
    <t xml:space="preserve">    污染减排</t>
  </si>
  <si>
    <t xml:space="preserve">    可再生能源</t>
  </si>
  <si>
    <t xml:space="preserve">    循环经济</t>
  </si>
  <si>
    <t xml:space="preserve">    能源管理事务</t>
  </si>
  <si>
    <t xml:space="preserve">    其他节能环保支出</t>
  </si>
  <si>
    <t xml:space="preserve">    城乡社区管理事务</t>
  </si>
  <si>
    <t xml:space="preserve">    城乡社区规划与管理</t>
  </si>
  <si>
    <t xml:space="preserve">    城乡社区公共设施</t>
  </si>
  <si>
    <t xml:space="preserve">    城乡社区环境卫生</t>
  </si>
  <si>
    <t xml:space="preserve">    建设市场管理与监督</t>
  </si>
  <si>
    <t xml:space="preserve">    其他城乡社区支出</t>
  </si>
  <si>
    <t xml:space="preserve">    农业农村</t>
  </si>
  <si>
    <t xml:space="preserve">    林业和草原</t>
  </si>
  <si>
    <t xml:space="preserve">    水利</t>
  </si>
  <si>
    <t xml:space="preserve">    巩固脱贫衔接乡村振兴</t>
  </si>
  <si>
    <t xml:space="preserve">    农村综合改革</t>
  </si>
  <si>
    <t xml:space="preserve">    普惠金融发展支出</t>
  </si>
  <si>
    <t xml:space="preserve">    目标价格补贴</t>
  </si>
  <si>
    <t xml:space="preserve">    其他农林水支出</t>
  </si>
  <si>
    <t xml:space="preserve">    公路水路运输</t>
  </si>
  <si>
    <t xml:space="preserve">    铁路运输</t>
  </si>
  <si>
    <t xml:space="preserve">    民用航空运输</t>
  </si>
  <si>
    <t xml:space="preserve">    邮政业支出</t>
  </si>
  <si>
    <t xml:space="preserve">    车辆购置税支出</t>
  </si>
  <si>
    <t xml:space="preserve">    其他交通运输支出</t>
  </si>
  <si>
    <t xml:space="preserve">    资源勘探开发</t>
  </si>
  <si>
    <t xml:space="preserve">    制造业</t>
  </si>
  <si>
    <t xml:space="preserve">    建筑业</t>
  </si>
  <si>
    <t xml:space="preserve">    工业和信息产业监管</t>
  </si>
  <si>
    <t xml:space="preserve">    国有资产监管</t>
  </si>
  <si>
    <t xml:space="preserve">    支持中小企业发展和管理支出</t>
  </si>
  <si>
    <t xml:space="preserve">    其他资源勘探工业信息等支出</t>
  </si>
  <si>
    <t xml:space="preserve">    商业流通事务</t>
  </si>
  <si>
    <t xml:space="preserve">    涉外发展服务支出</t>
  </si>
  <si>
    <t xml:space="preserve">    其他商业服务业等支出</t>
  </si>
  <si>
    <t xml:space="preserve">    金融部门行政支出</t>
  </si>
  <si>
    <t xml:space="preserve">    金融部门监管支出</t>
  </si>
  <si>
    <t xml:space="preserve">    金融发展支出</t>
  </si>
  <si>
    <t xml:space="preserve">    金融调控支出</t>
  </si>
  <si>
    <t xml:space="preserve">    其他金融支出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</si>
  <si>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</si>
  <si>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</si>
  <si>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</si>
  <si>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</si>
  <si>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</si>
  <si>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</si>
  <si>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</si>
  <si>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</si>
  <si>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 xml:space="preserve">    自然资源事务</t>
  </si>
  <si>
    <t xml:space="preserve">    气象事务</t>
  </si>
  <si>
    <t xml:space="preserve">    其他自然资源海洋气象等支出</t>
  </si>
  <si>
    <t xml:space="preserve">    保障性安居工程支出</t>
  </si>
  <si>
    <t xml:space="preserve">    住房改革支出</t>
  </si>
  <si>
    <t xml:space="preserve">    城乡社区住宅</t>
  </si>
  <si>
    <t xml:space="preserve">    粮油物资事务</t>
  </si>
  <si>
    <t xml:space="preserve">    能源储备</t>
  </si>
  <si>
    <t xml:space="preserve">    粮油储备</t>
  </si>
  <si>
    <t xml:space="preserve">    重要商品储备</t>
  </si>
  <si>
    <t xml:space="preserve">    应急管理事务</t>
  </si>
  <si>
    <t xml:space="preserve">    消防救援事务</t>
  </si>
  <si>
    <t xml:space="preserve">    矿山安全</t>
  </si>
  <si>
    <t xml:space="preserve">    地震事务</t>
  </si>
  <si>
    <t xml:space="preserve">    自然灾害防治</t>
  </si>
  <si>
    <t xml:space="preserve">    自然灾害救灾及恢复重建支出</t>
  </si>
  <si>
    <t xml:space="preserve">    其他灾害防治及应急管理支出</t>
  </si>
  <si>
    <t xml:space="preserve">      年初预留</t>
  </si>
  <si>
    <t xml:space="preserve">      其他支出</t>
  </si>
  <si>
    <t xml:space="preserve">      地方政府一般债务付息支出</t>
  </si>
  <si>
    <t>表五</t>
  </si>
  <si>
    <t>2024年一般公共预算支出经济分类表</t>
  </si>
  <si>
    <t>单位:万元</t>
  </si>
  <si>
    <t>总计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</si>
  <si>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</si>
  <si>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</si>
  <si>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</si>
  <si>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</si>
  <si>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</si>
  <si>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</si>
  <si>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</si>
  <si>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</si>
  <si>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</si>
  <si>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</si>
  <si>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</si>
  <si>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预备费及预留</t>
  </si>
  <si>
    <t>表六之一</t>
  </si>
  <si>
    <t>2024年省市县一般公共预算收支表</t>
  </si>
  <si>
    <t>地    区</t>
  </si>
  <si>
    <t>收       入</t>
  </si>
  <si>
    <t>税　　　　收　　　　收　　　　入</t>
  </si>
  <si>
    <t>非  税  收  入</t>
  </si>
  <si>
    <t>小计</t>
  </si>
  <si>
    <t>增值税</t>
  </si>
  <si>
    <t>企业
所得税</t>
  </si>
  <si>
    <t>企业
所得税退税</t>
  </si>
  <si>
    <t>个人
所得税</t>
  </si>
  <si>
    <t>资源税</t>
  </si>
  <si>
    <t>城市维护
建设税</t>
  </si>
  <si>
    <t>房产税</t>
  </si>
  <si>
    <t>印花税</t>
  </si>
  <si>
    <t>城镇土地使用税</t>
  </si>
  <si>
    <t>土地增值税</t>
  </si>
  <si>
    <t>车船税</t>
  </si>
  <si>
    <t>耕地
占用税</t>
  </si>
  <si>
    <t>契税</t>
  </si>
  <si>
    <t>烟叶税</t>
  </si>
  <si>
    <t>环境保护税</t>
  </si>
  <si>
    <t>其他各项税收收入</t>
  </si>
  <si>
    <t>专项
收入</t>
  </si>
  <si>
    <t>行政事
业性收
费收入</t>
  </si>
  <si>
    <t>罚没
收入</t>
  </si>
  <si>
    <t>国有资本经营收入</t>
  </si>
  <si>
    <t>国有资源
（资产）有
偿使用收入</t>
  </si>
  <si>
    <t>捐赠
收入</t>
  </si>
  <si>
    <t>政府住房基金收入</t>
  </si>
  <si>
    <t>其他
收入</t>
  </si>
  <si>
    <t xml:space="preserve">        鄂城区</t>
  </si>
  <si>
    <t>表六之二</t>
  </si>
  <si>
    <t>支            出</t>
  </si>
  <si>
    <t>支出
合计</t>
  </si>
  <si>
    <t>公共
安全支出</t>
  </si>
  <si>
    <t>科学
技术支出</t>
  </si>
  <si>
    <t>交通
运输支出</t>
  </si>
  <si>
    <t>其他
支出</t>
  </si>
  <si>
    <t>表七之一</t>
  </si>
  <si>
    <t>2024年省对下一般公共预算转移支付预算表</t>
  </si>
  <si>
    <t>转移支付合计</t>
  </si>
  <si>
    <t>一般性转移支付</t>
  </si>
  <si>
    <t>一般性转移支付小计</t>
  </si>
  <si>
    <t>体制补助收入</t>
  </si>
  <si>
    <t>均衡性转移支付收入</t>
  </si>
  <si>
    <t>县级基本财力保障机制奖补资金收入</t>
  </si>
  <si>
    <t>结算补助收入</t>
  </si>
  <si>
    <t>资源枯竭城市转移支付补助收入</t>
  </si>
  <si>
    <t>企业事业单位划转补助收入</t>
  </si>
  <si>
    <t>产粮（油）大县奖励资金收入</t>
  </si>
  <si>
    <t>重点生态功能区转移支付收入</t>
  </si>
  <si>
    <t>固定数额补助收入</t>
  </si>
  <si>
    <t>革命老区转移支付收入</t>
  </si>
  <si>
    <t>民族地区转移支付收入</t>
  </si>
  <si>
    <t>边境地区转移支付收入</t>
  </si>
  <si>
    <t>一般公共服务共同财政事权转移支付收入</t>
  </si>
  <si>
    <t>外交共同财政事权转移支付收入</t>
  </si>
  <si>
    <t>国防共同财政事权转移支付收入</t>
  </si>
  <si>
    <t>公共安全共同财政事权转移支付收入</t>
  </si>
  <si>
    <t>教育共同财政事权转移支付收入</t>
  </si>
  <si>
    <t>科学技术共同财政事权转移支付收入</t>
  </si>
  <si>
    <t>文化旅游体育与传媒共同财政事权转移支付收入</t>
  </si>
  <si>
    <t>社会保障和就业共同财政事权转移支付收入</t>
  </si>
  <si>
    <t>医疗卫生共同财政事权转移支付收入</t>
  </si>
  <si>
    <t>节能环保共同财政事权转移支付收入</t>
  </si>
  <si>
    <t>城乡社区共同财政事权转移支付收入</t>
  </si>
  <si>
    <t>农林水共同财政事权转移支付收入</t>
  </si>
  <si>
    <t>交通运输共同财政事权转移支付收入</t>
  </si>
  <si>
    <t>资源勘探信息等共同财政事权转移支付收入</t>
  </si>
  <si>
    <t>商业服务业等共同财政事权转移支付收入</t>
  </si>
  <si>
    <t>金融共同财政事权转移支付收入</t>
  </si>
  <si>
    <t>自然资源海洋气象等共同财政事权转移支付收入</t>
  </si>
  <si>
    <t>住房保障共同财政事权转移支付收入</t>
  </si>
  <si>
    <t>粮油物资储备共同财政事权转移支付收入</t>
  </si>
  <si>
    <t>灾害防治及应急管理共同财政事权转移支付收入</t>
  </si>
  <si>
    <t>其他共同财政事权转移支付收入</t>
  </si>
  <si>
    <t>其他一般性转移支付收入</t>
  </si>
  <si>
    <t>备注：鄂城区2024年无省对下一般公共预算转移支付预算。</t>
  </si>
  <si>
    <t>表七之二</t>
  </si>
  <si>
    <t>地区</t>
  </si>
  <si>
    <t>专项转移支付</t>
  </si>
  <si>
    <t>专项转移支付小计</t>
  </si>
  <si>
    <t>外交</t>
  </si>
  <si>
    <t>国防</t>
  </si>
  <si>
    <t>公共
安全</t>
  </si>
  <si>
    <t>科学
技术</t>
  </si>
  <si>
    <t>社会保障和就业</t>
  </si>
  <si>
    <t>卫生
健康</t>
  </si>
  <si>
    <t>节能
环保</t>
  </si>
  <si>
    <t>城乡
社区</t>
  </si>
  <si>
    <t>农林水</t>
  </si>
  <si>
    <t>交通
运输</t>
  </si>
  <si>
    <t>资源勘探信息等</t>
  </si>
  <si>
    <t>商业服务业等</t>
  </si>
  <si>
    <t>金融</t>
  </si>
  <si>
    <t>自然资源海洋气象</t>
  </si>
  <si>
    <t>住房
保障</t>
  </si>
  <si>
    <t>粮油物资储备</t>
  </si>
  <si>
    <t>灾害防治及应急管理</t>
  </si>
  <si>
    <t>其他专项转移支付</t>
  </si>
  <si>
    <t>表八</t>
  </si>
  <si>
    <t>2024年一般公共预算支出“三公”经费预算表</t>
  </si>
  <si>
    <t>项目名称</t>
  </si>
  <si>
    <t>因公出国（境）费</t>
  </si>
  <si>
    <t>公务用车购置及运行费</t>
  </si>
  <si>
    <t>公务用车购置费</t>
  </si>
  <si>
    <t>公务用车运行费</t>
  </si>
  <si>
    <t>公务接待费</t>
  </si>
  <si>
    <t>表九</t>
  </si>
  <si>
    <t>2024年政府性基金预算收支表</t>
  </si>
  <si>
    <t>一、农网还贷资金收入</t>
  </si>
  <si>
    <t>一、文化旅游体育与传媒支出</t>
  </si>
  <si>
    <t>二、海南省高等级公路车辆通行附加费收入</t>
  </si>
  <si>
    <t xml:space="preserve">   国家电影事业发展专项资金安排的支出</t>
  </si>
  <si>
    <t>三、国家电影事业发展专项资金收入</t>
  </si>
  <si>
    <t xml:space="preserve">      资助国产影片放映</t>
  </si>
  <si>
    <t>四、国有土地收益基金收入</t>
  </si>
  <si>
    <t xml:space="preserve">      资助影院建设</t>
  </si>
  <si>
    <t>五、农业土地开发资金收入</t>
  </si>
  <si>
    <t xml:space="preserve">      资助少数民族语电影译制</t>
  </si>
  <si>
    <t>六、国有土地使用权出让收入</t>
  </si>
  <si>
    <t xml:space="preserve">      购买农村电影公益性放映版权服务</t>
  </si>
  <si>
    <t xml:space="preserve">  土地出让价款收入</t>
  </si>
  <si>
    <t xml:space="preserve">      其他国家电影事业发展专项资金支出</t>
  </si>
  <si>
    <t xml:space="preserve">  补缴的土地价款</t>
  </si>
  <si>
    <t xml:space="preserve">   旅游发展基金支出</t>
  </si>
  <si>
    <t xml:space="preserve">  划拨土地收入</t>
  </si>
  <si>
    <t xml:space="preserve">      宣传促销</t>
  </si>
  <si>
    <t xml:space="preserve">  缴纳新增建设用地土地有偿使用费</t>
  </si>
  <si>
    <t xml:space="preserve">      行业规划</t>
  </si>
  <si>
    <t xml:space="preserve">  其他土地出让收入</t>
  </si>
  <si>
    <t xml:space="preserve">      旅游事业补助</t>
  </si>
  <si>
    <t>七、大中型水库库区基金收入</t>
  </si>
  <si>
    <t xml:space="preserve">      地方旅游开发项目补助</t>
  </si>
  <si>
    <t>八、彩票公益金收入</t>
  </si>
  <si>
    <t xml:space="preserve">      其他旅游发展基金支出 </t>
  </si>
  <si>
    <t xml:space="preserve">  福利彩票公益金收入</t>
  </si>
  <si>
    <t xml:space="preserve">   国家电影事业发展专项资金对应专项债务收入安排的支出</t>
  </si>
  <si>
    <t xml:space="preserve">  体育彩票公益金收入</t>
  </si>
  <si>
    <t xml:space="preserve">      资助城市影院</t>
  </si>
  <si>
    <t>九、城市基础设施配套费收入</t>
  </si>
  <si>
    <t xml:space="preserve">      其他国家电影事业发展专项资金对应专项债务收入支出</t>
  </si>
  <si>
    <t>十、小型水库移民扶助基金收入</t>
  </si>
  <si>
    <t>二、社会保障和就业支出</t>
  </si>
  <si>
    <t>十一、国家重大水利工程建设基金收入</t>
  </si>
  <si>
    <t xml:space="preserve">    大中型水库移民后期扶持基金支出</t>
  </si>
  <si>
    <t>十二、车辆通行费</t>
  </si>
  <si>
    <t xml:space="preserve">      移民补助</t>
  </si>
  <si>
    <t>十三、污水处理费收入</t>
  </si>
  <si>
    <t xml:space="preserve">      基础设施建设和经济发展</t>
  </si>
  <si>
    <t>十四、彩票发行机构和彩票销售机构的业务费用</t>
  </si>
  <si>
    <t xml:space="preserve">      其他大中型水库移民后期扶持基金支出</t>
  </si>
  <si>
    <t xml:space="preserve">  福利彩票销售机构的业务费用</t>
  </si>
  <si>
    <t xml:space="preserve">    小型水库移民扶助基金安排的支出</t>
  </si>
  <si>
    <t xml:space="preserve">  体育彩票销售机构的业务费用</t>
  </si>
  <si>
    <t xml:space="preserve">  彩票兑奖周转金</t>
  </si>
  <si>
    <t xml:space="preserve">  彩票发行销售风险基金</t>
  </si>
  <si>
    <t xml:space="preserve">      其他小型水库移民扶助基金支出</t>
  </si>
  <si>
    <t xml:space="preserve">  彩票市场调控资金收入</t>
  </si>
  <si>
    <t xml:space="preserve">    小型水库移民扶助基金对应专项债务收入安排的支出</t>
  </si>
  <si>
    <t>十五、其他政府性基金收入</t>
  </si>
  <si>
    <t>十六、专项债券对应项目专项收入</t>
  </si>
  <si>
    <t xml:space="preserve">      其他小型水库移民扶助基金对应专项债务收入安排的支出</t>
  </si>
  <si>
    <t>三、节能环保支出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</si>
  <si>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</si>
  <si>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</si>
  <si>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</si>
  <si>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</si>
  <si>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</si>
  <si>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</si>
  <si>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</si>
  <si>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</si>
  <si>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</si>
  <si>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</si>
  <si>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</si>
  <si>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</si>
  <si>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</si>
  <si>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</si>
  <si>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</si>
  <si>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</si>
  <si>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</si>
  <si>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</si>
  <si>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</si>
  <si>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</si>
  <si>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</si>
  <si>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</si>
  <si>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保障性住房租金补贴</t>
  </si>
  <si>
    <t xml:space="preserve">      其他国有土地使用权出让收入安排的支出</t>
  </si>
  <si>
    <t>农业生产发展支出</t>
  </si>
  <si>
    <t>农村社会事业支出</t>
  </si>
  <si>
    <t>农业农村生态环境支出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</si>
  <si>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</si>
  <si>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</si>
  <si>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</si>
  <si>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</si>
  <si>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</si>
  <si>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</si>
  <si>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</si>
  <si>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</si>
  <si>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</si>
  <si>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污水处理费收入安排的支出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</si>
  <si>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</si>
  <si>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</si>
  <si>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</si>
  <si>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</si>
  <si>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</si>
  <si>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</si>
  <si>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</si>
  <si>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</si>
  <si>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</si>
  <si>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</si>
  <si>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</si>
  <si>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国有土地使用权出让收入对应专项债务收入安排的支出</t>
  </si>
  <si>
    <t xml:space="preserve">      其他国有土地使用权出让收入对应专项债务收入安排的支出</t>
  </si>
  <si>
    <t>五、农林水支出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</si>
  <si>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</si>
  <si>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</si>
  <si>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</si>
  <si>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</si>
  <si>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</si>
  <si>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</si>
  <si>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</si>
  <si>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</si>
  <si>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南水北调工程建设</t>
  </si>
  <si>
    <t xml:space="preserve">      三峡后续工作</t>
  </si>
  <si>
    <t xml:space="preserve">      地方重大水利工程建设</t>
  </si>
  <si>
    <t xml:space="preserve">      其他重大水利工程建设基金支出</t>
  </si>
  <si>
    <t>六、交通运输支出</t>
  </si>
  <si>
    <t xml:space="preserve">    海南省高等级公路车辆通行附加费安排的支出</t>
  </si>
  <si>
    <t xml:space="preserve">      公路建设</t>
  </si>
  <si>
    <t xml:space="preserve">      公路养护</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</si>
  <si>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</si>
  <si>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</si>
  <si>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</si>
  <si>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</si>
  <si>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</si>
  <si>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</si>
  <si>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</si>
  <si>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</si>
  <si>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</si>
  <si>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</si>
  <si>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</si>
  <si>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</si>
  <si>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</si>
  <si>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</si>
  <si>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</si>
  <si>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</si>
  <si>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</si>
  <si>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</si>
  <si>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</si>
  <si>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</si>
  <si>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</si>
  <si>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</si>
  <si>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</si>
  <si>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</si>
  <si>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空管系统建设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</si>
  <si>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</si>
  <si>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</si>
  <si>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</si>
  <si>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</si>
  <si>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</si>
  <si>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</si>
  <si>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</si>
  <si>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</si>
  <si>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</si>
  <si>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</si>
  <si>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</si>
  <si>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七、资源勘探工业信息等支出</t>
  </si>
  <si>
    <t xml:space="preserve">    农网还贷资金支出</t>
  </si>
  <si>
    <t xml:space="preserve">      地方农网还贷资金支出</t>
  </si>
  <si>
    <t xml:space="preserve">      其他农网还贷资金支出</t>
  </si>
  <si>
    <t>八、其他支出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</si>
  <si>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</si>
  <si>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</si>
  <si>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</si>
  <si>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</si>
  <si>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</si>
  <si>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</si>
  <si>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</si>
  <si>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</si>
  <si>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</si>
  <si>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</si>
  <si>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</si>
  <si>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</si>
  <si>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</si>
  <si>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</si>
  <si>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</si>
  <si>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</si>
  <si>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</si>
  <si>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</si>
  <si>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</si>
  <si>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</si>
  <si>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</si>
  <si>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</si>
  <si>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</si>
  <si>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</si>
  <si>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九、债务付息支出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</si>
  <si>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</si>
  <si>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</si>
  <si>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</si>
  <si>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</si>
  <si>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</si>
  <si>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</si>
  <si>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</si>
  <si>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</si>
  <si>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</si>
  <si>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</si>
  <si>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</si>
  <si>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</si>
  <si>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</si>
  <si>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</si>
  <si>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</si>
  <si>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十、债务发行费用支出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</si>
  <si>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</si>
  <si>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</si>
  <si>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</si>
  <si>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</si>
  <si>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</si>
  <si>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</si>
  <si>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</si>
  <si>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</si>
  <si>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</si>
  <si>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</si>
  <si>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</si>
  <si>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</si>
  <si>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</si>
  <si>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其他地方自行试点项目收益专项债务发行费用支出</t>
  </si>
  <si>
    <t xml:space="preserve">      其他政府性基金债务发行费用支出</t>
  </si>
  <si>
    <t>十一、抗疫特别国债安排的支出</t>
  </si>
  <si>
    <t xml:space="preserve">    基础设施建设</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</si>
  <si>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</si>
  <si>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</si>
  <si>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</si>
  <si>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</si>
  <si>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</si>
  <si>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</si>
  <si>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</si>
  <si>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</si>
  <si>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</si>
  <si>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</si>
  <si>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</si>
  <si>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</si>
  <si>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</si>
  <si>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减免房租补贴</t>
  </si>
  <si>
    <t xml:space="preserve">      重点企业贷款贴息</t>
  </si>
  <si>
    <t xml:space="preserve">      创业担保贷款贴息</t>
  </si>
  <si>
    <t xml:space="preserve">      援企稳岗补贴</t>
  </si>
  <si>
    <t xml:space="preserve">      困难群众基本生活补助</t>
  </si>
  <si>
    <t xml:space="preserve">      其他抗疫相关支出</t>
  </si>
  <si>
    <t xml:space="preserve">  政府性基金补助收入</t>
  </si>
  <si>
    <t xml:space="preserve">  政府性基金补助支出</t>
  </si>
  <si>
    <t xml:space="preserve">  政府性基金上解收入</t>
  </si>
  <si>
    <t xml:space="preserve">  政府性基金上解支出</t>
  </si>
  <si>
    <t xml:space="preserve">  年终结余（转）</t>
  </si>
  <si>
    <t xml:space="preserve">    其中：地方政府性基金调入专项收入</t>
  </si>
  <si>
    <t xml:space="preserve">  地方政府专项债务转贷支出</t>
  </si>
  <si>
    <t xml:space="preserve">  地方政府专项债务收入</t>
  </si>
  <si>
    <t xml:space="preserve">  地方政府专项债务转贷收入</t>
  </si>
  <si>
    <t xml:space="preserve">  地方政府专项债务还本支出</t>
  </si>
  <si>
    <t>表十</t>
  </si>
  <si>
    <t>2024年政府性基金调入专项收入预算表</t>
  </si>
  <si>
    <t>备注：鄂城区无2024年政府性基金调入专项收入预算。</t>
  </si>
  <si>
    <t>表十一</t>
  </si>
  <si>
    <t>2024年政府性基金预算支出资金来源表</t>
  </si>
  <si>
    <t>当年预算收入安排</t>
  </si>
  <si>
    <t>转移支付收入安排</t>
  </si>
  <si>
    <t>上年结余</t>
  </si>
  <si>
    <t xml:space="preserve">    污水处理费安排的支出</t>
  </si>
  <si>
    <t xml:space="preserve">    大中型水库库区基金对应专项债务收入安排的支出</t>
  </si>
  <si>
    <t xml:space="preserve">    国家重大水利工程建设基金对应专项债务收入安排的支出</t>
  </si>
  <si>
    <t xml:space="preserve">表十二 </t>
  </si>
  <si>
    <t>2024年国有资本经营预算收支表</t>
  </si>
  <si>
    <t>收          入</t>
  </si>
  <si>
    <t>支          出</t>
  </si>
  <si>
    <t>项        目</t>
  </si>
  <si>
    <t>行次</t>
  </si>
  <si>
    <t>执行数</t>
  </si>
  <si>
    <t>省本级</t>
  </si>
  <si>
    <t>地市级及以下</t>
  </si>
  <si>
    <t>栏次</t>
  </si>
  <si>
    <t>1</t>
  </si>
  <si>
    <t>2</t>
  </si>
  <si>
    <t>3</t>
  </si>
  <si>
    <t>4</t>
  </si>
  <si>
    <t>5</t>
  </si>
  <si>
    <t>6</t>
  </si>
  <si>
    <t>一、利润收入</t>
  </si>
  <si>
    <t>一、解决历史遗留问题及改革成本支出</t>
  </si>
  <si>
    <t>11</t>
  </si>
  <si>
    <t>二、股利、股息收入</t>
  </si>
  <si>
    <t>二、国有企业资本金注入</t>
  </si>
  <si>
    <t>12</t>
  </si>
  <si>
    <t>三、产权转让收入</t>
  </si>
  <si>
    <t>三、国有企业政策性补贴</t>
  </si>
  <si>
    <t>13</t>
  </si>
  <si>
    <t>四、清算收入</t>
  </si>
  <si>
    <t>四、其他国有资本经营预算支出</t>
  </si>
  <si>
    <t>14</t>
  </si>
  <si>
    <t>五、其他国有资本经营预算收入</t>
  </si>
  <si>
    <t>本年收入合计</t>
  </si>
  <si>
    <t>本年支出合计</t>
  </si>
  <si>
    <t>15</t>
  </si>
  <si>
    <t>国有资本经营预算转移支付收入</t>
  </si>
  <si>
    <t>7</t>
  </si>
  <si>
    <t>国有资本经营预算转移支付支出</t>
  </si>
  <si>
    <t>16</t>
  </si>
  <si>
    <t>国有资本经营预算上解收入</t>
  </si>
  <si>
    <t>8</t>
  </si>
  <si>
    <t>国有资本经营预算上解支出</t>
  </si>
  <si>
    <t>17</t>
  </si>
  <si>
    <t>国有资本经营预算上年结余收入</t>
  </si>
  <si>
    <t>9</t>
  </si>
  <si>
    <t>国有资本经营预算调出资金</t>
  </si>
  <si>
    <t>18</t>
  </si>
  <si>
    <t>国有资本经营预算年终结余</t>
  </si>
  <si>
    <t>19</t>
  </si>
  <si>
    <t>收 入 总 计</t>
  </si>
  <si>
    <t>10</t>
  </si>
  <si>
    <t>支 出 总 计</t>
  </si>
  <si>
    <t>20</t>
  </si>
  <si>
    <t>注：以上项目以2024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</si>
  <si>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备注：2024年鄂城区无国有资本经营预算收支</t>
  </si>
  <si>
    <t>表十三</t>
  </si>
  <si>
    <t>2024年国有资本经营预算收入表</t>
  </si>
  <si>
    <t>科目编码</t>
  </si>
  <si>
    <t>科目名称/企业</t>
  </si>
  <si>
    <t>当年预算数</t>
  </si>
  <si>
    <t>预算数为执行数的%</t>
  </si>
  <si>
    <t>电力企业利润收入</t>
  </si>
  <si>
    <t>运输企业利润收入</t>
  </si>
  <si>
    <t>投资服务企业利润收入</t>
  </si>
  <si>
    <t>纺织轻工企业利润收入</t>
  </si>
  <si>
    <t>贸易企业利润收入</t>
  </si>
  <si>
    <t>建筑施工企业利润收入</t>
  </si>
  <si>
    <t>房地产企业利润收入</t>
  </si>
  <si>
    <t>农林牧渔企业利润收入</t>
  </si>
  <si>
    <t>教育文化广播企业利润收入</t>
  </si>
  <si>
    <t>科学研究企业利润收入</t>
  </si>
  <si>
    <t>金融企业利润收入</t>
  </si>
  <si>
    <t>机关社团所属企业利润收入</t>
  </si>
  <si>
    <t>其他国有资本经营预算企业利润收入</t>
  </si>
  <si>
    <t>国有控股公司股利、股息收入</t>
  </si>
  <si>
    <t>国有参股公司股利、股息收入</t>
  </si>
  <si>
    <t>金融企业股利、股息收入</t>
  </si>
  <si>
    <t>其他国有资本经营预算企业股利、股息收入</t>
  </si>
  <si>
    <t>国有股权、股份转让收入</t>
  </si>
  <si>
    <t>国有独资企业产权转让收入</t>
  </si>
  <si>
    <t>其他国有资本经营预算企业产权转让收入</t>
  </si>
  <si>
    <t>金融企业产权转让收入</t>
  </si>
  <si>
    <t xml:space="preserve">    国有股权、股份清算收入</t>
  </si>
  <si>
    <t xml:space="preserve">    国有独资企业清算收入</t>
  </si>
  <si>
    <t xml:space="preserve">    其他国有资本经营预算企业清算收入</t>
  </si>
  <si>
    <t>五、其他国有资本经营收入</t>
  </si>
  <si>
    <t>国有资本经营预算收入</t>
  </si>
  <si>
    <t>注：以上科目以2024年政府收支科目为准。</t>
  </si>
  <si>
    <t>备注：2024年鄂城区无国有资本经营预算收入</t>
  </si>
  <si>
    <t>表十四</t>
  </si>
  <si>
    <t>2024年国有资本经营预算支出表</t>
  </si>
  <si>
    <t>科目名称</t>
  </si>
  <si>
    <t>资本性支出</t>
  </si>
  <si>
    <t xml:space="preserve">费用性支出 </t>
  </si>
  <si>
    <t xml:space="preserve">一、国有资本经营预算支出 </t>
  </si>
  <si>
    <t>一、社会保障和就业支出</t>
  </si>
  <si>
    <t xml:space="preserve">      国有资本经营预算补充社保基金支出</t>
  </si>
  <si>
    <t xml:space="preserve">二、国有资本经营预算支出 </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</si>
  <si>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</si>
  <si>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</si>
  <si>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</si>
  <si>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</si>
  <si>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</si>
  <si>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</si>
  <si>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</si>
  <si>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</si>
  <si>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</si>
  <si>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</si>
  <si>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</si>
  <si>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</si>
  <si>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</si>
  <si>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对外投资合作支出</t>
  </si>
  <si>
    <t xml:space="preserve">    其他国有企业资本金注入</t>
  </si>
  <si>
    <t xml:space="preserve">    国有企业政策性补贴</t>
  </si>
  <si>
    <t xml:space="preserve">    国有企业政策性补贴 </t>
  </si>
  <si>
    <t xml:space="preserve"> 金融国有资本经营预算支出</t>
  </si>
  <si>
    <t xml:space="preserve">    其他金融国有资本经营预算支出</t>
  </si>
  <si>
    <t xml:space="preserve">    其他国有资本经营预算支出</t>
  </si>
  <si>
    <t xml:space="preserve">    其他国有资本经营预算支出 </t>
  </si>
  <si>
    <t/>
  </si>
  <si>
    <t xml:space="preserve">国有资本经营预算支出 </t>
  </si>
  <si>
    <t>支  出  合  计</t>
  </si>
  <si>
    <t>注：以上科目以2024年政府收支分类科目为准。在“解决历史遗留问题及改革成本支出”（22301款）科目下增设“金融企业改革性支出”（2230109项）科目，在“国有企业资本金注入”（22302款）科目下增设“金融企业资本性支出”（2230208项）科目，相应删除“金融国有资本经营预算支出”（22304款）科目及其项级科目。</t>
  </si>
  <si>
    <t>备注：2024年鄂城区无国有资本经营预算支出</t>
  </si>
  <si>
    <t>表十五</t>
  </si>
  <si>
    <t>2024年国有资本经营预算基础信息表</t>
  </si>
  <si>
    <t>项   目</t>
  </si>
  <si>
    <t>一、实施范围</t>
  </si>
  <si>
    <t>预算单位户数</t>
  </si>
  <si>
    <t>国有及国有控、参股企业户数（法人企业）</t>
  </si>
  <si>
    <t xml:space="preserve">    其中：纳入预算实施范围企业户数（法人企业）</t>
  </si>
  <si>
    <t>是否包括金融企业</t>
  </si>
  <si>
    <t>是否包括文化企业</t>
  </si>
  <si>
    <t>是否包括部门所属企业</t>
  </si>
  <si>
    <t>是否包括事业单位出资企业</t>
  </si>
  <si>
    <t>二、主要财务指标</t>
  </si>
  <si>
    <t>（一）国有及国有控、参股企业</t>
  </si>
  <si>
    <t>资产总额合计</t>
  </si>
  <si>
    <t>负债总额合计</t>
  </si>
  <si>
    <t>所有者权益合计</t>
  </si>
  <si>
    <t>利润总额合计</t>
  </si>
  <si>
    <t>净利润合计</t>
  </si>
  <si>
    <t>归属于母公司所有者净利润合计</t>
  </si>
  <si>
    <t>（二）纳入预算实施范围企业</t>
  </si>
  <si>
    <t>21</t>
  </si>
  <si>
    <t>22</t>
  </si>
  <si>
    <t>23</t>
  </si>
  <si>
    <t>三、国有资本收益情况</t>
  </si>
  <si>
    <t>24</t>
  </si>
  <si>
    <t>比例类型（单一比例/分类比例）</t>
  </si>
  <si>
    <t>25</t>
  </si>
  <si>
    <t>比例数值</t>
  </si>
  <si>
    <t>26</t>
  </si>
  <si>
    <t>四、编报情况</t>
  </si>
  <si>
    <t>27</t>
  </si>
  <si>
    <t>上报级次（人大/政府）</t>
  </si>
  <si>
    <t>28</t>
  </si>
  <si>
    <t>上报起始年</t>
  </si>
  <si>
    <t>29</t>
  </si>
  <si>
    <t>注：以上项目以2024年政府收支分类科目为准。</t>
  </si>
  <si>
    <t>备注：2024年鄂城区无国有资本经营预算基础信息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</si>
</sst>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 numFmtId="178" formatCode="0_ "/>
    <numFmt numFmtId="179" formatCode="0.00_ "/>
    <numFmt numFmtId="180" formatCode="#,##0_ ;[Red]\-#,##0\ "/>
    <numFmt numFmtId="181" formatCode="0.0%"/>
    <numFmt numFmtId="182" formatCode="0.0_ "/>
  </numFmts>
  <fonts count="49">
    <font>
      <sz val="12"/>
      <name val="宋体"/>
      <charset val="134"/>
    </font>
    <font>
      <b/>
      <sz val="16"/>
      <name val="黑体"/>
      <charset val="134"/>
    </font>
    <font>
      <sz val="11"/>
      <name val="宋体"/>
      <charset val="134"/>
      <scheme val="minor"/>
    </font>
    <font>
      <sz val="12"/>
      <name val="黑体"/>
      <charset val="134"/>
    </font>
    <font>
      <b/>
      <sz val="18"/>
      <name val="黑体"/>
      <charset val="134"/>
    </font>
    <font>
      <sz val="11"/>
      <color indexed="8"/>
      <name val="宋体"/>
      <charset val="134"/>
      <scheme val="minor"/>
    </font>
    <font>
      <b/>
      <sz val="10"/>
      <name val="宋体"/>
      <charset val="134"/>
    </font>
    <font>
      <sz val="10"/>
      <name val="宋体"/>
      <charset val="134"/>
    </font>
    <font>
      <b/>
      <sz val="11"/>
      <color indexed="8"/>
      <name val="宋体"/>
      <charset val="134"/>
      <scheme val="minor"/>
    </font>
    <font>
      <b/>
      <sz val="14"/>
      <name val="黑体"/>
      <charset val="134"/>
    </font>
    <font>
      <b/>
      <sz val="11"/>
      <name val="宋体"/>
      <charset val="134"/>
      <scheme val="minor"/>
    </font>
    <font>
      <b/>
      <sz val="11"/>
      <name val="宋体"/>
      <charset val="134"/>
    </font>
    <font>
      <sz val="11"/>
      <name val="等线"/>
      <charset val="134"/>
    </font>
    <font>
      <sz val="11"/>
      <name val="宋体"/>
      <charset val="134"/>
    </font>
    <font>
      <b/>
      <sz val="11"/>
      <color indexed="8"/>
      <name val="宋体"/>
      <charset val="134"/>
    </font>
    <font>
      <sz val="11"/>
      <color rgb="FFFF0000"/>
      <name val="宋体"/>
      <charset val="134"/>
      <scheme val="minor"/>
    </font>
    <font>
      <sz val="11"/>
      <color theme="1"/>
      <name val="宋体"/>
      <charset val="134"/>
      <scheme val="minor"/>
    </font>
    <font>
      <b/>
      <sz val="11"/>
      <color rgb="FF000000"/>
      <name val="宋体"/>
      <charset val="134"/>
      <scheme val="minor"/>
    </font>
    <font>
      <sz val="11"/>
      <color rgb="FF000000"/>
      <name val="宋体"/>
      <charset val="134"/>
      <scheme val="minor"/>
    </font>
    <font>
      <sz val="16"/>
      <name val="黑体"/>
      <charset val="134"/>
    </font>
    <font>
      <sz val="14"/>
      <name val="宋体"/>
      <charset val="134"/>
    </font>
    <font>
      <b/>
      <sz val="24"/>
      <name val="黑体"/>
      <charset val="134"/>
    </font>
    <font>
      <sz val="18"/>
      <name val="黑体"/>
      <charset val="134"/>
    </font>
    <font>
      <sz val="16"/>
      <name val="楷体_GB2312"/>
      <charset val="134"/>
    </font>
    <font>
      <sz val="48"/>
      <name val="黑体"/>
      <charset val="134"/>
    </font>
    <font>
      <sz val="22"/>
      <name val="楷体"/>
      <charset val="134"/>
    </font>
    <font>
      <sz val="20"/>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Times New Roman"/>
      <charset val="134"/>
    </font>
    <font>
      <sz val="10"/>
      <name val="Arial"/>
      <charset val="0"/>
    </font>
  </fonts>
  <fills count="3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
        <bgColor indexed="64"/>
      </patternFill>
    </fill>
    <fill>
      <patternFill patternType="solid">
        <fgColor rgb="FFFFFF00"/>
        <bgColor indexed="64"/>
      </patternFill>
    </fill>
    <fill>
      <patternFill patternType="solid">
        <fgColor theme="8"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23"/>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8"/>
      </bottom>
      <diagonal/>
    </border>
    <border>
      <left style="thin">
        <color indexed="23"/>
      </left>
      <right/>
      <top/>
      <bottom style="thin">
        <color auto="1"/>
      </bottom>
      <diagonal/>
    </border>
    <border>
      <left/>
      <right/>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0"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6" fillId="8" borderId="17"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18" applyNumberFormat="0" applyFill="0" applyAlignment="0" applyProtection="0">
      <alignment vertical="center"/>
    </xf>
    <xf numFmtId="0" fontId="33" fillId="0" borderId="18" applyNumberFormat="0" applyFill="0" applyAlignment="0" applyProtection="0">
      <alignment vertical="center"/>
    </xf>
    <xf numFmtId="0" fontId="34" fillId="0" borderId="19" applyNumberFormat="0" applyFill="0" applyAlignment="0" applyProtection="0">
      <alignment vertical="center"/>
    </xf>
    <xf numFmtId="0" fontId="34" fillId="0" borderId="0" applyNumberFormat="0" applyFill="0" applyBorder="0" applyAlignment="0" applyProtection="0">
      <alignment vertical="center"/>
    </xf>
    <xf numFmtId="0" fontId="35" fillId="9" borderId="20" applyNumberFormat="0" applyAlignment="0" applyProtection="0">
      <alignment vertical="center"/>
    </xf>
    <xf numFmtId="0" fontId="36" fillId="10" borderId="21" applyNumberFormat="0" applyAlignment="0" applyProtection="0">
      <alignment vertical="center"/>
    </xf>
    <xf numFmtId="0" fontId="37" fillId="10" borderId="20" applyNumberFormat="0" applyAlignment="0" applyProtection="0">
      <alignment vertical="center"/>
    </xf>
    <xf numFmtId="0" fontId="38" fillId="11" borderId="22" applyNumberFormat="0" applyAlignment="0" applyProtection="0">
      <alignment vertical="center"/>
    </xf>
    <xf numFmtId="0" fontId="39" fillId="0" borderId="23" applyNumberFormat="0" applyFill="0" applyAlignment="0" applyProtection="0">
      <alignment vertical="center"/>
    </xf>
    <xf numFmtId="0" fontId="40" fillId="0" borderId="24" applyNumberFormat="0" applyFill="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7"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5" fillId="35" borderId="0" applyNumberFormat="0" applyBorder="0" applyAlignment="0" applyProtection="0">
      <alignment vertical="center"/>
    </xf>
    <xf numFmtId="0" fontId="45" fillId="36" borderId="0" applyNumberFormat="0" applyBorder="0" applyAlignment="0" applyProtection="0">
      <alignment vertical="center"/>
    </xf>
    <xf numFmtId="0" fontId="44" fillId="37" borderId="0" applyNumberFormat="0" applyBorder="0" applyAlignment="0" applyProtection="0">
      <alignment vertical="center"/>
    </xf>
    <xf numFmtId="9" fontId="0" fillId="0" borderId="0" applyFont="0" applyFill="0" applyBorder="0" applyAlignment="0" applyProtection="0">
      <alignment vertical="center"/>
    </xf>
    <xf numFmtId="0" fontId="0" fillId="0" borderId="0"/>
    <xf numFmtId="0" fontId="0" fillId="0" borderId="0">
      <alignment vertical="center"/>
    </xf>
    <xf numFmtId="0" fontId="46" fillId="0" borderId="0"/>
    <xf numFmtId="0" fontId="0" fillId="0" borderId="0">
      <alignment vertical="center"/>
    </xf>
    <xf numFmtId="0" fontId="0" fillId="0" borderId="0">
      <alignment vertical="center"/>
    </xf>
    <xf numFmtId="0" fontId="0" fillId="0" borderId="0"/>
    <xf numFmtId="0" fontId="0" fillId="0" borderId="0"/>
    <xf numFmtId="0" fontId="0" fillId="0" borderId="0">
      <alignment vertical="center"/>
    </xf>
    <xf numFmtId="0" fontId="47" fillId="0" borderId="0"/>
    <xf numFmtId="0" fontId="48" fillId="0" borderId="0"/>
  </cellStyleXfs>
  <cellXfs count="343">
    <xf numFmtId="0" fontId="0" fillId="0" borderId="0" xfId="0"/>
    <xf numFmtId="0" fontId="1" fillId="2" borderId="0" xfId="0" applyFont="1" applyFill="1" applyBorder="1" applyAlignment="1"/>
    <xf numFmtId="0" fontId="2" fillId="2" borderId="0" xfId="0" applyFont="1" applyFill="1" applyBorder="1" applyAlignment="1"/>
    <xf numFmtId="0" fontId="3" fillId="2" borderId="0" xfId="0" applyFont="1" applyFill="1" applyBorder="1" applyAlignment="1"/>
    <xf numFmtId="0" fontId="4" fillId="2" borderId="0" xfId="51" applyFont="1" applyFill="1" applyAlignment="1">
      <alignment horizontal="center" vertical="center"/>
    </xf>
    <xf numFmtId="0" fontId="2" fillId="2" borderId="0" xfId="0" applyFont="1" applyFill="1" applyBorder="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left" vertical="center"/>
    </xf>
    <xf numFmtId="176"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right" vertical="center"/>
    </xf>
    <xf numFmtId="0" fontId="5" fillId="2" borderId="1" xfId="0" applyFont="1" applyFill="1" applyBorder="1" applyAlignment="1">
      <alignment horizontal="right" vertical="center"/>
    </xf>
    <xf numFmtId="177" fontId="5" fillId="2" borderId="1" xfId="0" applyNumberFormat="1" applyFont="1" applyFill="1" applyBorder="1" applyAlignment="1">
      <alignment horizontal="right" vertical="center"/>
    </xf>
    <xf numFmtId="0" fontId="4" fillId="2" borderId="0" xfId="0" applyFont="1" applyFill="1" applyBorder="1" applyAlignment="1">
      <alignment horizontal="center" vertical="center"/>
    </xf>
    <xf numFmtId="0" fontId="5" fillId="2" borderId="1" xfId="0" applyFont="1" applyFill="1" applyBorder="1" applyAlignment="1">
      <alignment horizontal="center" vertical="center" wrapText="1"/>
    </xf>
    <xf numFmtId="178" fontId="6" fillId="2" borderId="1" xfId="54" applyNumberFormat="1" applyFont="1" applyFill="1" applyBorder="1" applyAlignment="1" applyProtection="1">
      <alignment horizontal="left" vertical="center"/>
    </xf>
    <xf numFmtId="178" fontId="7" fillId="2" borderId="1" xfId="54" applyNumberFormat="1" applyFont="1" applyFill="1" applyBorder="1" applyAlignment="1" applyProtection="1">
      <alignment horizontal="left" vertical="center"/>
    </xf>
    <xf numFmtId="178" fontId="7" fillId="2" borderId="1" xfId="54" applyNumberFormat="1" applyFont="1" applyFill="1" applyBorder="1" applyAlignment="1" applyProtection="1">
      <alignment vertical="center"/>
    </xf>
    <xf numFmtId="178" fontId="7" fillId="2" borderId="1" xfId="54" applyNumberFormat="1" applyFont="1" applyFill="1" applyBorder="1" applyAlignment="1" applyProtection="1">
      <alignment horizontal="left" vertical="center" indent="1"/>
    </xf>
    <xf numFmtId="178" fontId="5" fillId="2" borderId="2" xfId="0" applyNumberFormat="1" applyFont="1" applyFill="1" applyBorder="1" applyAlignment="1">
      <alignment horizontal="left" vertical="center"/>
    </xf>
    <xf numFmtId="0" fontId="5" fillId="2" borderId="1" xfId="0" applyFont="1" applyFill="1" applyBorder="1" applyAlignment="1">
      <alignment horizontal="justify"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179" fontId="5" fillId="2" borderId="1" xfId="0" applyNumberFormat="1" applyFont="1" applyFill="1" applyBorder="1" applyAlignment="1">
      <alignment horizontal="right" vertical="center"/>
    </xf>
    <xf numFmtId="0" fontId="9" fillId="2" borderId="0" xfId="0" applyFont="1" applyFill="1" applyBorder="1" applyAlignment="1">
      <alignment horizontal="center" vertical="center"/>
    </xf>
    <xf numFmtId="49" fontId="6" fillId="2" borderId="1" xfId="54" applyNumberFormat="1" applyFont="1" applyFill="1" applyBorder="1" applyAlignment="1" applyProtection="1">
      <alignment horizontal="left" vertical="center"/>
    </xf>
    <xf numFmtId="49" fontId="7" fillId="2" borderId="1" xfId="54" applyNumberFormat="1" applyFont="1" applyFill="1" applyBorder="1" applyAlignment="1" applyProtection="1">
      <alignment horizontal="left" vertical="center" indent="1"/>
    </xf>
    <xf numFmtId="49" fontId="7" fillId="0" borderId="1" xfId="54" applyNumberFormat="1" applyFont="1" applyFill="1" applyBorder="1" applyAlignment="1" applyProtection="1">
      <alignment horizontal="left" vertical="center" indent="1"/>
    </xf>
    <xf numFmtId="49" fontId="7" fillId="2" borderId="1" xfId="54" applyNumberFormat="1" applyFont="1" applyFill="1" applyBorder="1" applyAlignment="1" applyProtection="1">
      <alignment horizontal="left" vertical="center"/>
    </xf>
    <xf numFmtId="0" fontId="5" fillId="2" borderId="5" xfId="0" applyFont="1" applyFill="1" applyBorder="1" applyAlignment="1">
      <alignment horizontal="justify" vertical="center"/>
    </xf>
    <xf numFmtId="0" fontId="5" fillId="2" borderId="6" xfId="0" applyFont="1" applyFill="1" applyBorder="1" applyAlignment="1">
      <alignment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2" fillId="2" borderId="0" xfId="0" applyFont="1" applyFill="1" applyBorder="1" applyAlignment="1">
      <alignment wrapText="1"/>
    </xf>
    <xf numFmtId="0" fontId="4" fillId="2" borderId="0" xfId="0" applyFont="1" applyFill="1" applyAlignment="1">
      <alignment horizontal="center"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1" fillId="2" borderId="0" xfId="0" applyFont="1" applyFill="1" applyAlignment="1">
      <alignment vertical="center"/>
    </xf>
    <xf numFmtId="0" fontId="10"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vertical="center"/>
    </xf>
    <xf numFmtId="0" fontId="4" fillId="2" borderId="0" xfId="0" applyFont="1" applyFill="1" applyAlignment="1">
      <alignment horizontal="center" vertical="center" wrapText="1"/>
    </xf>
    <xf numFmtId="0" fontId="2" fillId="2" borderId="0" xfId="0" applyFont="1" applyFill="1" applyAlignment="1">
      <alignment horizontal="right" vertical="center" wrapText="1"/>
    </xf>
    <xf numFmtId="0" fontId="10" fillId="2" borderId="9" xfId="0" applyFont="1" applyFill="1" applyBorder="1" applyAlignment="1">
      <alignment horizontal="center" vertical="center"/>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11"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1" xfId="0" applyFont="1" applyFill="1" applyBorder="1" applyAlignment="1">
      <alignment horizontal="center" vertical="center"/>
    </xf>
    <xf numFmtId="0" fontId="10" fillId="2" borderId="12" xfId="0" applyFont="1" applyFill="1" applyBorder="1" applyAlignment="1">
      <alignment horizontal="center" vertical="center" wrapText="1"/>
    </xf>
    <xf numFmtId="3" fontId="2" fillId="3" borderId="1" xfId="0" applyNumberFormat="1" applyFont="1" applyFill="1" applyBorder="1" applyAlignment="1" applyProtection="1">
      <alignment vertical="center"/>
    </xf>
    <xf numFmtId="0" fontId="10" fillId="4" borderId="1" xfId="0" applyFont="1" applyFill="1" applyBorder="1" applyAlignment="1">
      <alignment vertical="center" wrapText="1"/>
    </xf>
    <xf numFmtId="0" fontId="2" fillId="3" borderId="1" xfId="0" applyFont="1" applyFill="1" applyBorder="1" applyAlignment="1">
      <alignment vertical="center" wrapText="1"/>
    </xf>
    <xf numFmtId="3" fontId="2" fillId="2" borderId="1" xfId="0" applyNumberFormat="1" applyFont="1" applyFill="1" applyBorder="1" applyAlignment="1" applyProtection="1">
      <alignment horizontal="left" vertical="center"/>
    </xf>
    <xf numFmtId="0" fontId="2" fillId="2" borderId="1" xfId="0" applyFont="1" applyFill="1" applyBorder="1" applyAlignment="1">
      <alignment vertical="center" wrapText="1"/>
    </xf>
    <xf numFmtId="3" fontId="2" fillId="2" borderId="1" xfId="0" applyNumberFormat="1" applyFont="1" applyFill="1" applyBorder="1" applyAlignment="1" applyProtection="1">
      <alignment vertical="center"/>
    </xf>
    <xf numFmtId="0" fontId="2" fillId="2" borderId="1" xfId="0" applyFont="1" applyFill="1" applyBorder="1" applyAlignment="1">
      <alignment horizontal="left" vertical="center"/>
    </xf>
    <xf numFmtId="0" fontId="2" fillId="2" borderId="1" xfId="53" applyFont="1" applyFill="1" applyBorder="1" applyAlignment="1">
      <alignment vertical="center" wrapText="1"/>
    </xf>
    <xf numFmtId="3" fontId="2" fillId="3" borderId="1" xfId="0" applyNumberFormat="1" applyFont="1" applyFill="1" applyBorder="1" applyAlignment="1" applyProtection="1">
      <alignment horizontal="left" vertical="center"/>
    </xf>
    <xf numFmtId="0" fontId="2" fillId="5" borderId="1" xfId="0" applyFont="1" applyFill="1" applyBorder="1" applyAlignment="1">
      <alignment vertical="center" wrapText="1"/>
    </xf>
    <xf numFmtId="0" fontId="2" fillId="3" borderId="1" xfId="0" applyFont="1" applyFill="1" applyBorder="1" applyAlignment="1">
      <alignment vertical="center"/>
    </xf>
    <xf numFmtId="0" fontId="2" fillId="2" borderId="1" xfId="0" applyFont="1" applyFill="1" applyBorder="1" applyAlignment="1">
      <alignment vertical="center"/>
    </xf>
    <xf numFmtId="0" fontId="10" fillId="0" borderId="1" xfId="0" applyFont="1" applyFill="1" applyBorder="1" applyAlignment="1">
      <alignment vertical="center" wrapText="1"/>
    </xf>
    <xf numFmtId="0" fontId="10" fillId="4" borderId="1" xfId="0" applyFont="1" applyFill="1" applyBorder="1" applyAlignment="1">
      <alignment horizontal="distributed" vertical="center"/>
    </xf>
    <xf numFmtId="0" fontId="1" fillId="2" borderId="0" xfId="0" applyFont="1" applyFill="1"/>
    <xf numFmtId="0" fontId="2" fillId="2" borderId="0" xfId="0" applyFont="1" applyFill="1"/>
    <xf numFmtId="0" fontId="2" fillId="2" borderId="0" xfId="0" applyFont="1" applyFill="1" applyAlignment="1">
      <alignment wrapText="1"/>
    </xf>
    <xf numFmtId="0" fontId="2" fillId="2" borderId="0" xfId="0" applyFont="1" applyFill="1" applyBorder="1"/>
    <xf numFmtId="0" fontId="3" fillId="2" borderId="0" xfId="0" applyFont="1" applyFill="1"/>
    <xf numFmtId="0" fontId="1" fillId="2" borderId="0" xfId="0" applyFont="1" applyFill="1" applyBorder="1"/>
    <xf numFmtId="0" fontId="2" fillId="2" borderId="0" xfId="0" applyFont="1" applyFill="1" applyBorder="1" applyAlignment="1">
      <alignment horizontal="right" wrapText="1"/>
    </xf>
    <xf numFmtId="0" fontId="10" fillId="2" borderId="1" xfId="0" applyFont="1" applyFill="1" applyBorder="1" applyAlignment="1">
      <alignment horizontal="center" vertical="center" wrapText="1"/>
    </xf>
    <xf numFmtId="0" fontId="11" fillId="2" borderId="1" xfId="53" applyFont="1" applyFill="1" applyBorder="1" applyAlignment="1">
      <alignment horizontal="center" vertical="center" wrapText="1"/>
    </xf>
    <xf numFmtId="0" fontId="2" fillId="2" borderId="1" xfId="0" applyFont="1" applyFill="1" applyBorder="1" applyAlignment="1">
      <alignment wrapText="1"/>
    </xf>
    <xf numFmtId="0" fontId="10" fillId="2" borderId="1" xfId="0" applyFont="1" applyFill="1" applyBorder="1" applyAlignment="1">
      <alignment horizontal="distributed" vertical="center"/>
    </xf>
    <xf numFmtId="49" fontId="2" fillId="2" borderId="1" xfId="52" applyNumberFormat="1" applyFont="1" applyFill="1" applyBorder="1" applyAlignment="1" applyProtection="1">
      <alignment horizontal="distributed" vertical="center" wrapText="1"/>
    </xf>
    <xf numFmtId="0" fontId="10" fillId="2" borderId="1" xfId="0" applyFont="1" applyFill="1" applyBorder="1" applyAlignment="1">
      <alignment horizontal="center" vertical="center"/>
    </xf>
    <xf numFmtId="3" fontId="2" fillId="6" borderId="1" xfId="0" applyNumberFormat="1" applyFont="1" applyFill="1" applyBorder="1" applyAlignment="1" applyProtection="1">
      <alignment vertical="center"/>
    </xf>
    <xf numFmtId="180" fontId="2" fillId="6" borderId="1" xfId="0" applyNumberFormat="1" applyFont="1" applyFill="1" applyBorder="1" applyAlignment="1" applyProtection="1">
      <alignment vertical="center"/>
    </xf>
    <xf numFmtId="181" fontId="2" fillId="6" borderId="1" xfId="0" applyNumberFormat="1" applyFont="1" applyFill="1" applyBorder="1" applyAlignment="1" applyProtection="1">
      <alignment vertical="center"/>
    </xf>
    <xf numFmtId="180" fontId="2" fillId="6" borderId="1" xfId="0" applyNumberFormat="1" applyFont="1" applyFill="1" applyBorder="1" applyAlignment="1">
      <alignment vertical="center"/>
    </xf>
    <xf numFmtId="3" fontId="2" fillId="5" borderId="1" xfId="0" applyNumberFormat="1" applyFont="1" applyFill="1" applyBorder="1" applyAlignment="1" applyProtection="1">
      <alignment horizontal="left" vertical="center"/>
    </xf>
    <xf numFmtId="180" fontId="2" fillId="5" borderId="1" xfId="0" applyNumberFormat="1" applyFont="1" applyFill="1" applyBorder="1" applyAlignment="1">
      <alignment vertical="center"/>
    </xf>
    <xf numFmtId="180" fontId="2" fillId="2" borderId="1" xfId="0" applyNumberFormat="1" applyFont="1" applyFill="1" applyBorder="1" applyAlignment="1">
      <alignment vertical="center"/>
    </xf>
    <xf numFmtId="0" fontId="2" fillId="0" borderId="1" xfId="0" applyFont="1" applyFill="1" applyBorder="1" applyAlignment="1">
      <alignment vertical="center"/>
    </xf>
    <xf numFmtId="180" fontId="2" fillId="0" borderId="1" xfId="0" applyNumberFormat="1" applyFont="1" applyFill="1" applyBorder="1" applyAlignment="1">
      <alignment vertical="center"/>
    </xf>
    <xf numFmtId="181" fontId="2" fillId="0" borderId="1" xfId="0" applyNumberFormat="1" applyFont="1" applyFill="1" applyBorder="1" applyAlignment="1" applyProtection="1">
      <alignment vertical="center"/>
    </xf>
    <xf numFmtId="180" fontId="2" fillId="0" borderId="1" xfId="0" applyNumberFormat="1" applyFont="1" applyFill="1" applyBorder="1" applyAlignment="1" applyProtection="1">
      <alignment vertical="center"/>
    </xf>
    <xf numFmtId="0" fontId="2" fillId="6" borderId="1" xfId="0" applyFont="1" applyFill="1" applyBorder="1" applyAlignment="1">
      <alignment vertical="center"/>
    </xf>
    <xf numFmtId="181" fontId="2" fillId="2" borderId="1" xfId="0" applyNumberFormat="1" applyFont="1" applyFill="1" applyBorder="1" applyAlignment="1">
      <alignment vertical="center"/>
    </xf>
    <xf numFmtId="3" fontId="2" fillId="5" borderId="1" xfId="0" applyNumberFormat="1" applyFont="1" applyFill="1" applyBorder="1" applyAlignment="1" applyProtection="1">
      <alignment vertical="center"/>
    </xf>
    <xf numFmtId="0" fontId="10" fillId="2" borderId="1" xfId="0" applyFont="1" applyFill="1" applyBorder="1" applyAlignment="1">
      <alignment vertical="center"/>
    </xf>
    <xf numFmtId="180" fontId="10" fillId="2" borderId="1" xfId="0" applyNumberFormat="1" applyFont="1" applyFill="1" applyBorder="1" applyAlignment="1">
      <alignment vertical="center"/>
    </xf>
    <xf numFmtId="181" fontId="10" fillId="2" borderId="1" xfId="0" applyNumberFormat="1" applyFont="1" applyFill="1" applyBorder="1" applyAlignment="1">
      <alignment vertical="center"/>
    </xf>
    <xf numFmtId="180" fontId="2" fillId="2" borderId="1" xfId="0" applyNumberFormat="1" applyFont="1" applyFill="1" applyBorder="1" applyAlignment="1" applyProtection="1">
      <alignment horizontal="left" vertical="center"/>
    </xf>
    <xf numFmtId="181" fontId="2" fillId="2" borderId="1" xfId="0" applyNumberFormat="1" applyFont="1" applyFill="1" applyBorder="1" applyAlignment="1" applyProtection="1">
      <alignment horizontal="left" vertical="center"/>
    </xf>
    <xf numFmtId="180" fontId="2" fillId="2" borderId="1" xfId="0" applyNumberFormat="1" applyFont="1" applyFill="1" applyBorder="1" applyAlignment="1" applyProtection="1">
      <alignment vertical="center"/>
    </xf>
    <xf numFmtId="181" fontId="2" fillId="2" borderId="1" xfId="0" applyNumberFormat="1" applyFont="1" applyFill="1" applyBorder="1" applyAlignment="1" applyProtection="1">
      <alignment vertical="center"/>
    </xf>
    <xf numFmtId="0" fontId="2" fillId="2" borderId="1" xfId="0" applyFont="1" applyFill="1" applyBorder="1" applyAlignment="1">
      <alignment horizontal="left" vertical="center" indent="3"/>
    </xf>
    <xf numFmtId="0" fontId="2" fillId="2" borderId="0" xfId="0" applyFont="1" applyFill="1" applyAlignment="1">
      <alignment horizontal="right" vertical="center"/>
    </xf>
    <xf numFmtId="181" fontId="2" fillId="6" borderId="1" xfId="0" applyNumberFormat="1" applyFont="1" applyFill="1" applyBorder="1" applyAlignment="1">
      <alignment vertical="center"/>
    </xf>
    <xf numFmtId="181" fontId="2" fillId="5" borderId="1" xfId="0" applyNumberFormat="1" applyFont="1" applyFill="1" applyBorder="1" applyAlignment="1">
      <alignment vertical="center"/>
    </xf>
    <xf numFmtId="181" fontId="2" fillId="0" borderId="1" xfId="0" applyNumberFormat="1" applyFont="1" applyFill="1" applyBorder="1" applyAlignment="1">
      <alignment vertical="center"/>
    </xf>
    <xf numFmtId="0" fontId="2" fillId="5" borderId="1" xfId="53" applyFont="1" applyFill="1" applyBorder="1" applyAlignment="1">
      <alignment vertical="center" wrapText="1"/>
    </xf>
    <xf numFmtId="0" fontId="2" fillId="5" borderId="1" xfId="0" applyFont="1" applyFill="1" applyBorder="1" applyAlignment="1">
      <alignment horizontal="left" vertical="center"/>
    </xf>
    <xf numFmtId="3" fontId="2" fillId="6" borderId="1" xfId="0" applyNumberFormat="1" applyFont="1" applyFill="1" applyBorder="1" applyAlignment="1" applyProtection="1">
      <alignment horizontal="left" vertical="center"/>
    </xf>
    <xf numFmtId="180" fontId="12" fillId="0" borderId="1" xfId="58" applyNumberFormat="1" applyFont="1" applyFill="1" applyBorder="1" applyAlignment="1">
      <alignment vertical="center"/>
    </xf>
    <xf numFmtId="180" fontId="12" fillId="0" borderId="1" xfId="55" applyNumberFormat="1" applyFont="1" applyBorder="1" applyAlignment="1">
      <alignment vertical="center"/>
    </xf>
    <xf numFmtId="0" fontId="10" fillId="3" borderId="1" xfId="0" applyFont="1" applyFill="1" applyBorder="1" applyAlignment="1">
      <alignment horizontal="distributed" vertical="center"/>
    </xf>
    <xf numFmtId="180" fontId="10" fillId="3" borderId="1" xfId="0" applyNumberFormat="1" applyFont="1" applyFill="1" applyBorder="1" applyAlignment="1">
      <alignment horizontal="distributed" vertical="center"/>
    </xf>
    <xf numFmtId="181" fontId="10" fillId="3" borderId="1" xfId="0" applyNumberFormat="1" applyFont="1" applyFill="1" applyBorder="1" applyAlignment="1" applyProtection="1">
      <alignment vertical="center"/>
    </xf>
    <xf numFmtId="180" fontId="10" fillId="3" borderId="1" xfId="0" applyNumberFormat="1" applyFont="1" applyFill="1" applyBorder="1" applyAlignment="1">
      <alignment vertical="center"/>
    </xf>
    <xf numFmtId="0" fontId="10" fillId="3" borderId="1" xfId="0" applyFont="1" applyFill="1" applyBorder="1" applyAlignment="1">
      <alignment vertical="center"/>
    </xf>
    <xf numFmtId="180" fontId="2" fillId="7" borderId="1" xfId="0" applyNumberFormat="1" applyFont="1" applyFill="1" applyBorder="1" applyAlignment="1">
      <alignment vertical="center"/>
    </xf>
    <xf numFmtId="181" fontId="10" fillId="3" borderId="1" xfId="0" applyNumberFormat="1" applyFont="1" applyFill="1" applyBorder="1" applyAlignment="1">
      <alignment vertical="center"/>
    </xf>
    <xf numFmtId="1" fontId="2" fillId="6" borderId="1" xfId="0" applyNumberFormat="1" applyFont="1" applyFill="1" applyBorder="1" applyAlignment="1" applyProtection="1">
      <alignment vertical="center"/>
      <protection locked="0"/>
    </xf>
    <xf numFmtId="180" fontId="2" fillId="6" borderId="1" xfId="0" applyNumberFormat="1" applyFont="1" applyFill="1" applyBorder="1" applyAlignment="1" applyProtection="1">
      <alignment vertical="center"/>
      <protection locked="0"/>
    </xf>
    <xf numFmtId="1" fontId="2" fillId="0" borderId="1" xfId="0" applyNumberFormat="1" applyFont="1" applyFill="1" applyBorder="1" applyAlignment="1" applyProtection="1">
      <alignment vertical="center"/>
      <protection locked="0"/>
    </xf>
    <xf numFmtId="1" fontId="2" fillId="2" borderId="1" xfId="0" applyNumberFormat="1" applyFont="1" applyFill="1" applyBorder="1" applyAlignment="1" applyProtection="1">
      <alignment vertical="center"/>
      <protection locked="0"/>
    </xf>
    <xf numFmtId="180" fontId="2" fillId="2" borderId="1" xfId="0" applyNumberFormat="1" applyFont="1" applyFill="1" applyBorder="1" applyAlignment="1" applyProtection="1">
      <alignment vertical="center"/>
      <protection locked="0"/>
    </xf>
    <xf numFmtId="1" fontId="10" fillId="3" borderId="1" xfId="0" applyNumberFormat="1" applyFont="1" applyFill="1" applyBorder="1" applyAlignment="1" applyProtection="1">
      <alignment vertical="center"/>
      <protection locked="0"/>
    </xf>
    <xf numFmtId="180" fontId="10" fillId="4" borderId="1" xfId="0" applyNumberFormat="1" applyFont="1" applyFill="1" applyBorder="1" applyAlignment="1">
      <alignment horizontal="distributed" vertical="center"/>
    </xf>
    <xf numFmtId="181" fontId="10" fillId="4" borderId="1" xfId="0" applyNumberFormat="1" applyFont="1" applyFill="1" applyBorder="1" applyAlignment="1" applyProtection="1">
      <alignment vertical="center"/>
    </xf>
    <xf numFmtId="180" fontId="10" fillId="4" borderId="1" xfId="0" applyNumberFormat="1" applyFont="1" applyFill="1" applyBorder="1" applyAlignment="1">
      <alignment vertical="center"/>
    </xf>
    <xf numFmtId="181" fontId="2" fillId="4" borderId="1" xfId="0" applyNumberFormat="1" applyFont="1" applyFill="1" applyBorder="1" applyAlignment="1">
      <alignment vertical="center"/>
    </xf>
    <xf numFmtId="0" fontId="0" fillId="2" borderId="0" xfId="53" applyFont="1" applyFill="1" applyAlignment="1">
      <alignment vertical="center"/>
    </xf>
    <xf numFmtId="0" fontId="3" fillId="2" borderId="0" xfId="53" applyFont="1" applyFill="1" applyAlignment="1">
      <alignment vertical="center"/>
    </xf>
    <xf numFmtId="0" fontId="13" fillId="2" borderId="0" xfId="53" applyFont="1" applyFill="1" applyAlignment="1">
      <alignment vertical="center"/>
    </xf>
    <xf numFmtId="0" fontId="11" fillId="2" borderId="0" xfId="57" applyFont="1" applyFill="1" applyAlignment="1"/>
    <xf numFmtId="0" fontId="0" fillId="2" borderId="0" xfId="57" applyFont="1" applyFill="1" applyAlignment="1"/>
    <xf numFmtId="0" fontId="0" fillId="2" borderId="0" xfId="57" applyFont="1" applyFill="1" applyAlignment="1">
      <alignment horizontal="center"/>
    </xf>
    <xf numFmtId="0" fontId="0" fillId="2" borderId="0" xfId="57" applyFont="1" applyFill="1" applyAlignment="1">
      <alignment wrapText="1"/>
    </xf>
    <xf numFmtId="0" fontId="0" fillId="2" borderId="0" xfId="57" applyFill="1" applyAlignment="1"/>
    <xf numFmtId="0" fontId="0" fillId="2" borderId="0" xfId="53" applyFont="1" applyFill="1" applyAlignment="1">
      <alignment vertical="center" wrapText="1"/>
    </xf>
    <xf numFmtId="0" fontId="4" fillId="2" borderId="0" xfId="53" applyFont="1" applyFill="1" applyAlignment="1">
      <alignment horizontal="center" vertical="center"/>
    </xf>
    <xf numFmtId="0" fontId="13" fillId="2" borderId="0" xfId="53" applyFont="1" applyFill="1" applyAlignment="1">
      <alignment horizontal="center" vertical="center"/>
    </xf>
    <xf numFmtId="0" fontId="13" fillId="2" borderId="8" xfId="53" applyFont="1" applyFill="1" applyBorder="1" applyAlignment="1">
      <alignment horizontal="right" vertical="center" wrapText="1"/>
    </xf>
    <xf numFmtId="49" fontId="14" fillId="2" borderId="13" xfId="0" applyNumberFormat="1" applyFont="1" applyFill="1" applyBorder="1" applyAlignment="1">
      <alignment horizontal="center" vertical="center"/>
    </xf>
    <xf numFmtId="49" fontId="14" fillId="2" borderId="10" xfId="0" applyNumberFormat="1" applyFont="1" applyFill="1" applyBorder="1" applyAlignment="1">
      <alignment horizontal="center" vertical="center"/>
    </xf>
    <xf numFmtId="49" fontId="14" fillId="2" borderId="9" xfId="0" applyNumberFormat="1" applyFont="1" applyFill="1" applyBorder="1" applyAlignment="1">
      <alignment horizontal="center" vertical="center"/>
    </xf>
    <xf numFmtId="0" fontId="11" fillId="2" borderId="9" xfId="53" applyFont="1" applyFill="1" applyBorder="1" applyAlignment="1">
      <alignment horizontal="center" vertical="center" wrapText="1"/>
    </xf>
    <xf numFmtId="0" fontId="11" fillId="2" borderId="3" xfId="53" applyFont="1" applyFill="1" applyBorder="1" applyAlignment="1">
      <alignment horizontal="center" vertical="center"/>
    </xf>
    <xf numFmtId="0" fontId="11" fillId="2" borderId="14" xfId="53" applyFont="1" applyFill="1" applyBorder="1" applyAlignment="1">
      <alignment horizontal="center" vertical="center"/>
    </xf>
    <xf numFmtId="0" fontId="11" fillId="2" borderId="4" xfId="53" applyFont="1" applyFill="1" applyBorder="1" applyAlignment="1">
      <alignment horizontal="center" vertical="center"/>
    </xf>
    <xf numFmtId="49" fontId="14" fillId="2" borderId="15" xfId="0" applyNumberFormat="1" applyFont="1" applyFill="1" applyBorder="1" applyAlignment="1">
      <alignment horizontal="center" vertical="center"/>
    </xf>
    <xf numFmtId="49" fontId="14" fillId="2" borderId="12" xfId="0" applyNumberFormat="1" applyFont="1" applyFill="1" applyBorder="1" applyAlignment="1">
      <alignment horizontal="center" vertical="center"/>
    </xf>
    <xf numFmtId="49" fontId="14" fillId="2" borderId="11" xfId="0" applyNumberFormat="1" applyFont="1" applyFill="1" applyBorder="1" applyAlignment="1">
      <alignment horizontal="center" vertical="center"/>
    </xf>
    <xf numFmtId="0" fontId="11" fillId="2" borderId="11" xfId="53" applyFont="1" applyFill="1" applyBorder="1" applyAlignment="1">
      <alignment horizontal="center" vertical="center" wrapText="1"/>
    </xf>
    <xf numFmtId="0" fontId="11" fillId="2" borderId="1" xfId="53" applyFont="1" applyFill="1" applyBorder="1" applyAlignment="1">
      <alignment horizontal="center" vertical="center"/>
    </xf>
    <xf numFmtId="49" fontId="14" fillId="2" borderId="1" xfId="0" applyNumberFormat="1" applyFont="1" applyFill="1" applyBorder="1" applyAlignment="1">
      <alignment horizontal="left" vertical="center"/>
    </xf>
    <xf numFmtId="0" fontId="14" fillId="2" borderId="1" xfId="0" applyFont="1" applyFill="1" applyBorder="1" applyAlignment="1">
      <alignment horizontal="left" vertical="center"/>
    </xf>
    <xf numFmtId="180" fontId="11" fillId="3" borderId="1" xfId="53" applyNumberFormat="1" applyFont="1" applyFill="1" applyBorder="1" applyAlignment="1">
      <alignment vertical="center" wrapText="1"/>
    </xf>
    <xf numFmtId="180" fontId="11" fillId="3" borderId="15" xfId="53" applyNumberFormat="1" applyFont="1" applyFill="1" applyBorder="1" applyAlignment="1">
      <alignment vertical="center" wrapText="1"/>
    </xf>
    <xf numFmtId="181" fontId="11" fillId="3" borderId="1" xfId="53" applyNumberFormat="1" applyFont="1" applyFill="1" applyBorder="1" applyAlignment="1">
      <alignment vertical="center" wrapText="1"/>
    </xf>
    <xf numFmtId="49" fontId="14" fillId="2" borderId="1" xfId="0" applyNumberFormat="1" applyFont="1" applyFill="1" applyBorder="1" applyAlignment="1">
      <alignment horizontal="center" vertical="center" wrapText="1"/>
    </xf>
    <xf numFmtId="49" fontId="14" fillId="2" borderId="1" xfId="0" applyNumberFormat="1" applyFont="1" applyFill="1" applyBorder="1" applyAlignment="1">
      <alignment horizontal="left" vertical="center" wrapText="1" shrinkToFit="1"/>
    </xf>
    <xf numFmtId="180" fontId="14" fillId="3" borderId="15" xfId="0" applyNumberFormat="1" applyFont="1" applyFill="1" applyBorder="1" applyAlignment="1">
      <alignment vertical="center" wrapText="1" shrinkToFit="1"/>
    </xf>
    <xf numFmtId="180" fontId="11" fillId="2" borderId="1" xfId="53" applyNumberFormat="1" applyFont="1" applyFill="1" applyBorder="1" applyAlignment="1">
      <alignment vertical="center" wrapText="1"/>
    </xf>
    <xf numFmtId="180" fontId="11" fillId="2" borderId="15" xfId="53" applyNumberFormat="1" applyFont="1" applyFill="1" applyBorder="1" applyAlignment="1">
      <alignment vertical="center" wrapText="1"/>
    </xf>
    <xf numFmtId="181" fontId="11" fillId="2" borderId="1" xfId="53" applyNumberFormat="1" applyFont="1" applyFill="1" applyBorder="1" applyAlignment="1">
      <alignment vertical="center" wrapText="1"/>
    </xf>
    <xf numFmtId="0" fontId="11" fillId="2" borderId="3" xfId="57" applyNumberFormat="1" applyFont="1" applyFill="1" applyBorder="1" applyAlignment="1" applyProtection="1">
      <alignment horizontal="center" vertical="center"/>
    </xf>
    <xf numFmtId="0" fontId="11" fillId="2" borderId="4" xfId="57" applyNumberFormat="1" applyFont="1" applyFill="1" applyBorder="1" applyAlignment="1" applyProtection="1">
      <alignment horizontal="center" vertical="center"/>
    </xf>
    <xf numFmtId="180" fontId="11" fillId="4" borderId="4" xfId="57" applyNumberFormat="1" applyFont="1" applyFill="1" applyBorder="1" applyAlignment="1" applyProtection="1">
      <alignment vertical="center" wrapText="1"/>
    </xf>
    <xf numFmtId="181" fontId="11" fillId="4" borderId="1" xfId="53" applyNumberFormat="1" applyFont="1" applyFill="1" applyBorder="1" applyAlignment="1">
      <alignment vertical="center" wrapText="1"/>
    </xf>
    <xf numFmtId="0" fontId="1" fillId="2" borderId="0" xfId="55" applyFont="1" applyFill="1"/>
    <xf numFmtId="0" fontId="2" fillId="2" borderId="0" xfId="55" applyFont="1" applyFill="1"/>
    <xf numFmtId="0" fontId="15" fillId="2" borderId="0" xfId="55" applyFont="1" applyFill="1"/>
    <xf numFmtId="0" fontId="1" fillId="2" borderId="0" xfId="55" applyNumberFormat="1" applyFont="1" applyFill="1" applyAlignment="1" applyProtection="1">
      <alignment vertical="center"/>
    </xf>
    <xf numFmtId="0" fontId="1" fillId="2" borderId="0" xfId="55" applyNumberFormat="1" applyFont="1" applyFill="1" applyAlignment="1" applyProtection="1">
      <alignment horizontal="center" vertical="center"/>
    </xf>
    <xf numFmtId="0" fontId="2" fillId="2" borderId="0" xfId="55" applyNumberFormat="1" applyFont="1" applyFill="1" applyAlignment="1" applyProtection="1">
      <alignment horizontal="right" vertical="center"/>
    </xf>
    <xf numFmtId="0" fontId="10" fillId="2" borderId="8" xfId="55" applyNumberFormat="1" applyFont="1" applyFill="1" applyBorder="1" applyAlignment="1" applyProtection="1">
      <alignment horizontal="center" vertical="center"/>
    </xf>
    <xf numFmtId="0" fontId="2" fillId="2" borderId="9" xfId="55" applyNumberFormat="1" applyFont="1" applyFill="1" applyBorder="1" applyAlignment="1" applyProtection="1">
      <alignment horizontal="center" vertical="center"/>
    </xf>
    <xf numFmtId="0" fontId="2" fillId="2" borderId="1" xfId="55" applyNumberFormat="1" applyFont="1" applyFill="1" applyBorder="1" applyAlignment="1" applyProtection="1">
      <alignment horizontal="distributed" vertical="center" wrapText="1" indent="6"/>
    </xf>
    <xf numFmtId="0" fontId="2" fillId="2" borderId="11" xfId="55" applyNumberFormat="1" applyFont="1" applyFill="1" applyBorder="1" applyAlignment="1" applyProtection="1">
      <alignment horizontal="center" vertical="center"/>
    </xf>
    <xf numFmtId="0" fontId="10" fillId="2" borderId="1" xfId="55" applyNumberFormat="1" applyFont="1" applyFill="1" applyBorder="1" applyAlignment="1" applyProtection="1">
      <alignment horizontal="center" vertical="center" wrapText="1"/>
    </xf>
    <xf numFmtId="0" fontId="2" fillId="2" borderId="1" xfId="55"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left" vertical="center"/>
    </xf>
    <xf numFmtId="0" fontId="2" fillId="2" borderId="1" xfId="55" applyFont="1" applyFill="1" applyBorder="1"/>
    <xf numFmtId="0" fontId="15" fillId="2" borderId="1" xfId="55" applyFont="1" applyFill="1" applyBorder="1"/>
    <xf numFmtId="0" fontId="10" fillId="2" borderId="0" xfId="55" applyNumberFormat="1" applyFont="1" applyFill="1" applyBorder="1" applyAlignment="1" applyProtection="1">
      <alignment horizontal="center" vertical="center"/>
    </xf>
    <xf numFmtId="0" fontId="2" fillId="2" borderId="0" xfId="55" applyFont="1" applyFill="1" applyAlignment="1">
      <alignment horizontal="center"/>
    </xf>
    <xf numFmtId="0" fontId="15" fillId="2" borderId="0" xfId="55" applyFont="1" applyFill="1" applyAlignment="1">
      <alignment horizontal="center"/>
    </xf>
    <xf numFmtId="0" fontId="2" fillId="2" borderId="8" xfId="55" applyNumberFormat="1" applyFont="1" applyFill="1" applyBorder="1" applyAlignment="1" applyProtection="1">
      <alignment horizontal="right" vertical="center"/>
    </xf>
    <xf numFmtId="0" fontId="2" fillId="2" borderId="8" xfId="55" applyNumberFormat="1" applyFont="1" applyFill="1" applyBorder="1" applyAlignment="1" applyProtection="1">
      <alignment horizontal="center" vertical="center"/>
    </xf>
    <xf numFmtId="0" fontId="10" fillId="2" borderId="9" xfId="55" applyNumberFormat="1" applyFont="1" applyFill="1" applyBorder="1" applyAlignment="1" applyProtection="1">
      <alignment horizontal="center" vertical="center" wrapText="1"/>
    </xf>
    <xf numFmtId="0" fontId="10" fillId="2" borderId="11" xfId="55" applyNumberFormat="1" applyFont="1" applyFill="1" applyBorder="1" applyAlignment="1" applyProtection="1">
      <alignment horizontal="center" vertical="center" wrapText="1"/>
    </xf>
    <xf numFmtId="1" fontId="2" fillId="2" borderId="1" xfId="0" applyNumberFormat="1" applyFont="1" applyFill="1" applyBorder="1" applyAlignment="1" applyProtection="1">
      <alignment horizontal="center" vertical="center" wrapText="1"/>
      <protection locked="0"/>
    </xf>
    <xf numFmtId="0" fontId="2" fillId="2" borderId="1" xfId="0" applyNumberFormat="1" applyFont="1" applyFill="1" applyBorder="1" applyAlignment="1" applyProtection="1">
      <alignment horizontal="center" vertical="center" wrapText="1"/>
      <protection locked="0"/>
    </xf>
    <xf numFmtId="3" fontId="2" fillId="2" borderId="1" xfId="0" applyNumberFormat="1" applyFont="1" applyFill="1" applyBorder="1" applyAlignment="1" applyProtection="1">
      <alignment horizontal="center" vertical="center" wrapText="1"/>
      <protection locked="0"/>
    </xf>
    <xf numFmtId="0" fontId="2" fillId="2" borderId="1" xfId="55" applyFont="1" applyFill="1" applyBorder="1" applyAlignment="1">
      <alignment horizontal="center"/>
    </xf>
    <xf numFmtId="0" fontId="15" fillId="2" borderId="1" xfId="55" applyFont="1" applyFill="1" applyBorder="1" applyAlignment="1">
      <alignment horizontal="center"/>
    </xf>
    <xf numFmtId="0" fontId="2" fillId="2" borderId="1" xfId="0" applyFont="1" applyFill="1" applyBorder="1" applyAlignment="1" applyProtection="1">
      <alignment horizontal="center" vertical="center" wrapText="1"/>
      <protection locked="0"/>
    </xf>
    <xf numFmtId="0" fontId="2" fillId="2" borderId="1" xfId="55" applyNumberFormat="1" applyFont="1" applyFill="1" applyBorder="1" applyAlignment="1" applyProtection="1">
      <alignment horizontal="centerContinuous" vertical="center" wrapText="1"/>
    </xf>
    <xf numFmtId="0" fontId="2" fillId="2" borderId="16" xfId="55" applyNumberFormat="1" applyFont="1" applyFill="1" applyBorder="1" applyAlignment="1" applyProtection="1">
      <alignment horizontal="center" vertical="center"/>
    </xf>
    <xf numFmtId="0" fontId="2" fillId="2" borderId="9" xfId="55" applyNumberFormat="1" applyFont="1" applyFill="1" applyBorder="1" applyAlignment="1" applyProtection="1">
      <alignment horizontal="center" vertical="center" wrapText="1"/>
    </xf>
    <xf numFmtId="0" fontId="15" fillId="2" borderId="0" xfId="55" applyNumberFormat="1" applyFont="1" applyFill="1" applyAlignment="1" applyProtection="1">
      <alignment horizontal="right" vertical="center"/>
    </xf>
    <xf numFmtId="0" fontId="15" fillId="2" borderId="1" xfId="55" applyNumberFormat="1" applyFont="1" applyFill="1" applyBorder="1" applyAlignment="1" applyProtection="1">
      <alignment horizontal="centerContinuous" vertical="center" wrapText="1"/>
    </xf>
    <xf numFmtId="0" fontId="2" fillId="2" borderId="13" xfId="55" applyNumberFormat="1" applyFont="1" applyFill="1" applyBorder="1" applyAlignment="1" applyProtection="1">
      <alignment horizontal="center" vertical="center" wrapText="1"/>
    </xf>
    <xf numFmtId="0" fontId="2" fillId="2" borderId="3" xfId="55" applyNumberFormat="1" applyFont="1" applyFill="1" applyBorder="1" applyAlignment="1" applyProtection="1">
      <alignment horizontal="center" vertical="center" wrapText="1"/>
    </xf>
    <xf numFmtId="0" fontId="2" fillId="2" borderId="14" xfId="55" applyNumberFormat="1" applyFont="1" applyFill="1" applyBorder="1" applyAlignment="1" applyProtection="1">
      <alignment horizontal="center" vertical="center" wrapText="1"/>
    </xf>
    <xf numFmtId="0" fontId="2" fillId="2" borderId="11" xfId="55" applyNumberFormat="1" applyFont="1" applyFill="1" applyBorder="1" applyAlignment="1" applyProtection="1">
      <alignment horizontal="center" vertical="center" wrapText="1"/>
    </xf>
    <xf numFmtId="0" fontId="2" fillId="2" borderId="4" xfId="55" applyNumberFormat="1" applyFont="1" applyFill="1" applyBorder="1" applyAlignment="1" applyProtection="1">
      <alignment horizontal="center" vertical="center" wrapText="1"/>
    </xf>
    <xf numFmtId="0" fontId="2" fillId="2" borderId="0" xfId="0" applyFont="1" applyFill="1" applyBorder="1" applyAlignment="1">
      <alignment vertical="center"/>
    </xf>
    <xf numFmtId="0" fontId="10" fillId="4" borderId="1" xfId="0" applyFont="1" applyFill="1" applyBorder="1" applyAlignment="1">
      <alignment horizontal="center" vertical="center"/>
    </xf>
    <xf numFmtId="178" fontId="2" fillId="2" borderId="1" xfId="0" applyNumberFormat="1" applyFont="1" applyFill="1" applyBorder="1" applyAlignment="1" applyProtection="1">
      <alignment vertical="center"/>
      <protection locked="0"/>
    </xf>
    <xf numFmtId="0" fontId="10" fillId="4" borderId="1" xfId="0" applyFont="1" applyFill="1" applyBorder="1" applyAlignment="1">
      <alignment horizontal="distributed" vertical="center" indent="2"/>
    </xf>
    <xf numFmtId="0" fontId="2" fillId="2" borderId="1" xfId="0" applyFont="1" applyFill="1" applyBorder="1" applyAlignment="1">
      <alignment horizontal="center" vertical="center" wrapText="1"/>
    </xf>
    <xf numFmtId="0" fontId="10" fillId="3" borderId="1" xfId="0" applyFont="1" applyFill="1" applyBorder="1" applyAlignment="1">
      <alignment horizontal="left" vertical="center"/>
    </xf>
    <xf numFmtId="180" fontId="10" fillId="4" borderId="1" xfId="0" applyNumberFormat="1" applyFont="1" applyFill="1" applyBorder="1" applyAlignment="1">
      <alignment vertical="center" wrapText="1"/>
    </xf>
    <xf numFmtId="180" fontId="10" fillId="3" borderId="1" xfId="0" applyNumberFormat="1" applyFont="1" applyFill="1" applyBorder="1" applyAlignment="1">
      <alignment vertical="center" wrapText="1"/>
    </xf>
    <xf numFmtId="178" fontId="2" fillId="2" borderId="1" xfId="0" applyNumberFormat="1" applyFont="1" applyFill="1" applyBorder="1" applyAlignment="1" applyProtection="1">
      <alignment horizontal="left" vertical="center" indent="1"/>
      <protection locked="0"/>
    </xf>
    <xf numFmtId="178" fontId="2" fillId="2" borderId="1" xfId="0" applyNumberFormat="1" applyFont="1" applyFill="1" applyBorder="1" applyAlignment="1" applyProtection="1">
      <alignment horizontal="left" vertical="center"/>
      <protection locked="0"/>
    </xf>
    <xf numFmtId="180" fontId="2" fillId="4" borderId="1" xfId="0" applyNumberFormat="1" applyFont="1" applyFill="1" applyBorder="1" applyAlignment="1">
      <alignment vertical="center" wrapText="1"/>
    </xf>
    <xf numFmtId="180" fontId="10" fillId="2" borderId="1" xfId="0" applyNumberFormat="1" applyFont="1" applyFill="1" applyBorder="1" applyAlignment="1">
      <alignment vertical="center" wrapText="1"/>
    </xf>
    <xf numFmtId="182" fontId="2" fillId="2" borderId="1" xfId="0" applyNumberFormat="1" applyFont="1" applyFill="1" applyBorder="1" applyAlignment="1" applyProtection="1">
      <alignment horizontal="left" vertical="center"/>
      <protection locked="0"/>
    </xf>
    <xf numFmtId="180" fontId="10" fillId="2" borderId="1" xfId="0" applyNumberFormat="1" applyFont="1" applyFill="1" applyBorder="1" applyAlignment="1" applyProtection="1">
      <alignment vertical="center" wrapText="1"/>
      <protection locked="0"/>
    </xf>
    <xf numFmtId="0" fontId="2" fillId="2" borderId="1" xfId="0" applyFont="1" applyFill="1" applyBorder="1" applyAlignment="1">
      <alignment horizontal="left" vertical="center" indent="1"/>
    </xf>
    <xf numFmtId="178" fontId="10" fillId="3" borderId="1" xfId="0" applyNumberFormat="1" applyFont="1" applyFill="1" applyBorder="1" applyAlignment="1" applyProtection="1">
      <alignment horizontal="left" vertical="center"/>
      <protection locked="0"/>
    </xf>
    <xf numFmtId="178" fontId="10" fillId="5" borderId="1" xfId="0" applyNumberFormat="1" applyFont="1" applyFill="1" applyBorder="1" applyAlignment="1" applyProtection="1">
      <alignment horizontal="left" vertical="center"/>
      <protection locked="0"/>
    </xf>
    <xf numFmtId="0" fontId="10" fillId="5" borderId="1" xfId="0" applyFont="1" applyFill="1" applyBorder="1" applyAlignment="1">
      <alignment vertical="center"/>
    </xf>
    <xf numFmtId="180" fontId="10" fillId="5" borderId="1" xfId="0" applyNumberFormat="1" applyFont="1" applyFill="1" applyBorder="1" applyAlignment="1">
      <alignment vertical="center" wrapText="1"/>
    </xf>
    <xf numFmtId="0" fontId="1" fillId="2" borderId="0" xfId="0" applyFont="1" applyFill="1" applyAlignment="1" applyProtection="1">
      <alignment vertical="center"/>
      <protection locked="0"/>
    </xf>
    <xf numFmtId="0" fontId="16"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0" fontId="3" fillId="2" borderId="0" xfId="0" applyFont="1" applyFill="1" applyAlignment="1" applyProtection="1">
      <alignment vertical="center"/>
      <protection locked="0"/>
    </xf>
    <xf numFmtId="0" fontId="4" fillId="2" borderId="0" xfId="0" applyFont="1" applyFill="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1" xfId="0" applyFont="1" applyFill="1" applyBorder="1" applyAlignment="1" applyProtection="1">
      <alignment horizontal="center" vertical="center"/>
      <protection locked="0"/>
    </xf>
    <xf numFmtId="0" fontId="10" fillId="2" borderId="11" xfId="0" applyFont="1" applyFill="1" applyBorder="1" applyAlignment="1" applyProtection="1">
      <alignment horizontal="center" vertical="center"/>
      <protection locked="0"/>
    </xf>
    <xf numFmtId="0" fontId="10" fillId="3" borderId="1" xfId="53" applyFont="1" applyFill="1" applyBorder="1" applyAlignment="1" applyProtection="1">
      <alignment horizontal="left" vertical="center" wrapText="1"/>
      <protection locked="0"/>
    </xf>
    <xf numFmtId="180" fontId="10" fillId="3" borderId="1" xfId="53" applyNumberFormat="1" applyFont="1" applyFill="1" applyBorder="1" applyAlignment="1" applyProtection="1">
      <alignment vertical="center" wrapText="1"/>
      <protection locked="0"/>
    </xf>
    <xf numFmtId="180" fontId="10" fillId="3" borderId="1" xfId="0" applyNumberFormat="1" applyFont="1" applyFill="1" applyBorder="1" applyAlignment="1" applyProtection="1">
      <alignment vertical="center" wrapText="1"/>
      <protection locked="0"/>
    </xf>
    <xf numFmtId="181" fontId="10" fillId="3" borderId="1" xfId="0" applyNumberFormat="1" applyFont="1" applyFill="1" applyBorder="1" applyAlignment="1" applyProtection="1">
      <alignment vertical="center" wrapText="1"/>
      <protection locked="0"/>
    </xf>
    <xf numFmtId="0" fontId="10" fillId="3" borderId="1" xfId="0" applyFont="1" applyFill="1" applyBorder="1" applyAlignment="1" applyProtection="1">
      <alignment horizontal="left" vertical="center" wrapText="1"/>
      <protection locked="0"/>
    </xf>
    <xf numFmtId="1" fontId="10" fillId="3" borderId="1" xfId="53" applyNumberFormat="1" applyFont="1" applyFill="1" applyBorder="1" applyAlignment="1" applyProtection="1">
      <alignment vertical="center" wrapText="1"/>
      <protection locked="0"/>
    </xf>
    <xf numFmtId="180" fontId="10" fillId="3" borderId="1" xfId="53" applyNumberFormat="1" applyFont="1" applyFill="1" applyBorder="1" applyAlignment="1" applyProtection="1">
      <alignment horizontal="right" vertical="center" wrapText="1"/>
      <protection locked="0"/>
    </xf>
    <xf numFmtId="1" fontId="10" fillId="3" borderId="1" xfId="0" applyNumberFormat="1" applyFont="1" applyFill="1" applyBorder="1" applyAlignment="1" applyProtection="1">
      <alignment vertical="center" wrapText="1"/>
      <protection locked="0"/>
    </xf>
    <xf numFmtId="1" fontId="10" fillId="6" borderId="1" xfId="53" applyNumberFormat="1" applyFont="1" applyFill="1" applyBorder="1" applyAlignment="1" applyProtection="1">
      <alignment horizontal="left" vertical="center" wrapText="1"/>
      <protection locked="0"/>
    </xf>
    <xf numFmtId="180" fontId="10" fillId="6" borderId="1" xfId="53" applyNumberFormat="1" applyFont="1" applyFill="1" applyBorder="1" applyAlignment="1" applyProtection="1">
      <alignment horizontal="right" vertical="center" wrapText="1"/>
      <protection locked="0"/>
    </xf>
    <xf numFmtId="181" fontId="10" fillId="6" borderId="1" xfId="0" applyNumberFormat="1" applyFont="1" applyFill="1" applyBorder="1" applyAlignment="1" applyProtection="1">
      <alignment vertical="center" wrapText="1"/>
      <protection locked="0"/>
    </xf>
    <xf numFmtId="3" fontId="10" fillId="6" borderId="9" xfId="0" applyNumberFormat="1" applyFont="1" applyFill="1" applyBorder="1" applyAlignment="1" applyProtection="1">
      <alignment vertical="center" wrapText="1"/>
      <protection locked="0"/>
    </xf>
    <xf numFmtId="180" fontId="10" fillId="6" borderId="9" xfId="0" applyNumberFormat="1" applyFont="1" applyFill="1" applyBorder="1" applyAlignment="1" applyProtection="1">
      <alignment vertical="center" wrapText="1"/>
      <protection locked="0"/>
    </xf>
    <xf numFmtId="1" fontId="10" fillId="5" borderId="1" xfId="53" applyNumberFormat="1" applyFont="1" applyFill="1" applyBorder="1" applyAlignment="1" applyProtection="1">
      <alignment horizontal="left" vertical="center" wrapText="1"/>
      <protection locked="0"/>
    </xf>
    <xf numFmtId="180" fontId="10" fillId="5" borderId="1" xfId="53" applyNumberFormat="1" applyFont="1" applyFill="1" applyBorder="1" applyAlignment="1" applyProtection="1">
      <alignment horizontal="right" vertical="center" wrapText="1"/>
      <protection locked="0"/>
    </xf>
    <xf numFmtId="181" fontId="10" fillId="5" borderId="1" xfId="0" applyNumberFormat="1" applyFont="1" applyFill="1" applyBorder="1" applyAlignment="1" applyProtection="1">
      <alignment vertical="center" wrapText="1"/>
      <protection locked="0"/>
    </xf>
    <xf numFmtId="1" fontId="2" fillId="2" borderId="1" xfId="0" applyNumberFormat="1" applyFont="1" applyFill="1" applyBorder="1" applyAlignment="1" applyProtection="1">
      <alignment horizontal="left" vertical="center" wrapText="1"/>
      <protection locked="0"/>
    </xf>
    <xf numFmtId="180" fontId="2" fillId="2" borderId="1" xfId="0" applyNumberFormat="1" applyFont="1" applyFill="1" applyBorder="1" applyAlignment="1" applyProtection="1">
      <alignment horizontal="left" vertical="center" wrapText="1"/>
      <protection locked="0"/>
    </xf>
    <xf numFmtId="1" fontId="2" fillId="0" borderId="1" xfId="53" applyNumberFormat="1" applyFont="1" applyFill="1" applyBorder="1" applyAlignment="1" applyProtection="1">
      <alignment vertical="center" wrapText="1"/>
      <protection locked="0"/>
    </xf>
    <xf numFmtId="180" fontId="2" fillId="0" borderId="1" xfId="53" applyNumberFormat="1" applyFont="1" applyFill="1" applyBorder="1" applyAlignment="1" applyProtection="1">
      <alignment horizontal="right" vertical="center" wrapText="1"/>
      <protection locked="0"/>
    </xf>
    <xf numFmtId="180" fontId="2" fillId="2" borderId="1" xfId="0" applyNumberFormat="1" applyFont="1" applyFill="1" applyBorder="1" applyAlignment="1" applyProtection="1">
      <alignment vertical="center" wrapText="1"/>
      <protection locked="0"/>
    </xf>
    <xf numFmtId="181" fontId="2" fillId="2" borderId="1" xfId="0" applyNumberFormat="1" applyFont="1" applyFill="1" applyBorder="1" applyAlignment="1" applyProtection="1">
      <alignment vertical="center" wrapText="1"/>
      <protection locked="0"/>
    </xf>
    <xf numFmtId="1" fontId="10" fillId="5" borderId="1" xfId="53" applyNumberFormat="1" applyFont="1" applyFill="1" applyBorder="1" applyAlignment="1" applyProtection="1">
      <alignment vertical="center" wrapText="1"/>
      <protection locked="0"/>
    </xf>
    <xf numFmtId="0" fontId="2" fillId="0" borderId="1" xfId="53" applyNumberFormat="1" applyFont="1" applyFill="1" applyBorder="1" applyAlignment="1" applyProtection="1">
      <alignment vertical="center" wrapText="1"/>
      <protection locked="0"/>
    </xf>
    <xf numFmtId="3" fontId="2" fillId="0" borderId="1" xfId="53" applyNumberFormat="1" applyFont="1" applyFill="1" applyBorder="1" applyAlignment="1" applyProtection="1">
      <alignment vertical="center" wrapText="1"/>
      <protection locked="0"/>
    </xf>
    <xf numFmtId="3" fontId="2" fillId="2" borderId="1" xfId="0" applyNumberFormat="1" applyFont="1" applyFill="1" applyBorder="1" applyAlignment="1" applyProtection="1">
      <alignment vertical="center" wrapText="1"/>
      <protection locked="0"/>
    </xf>
    <xf numFmtId="0" fontId="2" fillId="2" borderId="1" xfId="0" applyNumberFormat="1" applyFont="1" applyFill="1" applyBorder="1" applyAlignment="1" applyProtection="1">
      <alignment vertical="center" wrapText="1"/>
      <protection locked="0"/>
    </xf>
    <xf numFmtId="0" fontId="2" fillId="0" borderId="1" xfId="53" applyFont="1" applyFill="1" applyBorder="1" applyAlignment="1" applyProtection="1">
      <alignment vertical="center" wrapText="1"/>
      <protection locked="0"/>
    </xf>
    <xf numFmtId="3" fontId="10" fillId="5" borderId="1" xfId="53" applyNumberFormat="1" applyFont="1" applyFill="1" applyBorder="1" applyAlignment="1" applyProtection="1">
      <alignment vertical="center" wrapText="1"/>
      <protection locked="0"/>
    </xf>
    <xf numFmtId="0" fontId="2" fillId="2" borderId="0" xfId="0" applyFont="1" applyFill="1" applyBorder="1" applyAlignment="1" applyProtection="1">
      <alignment horizontal="center" vertical="center"/>
      <protection locked="0"/>
    </xf>
    <xf numFmtId="181" fontId="10" fillId="3" borderId="1" xfId="0" applyNumberFormat="1" applyFont="1" applyFill="1" applyBorder="1" applyAlignment="1" applyProtection="1">
      <alignment horizontal="left" vertical="center" wrapText="1"/>
      <protection locked="0"/>
    </xf>
    <xf numFmtId="181" fontId="10" fillId="6" borderId="1" xfId="0" applyNumberFormat="1" applyFont="1" applyFill="1" applyBorder="1" applyAlignment="1" applyProtection="1">
      <alignment horizontal="left" vertical="center" wrapText="1"/>
      <protection locked="0"/>
    </xf>
    <xf numFmtId="181" fontId="2" fillId="0" borderId="1" xfId="0" applyNumberFormat="1" applyFont="1" applyFill="1" applyBorder="1" applyAlignment="1" applyProtection="1">
      <alignment horizontal="left" vertical="center" wrapText="1"/>
      <protection locked="0"/>
    </xf>
    <xf numFmtId="3" fontId="2" fillId="2" borderId="9" xfId="0" applyNumberFormat="1" applyFont="1" applyFill="1" applyBorder="1" applyAlignment="1" applyProtection="1">
      <alignment vertical="center" wrapText="1"/>
      <protection locked="0"/>
    </xf>
    <xf numFmtId="180" fontId="2" fillId="2" borderId="9" xfId="0" applyNumberFormat="1" applyFont="1" applyFill="1" applyBorder="1" applyAlignment="1" applyProtection="1">
      <alignment vertical="center" wrapText="1"/>
      <protection locked="0"/>
    </xf>
    <xf numFmtId="180" fontId="2" fillId="2" borderId="10" xfId="0" applyNumberFormat="1" applyFont="1" applyFill="1" applyBorder="1" applyAlignment="1" applyProtection="1">
      <alignment vertical="center" wrapText="1"/>
      <protection locked="0"/>
    </xf>
    <xf numFmtId="0" fontId="10" fillId="6" borderId="1" xfId="53" applyFont="1" applyFill="1" applyBorder="1" applyAlignment="1" applyProtection="1">
      <alignment vertical="center" wrapText="1"/>
      <protection locked="0"/>
    </xf>
    <xf numFmtId="1" fontId="10" fillId="6" borderId="1" xfId="0" applyNumberFormat="1" applyFont="1" applyFill="1" applyBorder="1" applyAlignment="1" applyProtection="1">
      <alignment horizontal="left" vertical="center" wrapText="1"/>
      <protection locked="0"/>
    </xf>
    <xf numFmtId="180" fontId="10" fillId="6" borderId="1" xfId="0" applyNumberFormat="1" applyFont="1" applyFill="1" applyBorder="1" applyAlignment="1" applyProtection="1">
      <alignment horizontal="left" vertical="center" wrapText="1"/>
      <protection locked="0"/>
    </xf>
    <xf numFmtId="1" fontId="10" fillId="5" borderId="1" xfId="0" applyNumberFormat="1" applyFont="1" applyFill="1" applyBorder="1" applyAlignment="1" applyProtection="1">
      <alignment horizontal="left" vertical="center" wrapText="1"/>
      <protection locked="0"/>
    </xf>
    <xf numFmtId="180" fontId="10" fillId="5" borderId="1" xfId="0" applyNumberFormat="1" applyFont="1" applyFill="1" applyBorder="1" applyAlignment="1" applyProtection="1">
      <alignment horizontal="left" vertical="center" wrapText="1"/>
      <protection locked="0"/>
    </xf>
    <xf numFmtId="1" fontId="10" fillId="6" borderId="1" xfId="53" applyNumberFormat="1" applyFont="1" applyFill="1" applyBorder="1" applyAlignment="1" applyProtection="1">
      <alignment vertical="center" wrapText="1"/>
      <protection locked="0"/>
    </xf>
    <xf numFmtId="180" fontId="10" fillId="6" borderId="1" xfId="0" applyNumberFormat="1" applyFont="1" applyFill="1" applyBorder="1" applyAlignment="1" applyProtection="1">
      <alignment vertical="center" wrapText="1"/>
      <protection locked="0"/>
    </xf>
    <xf numFmtId="180" fontId="10" fillId="6" borderId="10" xfId="0" applyNumberFormat="1" applyFont="1" applyFill="1" applyBorder="1" applyAlignment="1" applyProtection="1">
      <alignment vertical="center" wrapText="1"/>
      <protection locked="0"/>
    </xf>
    <xf numFmtId="0" fontId="10" fillId="6" borderId="1" xfId="0" applyFont="1" applyFill="1" applyBorder="1" applyAlignment="1" applyProtection="1">
      <alignment horizontal="left" vertical="center" wrapText="1"/>
      <protection locked="0"/>
    </xf>
    <xf numFmtId="1" fontId="2" fillId="5" borderId="1" xfId="53" applyNumberFormat="1" applyFont="1" applyFill="1" applyBorder="1" applyAlignment="1" applyProtection="1">
      <alignment vertical="center" wrapText="1"/>
      <protection locked="0"/>
    </xf>
    <xf numFmtId="180" fontId="2" fillId="5" borderId="1" xfId="53" applyNumberFormat="1" applyFont="1" applyFill="1" applyBorder="1" applyAlignment="1" applyProtection="1">
      <alignment horizontal="right" vertical="center" wrapText="1"/>
      <protection locked="0"/>
    </xf>
    <xf numFmtId="180" fontId="2" fillId="5" borderId="1" xfId="0" applyNumberFormat="1" applyFont="1" applyFill="1" applyBorder="1" applyAlignment="1" applyProtection="1">
      <alignment vertical="center" wrapText="1"/>
      <protection locked="0"/>
    </xf>
    <xf numFmtId="1" fontId="10" fillId="6" borderId="1" xfId="0" applyNumberFormat="1" applyFont="1" applyFill="1" applyBorder="1" applyAlignment="1" applyProtection="1">
      <alignment vertical="center" wrapText="1"/>
      <protection locked="0"/>
    </xf>
    <xf numFmtId="0" fontId="2" fillId="2" borderId="1" xfId="0" applyFont="1" applyFill="1" applyBorder="1" applyAlignment="1" applyProtection="1">
      <alignment vertical="center" wrapText="1"/>
      <protection locked="0"/>
    </xf>
    <xf numFmtId="1" fontId="10" fillId="3" borderId="1" xfId="53" applyNumberFormat="1" applyFont="1" applyFill="1" applyBorder="1" applyAlignment="1" applyProtection="1">
      <alignment horizontal="left" vertical="center" wrapText="1"/>
      <protection locked="0"/>
    </xf>
    <xf numFmtId="180" fontId="2" fillId="3" borderId="1" xfId="0" applyNumberFormat="1" applyFont="1" applyFill="1" applyBorder="1" applyAlignment="1" applyProtection="1">
      <alignment vertical="center" wrapText="1"/>
      <protection locked="0"/>
    </xf>
    <xf numFmtId="1" fontId="2" fillId="2" borderId="1" xfId="0" applyNumberFormat="1" applyFont="1" applyFill="1" applyBorder="1" applyAlignment="1" applyProtection="1">
      <alignment vertical="center" wrapText="1"/>
      <protection locked="0"/>
    </xf>
    <xf numFmtId="0" fontId="10" fillId="4" borderId="1" xfId="0" applyFont="1" applyFill="1" applyBorder="1" applyAlignment="1" applyProtection="1">
      <alignment horizontal="distributed" vertical="center" wrapText="1"/>
      <protection locked="0"/>
    </xf>
    <xf numFmtId="180" fontId="10" fillId="4" borderId="1" xfId="0" applyNumberFormat="1" applyFont="1" applyFill="1" applyBorder="1" applyAlignment="1" applyProtection="1">
      <alignment vertical="center" wrapText="1"/>
      <protection locked="0"/>
    </xf>
    <xf numFmtId="181" fontId="10" fillId="4" borderId="1" xfId="0" applyNumberFormat="1" applyFont="1" applyFill="1" applyBorder="1" applyAlignment="1" applyProtection="1">
      <alignment vertical="center" wrapText="1"/>
      <protection locked="0"/>
    </xf>
    <xf numFmtId="0" fontId="2" fillId="2" borderId="0" xfId="0" applyFont="1" applyFill="1" applyBorder="1" applyAlignment="1" applyProtection="1">
      <alignment vertical="center"/>
      <protection locked="0"/>
    </xf>
    <xf numFmtId="181" fontId="10" fillId="5" borderId="1" xfId="0" applyNumberFormat="1" applyFont="1" applyFill="1" applyBorder="1" applyAlignment="1" applyProtection="1">
      <alignment horizontal="left" vertical="center" wrapText="1"/>
      <protection locked="0"/>
    </xf>
    <xf numFmtId="180" fontId="10" fillId="6" borderId="1" xfId="0" applyNumberFormat="1" applyFont="1" applyFill="1" applyBorder="1" applyAlignment="1" applyProtection="1">
      <alignment horizontal="right" vertical="center" wrapText="1"/>
      <protection locked="0"/>
    </xf>
    <xf numFmtId="181" fontId="10" fillId="4" borderId="1" xfId="0" applyNumberFormat="1" applyFont="1" applyFill="1" applyBorder="1" applyAlignment="1" applyProtection="1">
      <alignment horizontal="left" vertical="center" wrapText="1"/>
      <protection locked="0"/>
    </xf>
    <xf numFmtId="0" fontId="1" fillId="0" borderId="0" xfId="0" applyFont="1" applyFill="1" applyBorder="1" applyAlignment="1">
      <alignment vertical="center"/>
    </xf>
    <xf numFmtId="0" fontId="2" fillId="0" borderId="0" xfId="0" applyFont="1" applyFill="1" applyBorder="1" applyAlignment="1">
      <alignment vertical="center"/>
    </xf>
    <xf numFmtId="0" fontId="2" fillId="2" borderId="0" xfId="0" applyFont="1" applyFill="1" applyBorder="1" applyAlignment="1">
      <alignment horizontal="left" vertical="center"/>
    </xf>
    <xf numFmtId="0" fontId="3" fillId="2" borderId="0" xfId="0" applyFont="1" applyFill="1" applyBorder="1" applyAlignment="1">
      <alignment horizontal="left" vertical="center"/>
    </xf>
    <xf numFmtId="0" fontId="4"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right"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1" fillId="0" borderId="1" xfId="53" applyFont="1" applyFill="1" applyBorder="1" applyAlignment="1">
      <alignment horizontal="center" vertical="center" wrapText="1"/>
    </xf>
    <xf numFmtId="49" fontId="17" fillId="3" borderId="1" xfId="0" applyNumberFormat="1" applyFont="1" applyFill="1" applyBorder="1" applyAlignment="1">
      <alignment vertical="center"/>
    </xf>
    <xf numFmtId="180" fontId="11" fillId="3" borderId="1" xfId="58" applyNumberFormat="1" applyFont="1" applyFill="1" applyBorder="1" applyAlignment="1" applyProtection="1">
      <alignment vertical="center"/>
      <protection locked="0"/>
    </xf>
    <xf numFmtId="181" fontId="10" fillId="3" borderId="1" xfId="3" applyNumberFormat="1" applyFont="1" applyFill="1" applyBorder="1" applyAlignment="1">
      <alignment horizontal="center" vertical="center"/>
    </xf>
    <xf numFmtId="49" fontId="17" fillId="6" borderId="1" xfId="0" applyNumberFormat="1" applyFont="1" applyFill="1" applyBorder="1" applyAlignment="1">
      <alignment horizontal="left" vertical="center" indent="1"/>
    </xf>
    <xf numFmtId="0" fontId="10" fillId="6" borderId="1" xfId="0" applyFont="1" applyFill="1" applyBorder="1" applyAlignment="1">
      <alignment horizontal="left" vertical="center" indent="1"/>
    </xf>
    <xf numFmtId="180" fontId="11" fillId="6" borderId="1" xfId="58" applyNumberFormat="1" applyFont="1" applyFill="1" applyBorder="1" applyAlignment="1" applyProtection="1">
      <alignment vertical="center"/>
      <protection locked="0"/>
    </xf>
    <xf numFmtId="181" fontId="10" fillId="6" borderId="1" xfId="3" applyNumberFormat="1" applyFont="1" applyFill="1" applyBorder="1" applyAlignment="1">
      <alignment horizontal="center" vertical="center"/>
    </xf>
    <xf numFmtId="49" fontId="18" fillId="0" borderId="1" xfId="0" applyNumberFormat="1" applyFont="1" applyBorder="1" applyAlignment="1">
      <alignment horizontal="left" vertical="center" indent="2"/>
    </xf>
    <xf numFmtId="0" fontId="2" fillId="0" borderId="1" xfId="0" applyFont="1" applyBorder="1" applyAlignment="1">
      <alignment horizontal="left" vertical="center" indent="2"/>
    </xf>
    <xf numFmtId="180" fontId="13" fillId="0" borderId="1" xfId="58" applyNumberFormat="1" applyFont="1" applyFill="1" applyBorder="1" applyAlignment="1" applyProtection="1">
      <alignment vertical="center"/>
      <protection locked="0"/>
    </xf>
    <xf numFmtId="181" fontId="10" fillId="0" borderId="1" xfId="3" applyNumberFormat="1" applyFont="1" applyFill="1" applyBorder="1" applyAlignment="1">
      <alignment horizontal="center" vertical="center"/>
    </xf>
    <xf numFmtId="178" fontId="13" fillId="0" borderId="1" xfId="0" applyNumberFormat="1" applyFont="1" applyFill="1" applyBorder="1" applyAlignment="1" applyProtection="1">
      <alignment horizontal="right" vertical="center"/>
    </xf>
    <xf numFmtId="0" fontId="2" fillId="2" borderId="1" xfId="0" applyFont="1" applyFill="1" applyBorder="1" applyAlignment="1">
      <alignment horizontal="right" vertical="center"/>
    </xf>
    <xf numFmtId="0" fontId="2" fillId="0" borderId="1" xfId="0" applyFont="1" applyFill="1" applyBorder="1" applyAlignment="1">
      <alignment horizontal="left" vertical="center"/>
    </xf>
    <xf numFmtId="0" fontId="2" fillId="4" borderId="1" xfId="0" applyFont="1" applyFill="1" applyBorder="1" applyAlignment="1">
      <alignment horizontal="left" vertical="center"/>
    </xf>
    <xf numFmtId="181" fontId="10" fillId="4" borderId="1" xfId="3" applyNumberFormat="1" applyFont="1" applyFill="1" applyBorder="1" applyAlignment="1">
      <alignment horizontal="center" vertical="center"/>
    </xf>
    <xf numFmtId="0" fontId="15" fillId="2" borderId="0" xfId="0" applyFont="1" applyFill="1" applyAlignment="1">
      <alignment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4" xfId="0" applyFont="1" applyFill="1" applyBorder="1" applyAlignment="1">
      <alignment horizontal="center" vertical="center" wrapText="1"/>
    </xf>
    <xf numFmtId="181" fontId="10" fillId="3" borderId="1" xfId="0" applyNumberFormat="1" applyFont="1" applyFill="1" applyBorder="1" applyAlignment="1">
      <alignment vertical="center" wrapText="1"/>
    </xf>
    <xf numFmtId="180" fontId="2" fillId="2" borderId="1" xfId="0" applyNumberFormat="1" applyFont="1" applyFill="1" applyBorder="1" applyAlignment="1">
      <alignment vertical="center" wrapText="1"/>
    </xf>
    <xf numFmtId="181" fontId="2" fillId="2" borderId="1" xfId="0" applyNumberFormat="1" applyFont="1" applyFill="1" applyBorder="1" applyAlignment="1">
      <alignment vertical="center" wrapText="1"/>
    </xf>
    <xf numFmtId="180" fontId="15" fillId="2" borderId="1" xfId="0" applyNumberFormat="1" applyFont="1" applyFill="1" applyBorder="1" applyAlignment="1">
      <alignment vertical="center" wrapText="1"/>
    </xf>
    <xf numFmtId="0" fontId="10" fillId="4" borderId="3" xfId="0" applyFont="1" applyFill="1" applyBorder="1" applyAlignment="1">
      <alignment horizontal="distributed" vertical="center" indent="2"/>
    </xf>
    <xf numFmtId="0" fontId="10" fillId="4" borderId="4" xfId="0" applyFont="1" applyFill="1" applyBorder="1" applyAlignment="1">
      <alignment horizontal="distributed" vertical="center" indent="2"/>
    </xf>
    <xf numFmtId="181" fontId="10" fillId="4" borderId="1" xfId="0" applyNumberFormat="1" applyFont="1" applyFill="1" applyBorder="1" applyAlignment="1">
      <alignment vertical="center" wrapText="1"/>
    </xf>
    <xf numFmtId="0" fontId="19"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0" fillId="2" borderId="0" xfId="0" applyFill="1" applyAlignment="1" applyProtection="1">
      <alignment vertical="center"/>
      <protection locked="0"/>
    </xf>
    <xf numFmtId="0" fontId="21" fillId="2" borderId="0" xfId="0" applyFont="1" applyFill="1" applyAlignment="1" applyProtection="1">
      <alignment horizontal="center" vertical="center"/>
      <protection locked="0"/>
    </xf>
    <xf numFmtId="0" fontId="19" fillId="2" borderId="0" xfId="0" applyFont="1" applyFill="1" applyAlignment="1" applyProtection="1">
      <alignment horizontal="left" vertical="center"/>
      <protection locked="0"/>
    </xf>
    <xf numFmtId="0" fontId="22" fillId="2" borderId="0" xfId="0" applyFont="1" applyFill="1" applyAlignment="1" applyProtection="1">
      <alignment vertical="center"/>
      <protection locked="0"/>
    </xf>
    <xf numFmtId="0" fontId="23" fillId="2" borderId="0" xfId="0" applyFont="1" applyFill="1" applyAlignment="1" applyProtection="1">
      <alignment vertical="center"/>
      <protection locked="0"/>
    </xf>
    <xf numFmtId="0" fontId="24" fillId="2" borderId="0" xfId="0" applyFont="1" applyFill="1" applyAlignment="1" applyProtection="1">
      <alignment horizontal="center" vertical="center"/>
      <protection locked="0"/>
    </xf>
    <xf numFmtId="0" fontId="25" fillId="2" borderId="0" xfId="0" applyFont="1" applyFill="1" applyAlignment="1" applyProtection="1">
      <alignment horizontal="center" vertical="center"/>
      <protection locked="0"/>
    </xf>
    <xf numFmtId="0" fontId="26" fillId="2" borderId="0" xfId="0" applyFont="1" applyFill="1" applyAlignment="1" applyProtection="1">
      <alignment horizontal="center" vertical="center"/>
      <protection locked="0"/>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百分比 2" xfId="49"/>
    <cellStyle name="常规 3 2" xfId="50"/>
    <cellStyle name="常规 2 2" xfId="51"/>
    <cellStyle name="常规 10" xfId="52"/>
    <cellStyle name="常规 2" xfId="53"/>
    <cellStyle name="常规 3" xfId="54"/>
    <cellStyle name="常规 4" xfId="55"/>
    <cellStyle name="常规 4 2" xfId="56"/>
    <cellStyle name="常规 5" xfId="57"/>
    <cellStyle name="常规_21湖北省2015年地方财政预算表（20150331报部）" xfId="58"/>
    <cellStyle name="常规_结算表" xfId="59"/>
  </cellStyles>
  <dxfs count="1">
    <dxf>
      <fill>
        <patternFill patternType="solid">
          <fgColor rgb="FF92D050"/>
          <bgColor rgb="FF92D05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kylin\&#26700;&#38754;\23\2022&#24180;&#22320;&#26041;&#36130;&#25919;&#39044;&#31639;&#34920;&#65288;&#36130;&#25919;&#37096;&#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目录"/>
      <sheetName val="表一"/>
      <sheetName val="表二"/>
      <sheetName val="表三"/>
      <sheetName val="表四"/>
      <sheetName val="表五"/>
      <sheetName val="表六 (1)"/>
      <sheetName val="表六（2)"/>
      <sheetName val="表七 (1)"/>
      <sheetName val="表七(2)"/>
      <sheetName val="表八"/>
      <sheetName val="表九"/>
      <sheetName val="表十"/>
      <sheetName val="表十一"/>
      <sheetName val="表十二"/>
      <sheetName val="表十三"/>
      <sheetName val="表十四"/>
      <sheetName val="表十五"/>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
  <sheetViews>
    <sheetView showGridLines="0" showZeros="0" workbookViewId="0">
      <selection activeCell="A7" sqref="A7"/>
    </sheetView>
  </sheetViews>
  <sheetFormatPr defaultColWidth="9" defaultRowHeight="14.25" outlineLevelRow="5"/>
  <cols>
    <col min="1" max="1" width="148.4" style="335" customWidth="1"/>
    <col min="2" max="16384" width="9" style="335"/>
  </cols>
  <sheetData>
    <row r="1" ht="36.75" customHeight="1" spans="1:1">
      <c r="A1" s="338" t="s">
        <v>0</v>
      </c>
    </row>
    <row r="2" ht="52.5" customHeight="1" spans="1:1">
      <c r="A2" s="339"/>
    </row>
    <row r="3" ht="178.5" customHeight="1" spans="1:1">
      <c r="A3" s="340" t="s">
        <v>1</v>
      </c>
    </row>
    <row r="4" ht="51.75" customHeight="1" spans="1:1">
      <c r="A4" s="341"/>
    </row>
    <row r="5" ht="33" customHeight="1" spans="1:1">
      <c r="A5" s="342"/>
    </row>
    <row r="6" ht="42" customHeight="1" spans="1:1">
      <c r="A6" s="342"/>
    </row>
  </sheetData>
  <printOptions horizontalCentered="1"/>
  <pageMargins left="0.75" right="0.75" top="0.979166666666667" bottom="0.979166666666667" header="0.509027777777778" footer="0.509027777777778"/>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L7"/>
  <sheetViews>
    <sheetView showGridLines="0" showZeros="0" workbookViewId="0">
      <selection activeCell="A7" sqref="A7"/>
    </sheetView>
  </sheetViews>
  <sheetFormatPr defaultColWidth="5.7" defaultRowHeight="13.5" outlineLevelRow="6"/>
  <cols>
    <col min="1" max="1" width="18.7" style="167" customWidth="1"/>
    <col min="2" max="9" width="3.7" style="182" customWidth="1"/>
    <col min="10" max="10" width="3.7" style="183" customWidth="1"/>
    <col min="11" max="11" width="3.7" style="182" customWidth="1"/>
    <col min="12" max="14" width="3.7" style="183" customWidth="1"/>
    <col min="15" max="18" width="3.7" style="182" customWidth="1"/>
    <col min="19" max="22" width="3.7" style="183" customWidth="1"/>
    <col min="23" max="38" width="3.7" style="182" customWidth="1"/>
    <col min="39" max="16384" width="5.7" style="167"/>
  </cols>
  <sheetData>
    <row r="1" ht="14.25" spans="1:1">
      <c r="A1" s="41" t="s">
        <v>2703</v>
      </c>
    </row>
    <row r="2" s="166" customFormat="1" ht="28.5" customHeight="1" spans="1:38">
      <c r="A2" s="34" t="s">
        <v>2704</v>
      </c>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4"/>
      <c r="AL2" s="34"/>
    </row>
    <row r="3" ht="17.1" customHeight="1" spans="1:38">
      <c r="A3" s="184" t="s">
        <v>20</v>
      </c>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row>
    <row r="4" ht="18" customHeight="1" spans="1:38">
      <c r="A4" s="173" t="s">
        <v>2666</v>
      </c>
      <c r="B4" s="186" t="s">
        <v>2705</v>
      </c>
      <c r="C4" s="174" t="s">
        <v>2706</v>
      </c>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ht="293.1" customHeight="1" spans="1:38">
      <c r="A5" s="175"/>
      <c r="B5" s="187"/>
      <c r="C5" s="176" t="s">
        <v>2707</v>
      </c>
      <c r="D5" s="188" t="s">
        <v>2708</v>
      </c>
      <c r="E5" s="189" t="s">
        <v>2709</v>
      </c>
      <c r="F5" s="190" t="s">
        <v>2710</v>
      </c>
      <c r="G5" s="190" t="s">
        <v>2711</v>
      </c>
      <c r="H5" s="190" t="s">
        <v>2712</v>
      </c>
      <c r="I5" s="190" t="s">
        <v>2713</v>
      </c>
      <c r="J5" s="190" t="s">
        <v>2714</v>
      </c>
      <c r="K5" s="190" t="s">
        <v>2715</v>
      </c>
      <c r="L5" s="190" t="s">
        <v>2716</v>
      </c>
      <c r="M5" s="190" t="s">
        <v>2717</v>
      </c>
      <c r="N5" s="190" t="s">
        <v>2718</v>
      </c>
      <c r="O5" s="190" t="s">
        <v>2719</v>
      </c>
      <c r="P5" s="190" t="s">
        <v>2386</v>
      </c>
      <c r="Q5" s="193" t="s">
        <v>2720</v>
      </c>
      <c r="R5" s="193" t="s">
        <v>2721</v>
      </c>
      <c r="S5" s="193" t="s">
        <v>2722</v>
      </c>
      <c r="T5" s="193" t="s">
        <v>2723</v>
      </c>
      <c r="U5" s="193" t="s">
        <v>2724</v>
      </c>
      <c r="V5" s="193" t="s">
        <v>2725</v>
      </c>
      <c r="W5" s="193" t="s">
        <v>2726</v>
      </c>
      <c r="X5" s="193" t="s">
        <v>2727</v>
      </c>
      <c r="Y5" s="193" t="s">
        <v>2728</v>
      </c>
      <c r="Z5" s="193" t="s">
        <v>2729</v>
      </c>
      <c r="AA5" s="193" t="s">
        <v>2730</v>
      </c>
      <c r="AB5" s="193" t="s">
        <v>2731</v>
      </c>
      <c r="AC5" s="193" t="s">
        <v>2732</v>
      </c>
      <c r="AD5" s="193" t="s">
        <v>2733</v>
      </c>
      <c r="AE5" s="193" t="s">
        <v>2734</v>
      </c>
      <c r="AF5" s="193" t="s">
        <v>2735</v>
      </c>
      <c r="AG5" s="193" t="s">
        <v>2736</v>
      </c>
      <c r="AH5" s="193" t="s">
        <v>2737</v>
      </c>
      <c r="AI5" s="193" t="s">
        <v>2738</v>
      </c>
      <c r="AJ5" s="193" t="s">
        <v>2739</v>
      </c>
      <c r="AK5" s="193" t="s">
        <v>2740</v>
      </c>
      <c r="AL5" s="190" t="s">
        <v>2741</v>
      </c>
    </row>
    <row r="6" spans="1:38">
      <c r="A6" s="178" t="s">
        <v>2695</v>
      </c>
      <c r="B6" s="191"/>
      <c r="C6" s="191"/>
      <c r="D6" s="191"/>
      <c r="E6" s="191"/>
      <c r="F6" s="191"/>
      <c r="G6" s="191"/>
      <c r="H6" s="191"/>
      <c r="I6" s="191"/>
      <c r="J6" s="192"/>
      <c r="K6" s="191"/>
      <c r="L6" s="192"/>
      <c r="M6" s="192"/>
      <c r="N6" s="192"/>
      <c r="O6" s="191"/>
      <c r="P6" s="191"/>
      <c r="Q6" s="191"/>
      <c r="R6" s="191"/>
      <c r="S6" s="192"/>
      <c r="T6" s="192"/>
      <c r="U6" s="192"/>
      <c r="V6" s="192"/>
      <c r="W6" s="191"/>
      <c r="X6" s="191"/>
      <c r="Y6" s="191"/>
      <c r="Z6" s="191"/>
      <c r="AA6" s="191"/>
      <c r="AB6" s="191"/>
      <c r="AC6" s="191"/>
      <c r="AD6" s="191"/>
      <c r="AE6" s="191"/>
      <c r="AF6" s="191"/>
      <c r="AG6" s="191"/>
      <c r="AH6" s="191"/>
      <c r="AI6" s="191"/>
      <c r="AJ6" s="191"/>
      <c r="AK6" s="191"/>
      <c r="AL6" s="191"/>
    </row>
    <row r="7" spans="1:1">
      <c r="A7" s="167" t="s">
        <v>2742</v>
      </c>
    </row>
  </sheetData>
  <mergeCells count="5">
    <mergeCell ref="A2:AL2"/>
    <mergeCell ref="A3:AL3"/>
    <mergeCell ref="C4:AL4"/>
    <mergeCell ref="A4:A5"/>
    <mergeCell ref="B4:B5"/>
  </mergeCells>
  <printOptions horizontalCentered="1"/>
  <pageMargins left="0.471527777777778" right="0.471527777777778" top="0.590277777777778" bottom="0.471527777777778" header="0.313888888888889" footer="0.313888888888889"/>
  <pageSetup paperSize="9" scale="73"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7"/>
  <sheetViews>
    <sheetView showGridLines="0" showZeros="0" workbookViewId="0">
      <selection activeCell="T25" sqref="T25"/>
    </sheetView>
  </sheetViews>
  <sheetFormatPr defaultColWidth="5.7" defaultRowHeight="13.5" outlineLevelRow="6"/>
  <cols>
    <col min="1" max="1" width="19.7" style="167" customWidth="1"/>
    <col min="2" max="2" width="7.4" style="167" customWidth="1"/>
    <col min="3" max="10" width="5.6" style="167" customWidth="1"/>
    <col min="11" max="11" width="5.6" style="168" customWidth="1"/>
    <col min="12" max="15" width="5.6" style="167" customWidth="1"/>
    <col min="16" max="16" width="5.6" style="168" customWidth="1"/>
    <col min="17" max="22" width="5.6" style="167" customWidth="1"/>
    <col min="23" max="23" width="9.4" style="167" customWidth="1"/>
    <col min="24" max="16384" width="5.7" style="167"/>
  </cols>
  <sheetData>
    <row r="1" ht="14.25" spans="1:1">
      <c r="A1" s="41" t="s">
        <v>2743</v>
      </c>
    </row>
    <row r="2" s="166" customFormat="1" ht="33.9" customHeight="1" spans="1:23">
      <c r="A2" s="169"/>
      <c r="B2" s="170" t="s">
        <v>2704</v>
      </c>
      <c r="C2" s="170"/>
      <c r="D2" s="170"/>
      <c r="E2" s="170"/>
      <c r="F2" s="170"/>
      <c r="G2" s="170"/>
      <c r="H2" s="170"/>
      <c r="I2" s="170"/>
      <c r="J2" s="170"/>
      <c r="K2" s="170"/>
      <c r="L2" s="170"/>
      <c r="M2" s="170"/>
      <c r="N2" s="170"/>
      <c r="O2" s="170"/>
      <c r="P2" s="170"/>
      <c r="Q2" s="170"/>
      <c r="R2" s="170"/>
      <c r="S2" s="170"/>
      <c r="T2" s="170"/>
      <c r="U2" s="170"/>
      <c r="V2" s="170"/>
      <c r="W2" s="169"/>
    </row>
    <row r="3" ht="17.1" customHeight="1" spans="1:23">
      <c r="A3" s="171"/>
      <c r="B3" s="172"/>
      <c r="C3" s="172"/>
      <c r="D3" s="172"/>
      <c r="E3" s="172"/>
      <c r="F3" s="172"/>
      <c r="G3" s="172"/>
      <c r="H3" s="172"/>
      <c r="I3" s="172"/>
      <c r="J3" s="172"/>
      <c r="K3" s="172"/>
      <c r="L3" s="172"/>
      <c r="M3" s="172"/>
      <c r="N3" s="172"/>
      <c r="O3" s="172"/>
      <c r="P3" s="172"/>
      <c r="Q3" s="172"/>
      <c r="R3" s="172"/>
      <c r="S3" s="172"/>
      <c r="T3" s="172"/>
      <c r="U3" s="172"/>
      <c r="V3" s="181"/>
      <c r="W3" s="171" t="s">
        <v>20</v>
      </c>
    </row>
    <row r="4" ht="31.5" customHeight="1" spans="1:23">
      <c r="A4" s="173" t="s">
        <v>2744</v>
      </c>
      <c r="B4" s="174" t="s">
        <v>2745</v>
      </c>
      <c r="C4" s="174"/>
      <c r="D4" s="174"/>
      <c r="E4" s="174"/>
      <c r="F4" s="174"/>
      <c r="G4" s="174"/>
      <c r="H4" s="174"/>
      <c r="I4" s="174"/>
      <c r="J4" s="174"/>
      <c r="K4" s="174"/>
      <c r="L4" s="174"/>
      <c r="M4" s="174"/>
      <c r="N4" s="174"/>
      <c r="O4" s="174"/>
      <c r="P4" s="174"/>
      <c r="Q4" s="174"/>
      <c r="R4" s="174"/>
      <c r="S4" s="174"/>
      <c r="T4" s="174"/>
      <c r="U4" s="174"/>
      <c r="V4" s="174"/>
      <c r="W4" s="174"/>
    </row>
    <row r="5" ht="72.75" customHeight="1" spans="1:23">
      <c r="A5" s="175"/>
      <c r="B5" s="176" t="s">
        <v>2746</v>
      </c>
      <c r="C5" s="177" t="s">
        <v>2008</v>
      </c>
      <c r="D5" s="177" t="s">
        <v>2747</v>
      </c>
      <c r="E5" s="177" t="s">
        <v>2748</v>
      </c>
      <c r="F5" s="177" t="s">
        <v>2749</v>
      </c>
      <c r="G5" s="177" t="s">
        <v>2010</v>
      </c>
      <c r="H5" s="177" t="s">
        <v>2750</v>
      </c>
      <c r="I5" s="177" t="s">
        <v>2012</v>
      </c>
      <c r="J5" s="177" t="s">
        <v>2751</v>
      </c>
      <c r="K5" s="177" t="s">
        <v>2752</v>
      </c>
      <c r="L5" s="177" t="s">
        <v>2753</v>
      </c>
      <c r="M5" s="177" t="s">
        <v>2754</v>
      </c>
      <c r="N5" s="177" t="s">
        <v>2755</v>
      </c>
      <c r="O5" s="177" t="s">
        <v>2756</v>
      </c>
      <c r="P5" s="177" t="s">
        <v>2757</v>
      </c>
      <c r="Q5" s="177" t="s">
        <v>2758</v>
      </c>
      <c r="R5" s="177" t="s">
        <v>2759</v>
      </c>
      <c r="S5" s="177" t="s">
        <v>2760</v>
      </c>
      <c r="T5" s="177" t="s">
        <v>2761</v>
      </c>
      <c r="U5" s="177" t="s">
        <v>2762</v>
      </c>
      <c r="V5" s="177" t="s">
        <v>2763</v>
      </c>
      <c r="W5" s="177" t="s">
        <v>2764</v>
      </c>
    </row>
    <row r="6" spans="1:23">
      <c r="A6" s="178" t="s">
        <v>2695</v>
      </c>
      <c r="B6" s="179"/>
      <c r="C6" s="179"/>
      <c r="D6" s="179"/>
      <c r="E6" s="179"/>
      <c r="F6" s="179"/>
      <c r="G6" s="179"/>
      <c r="H6" s="179"/>
      <c r="I6" s="179"/>
      <c r="J6" s="179"/>
      <c r="K6" s="180"/>
      <c r="L6" s="179"/>
      <c r="M6" s="179"/>
      <c r="N6" s="179"/>
      <c r="O6" s="179"/>
      <c r="P6" s="180"/>
      <c r="Q6" s="179"/>
      <c r="R6" s="179"/>
      <c r="S6" s="179"/>
      <c r="T6" s="179"/>
      <c r="U6" s="179"/>
      <c r="V6" s="179"/>
      <c r="W6" s="179"/>
    </row>
    <row r="7" spans="1:1">
      <c r="A7" s="167" t="s">
        <v>2742</v>
      </c>
    </row>
  </sheetData>
  <mergeCells count="3">
    <mergeCell ref="B4:W4"/>
    <mergeCell ref="A4:A5"/>
    <mergeCell ref="B2:U3"/>
  </mergeCells>
  <printOptions horizontalCentered="1"/>
  <pageMargins left="0.471527777777778" right="0.471527777777778" top="0.590277777777778" bottom="0.471527777777778" header="0.313888888888889" footer="0.313888888888889"/>
  <pageSetup paperSize="9" scale="85"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G12"/>
  <sheetViews>
    <sheetView showGridLines="0" showZeros="0" workbookViewId="0">
      <selection activeCell="K16" sqref="K16"/>
    </sheetView>
  </sheetViews>
  <sheetFormatPr defaultColWidth="9.1" defaultRowHeight="14.25" outlineLevelCol="6"/>
  <cols>
    <col min="1" max="1" width="12.2" style="132" customWidth="1"/>
    <col min="2" max="2" width="16.4" style="131" customWidth="1"/>
    <col min="3" max="3" width="16.9" style="131" customWidth="1"/>
    <col min="4" max="4" width="16.1" style="131" customWidth="1"/>
    <col min="5" max="5" width="14.8" style="131" customWidth="1"/>
    <col min="6" max="6" width="11.7" style="133" customWidth="1"/>
    <col min="7" max="7" width="11.1" style="133" customWidth="1"/>
    <col min="8" max="248" width="9.1" style="134"/>
    <col min="249" max="249" width="30.1" style="134" customWidth="1"/>
    <col min="250" max="252" width="16.6" style="134" customWidth="1"/>
    <col min="253" max="253" width="30.1" style="134" customWidth="1"/>
    <col min="254" max="256" width="18" style="134" customWidth="1"/>
    <col min="257" max="261" width="9.1" style="134" hidden="1" customWidth="1"/>
    <col min="262" max="504" width="9.1" style="134"/>
    <col min="505" max="505" width="30.1" style="134" customWidth="1"/>
    <col min="506" max="508" width="16.6" style="134" customWidth="1"/>
    <col min="509" max="509" width="30.1" style="134" customWidth="1"/>
    <col min="510" max="512" width="18" style="134" customWidth="1"/>
    <col min="513" max="517" width="9.1" style="134" hidden="1" customWidth="1"/>
    <col min="518" max="760" width="9.1" style="134"/>
    <col min="761" max="761" width="30.1" style="134" customWidth="1"/>
    <col min="762" max="764" width="16.6" style="134" customWidth="1"/>
    <col min="765" max="765" width="30.1" style="134" customWidth="1"/>
    <col min="766" max="768" width="18" style="134" customWidth="1"/>
    <col min="769" max="773" width="9.1" style="134" hidden="1" customWidth="1"/>
    <col min="774" max="1016" width="9.1" style="134"/>
    <col min="1017" max="1017" width="30.1" style="134" customWidth="1"/>
    <col min="1018" max="1020" width="16.6" style="134" customWidth="1"/>
    <col min="1021" max="1021" width="30.1" style="134" customWidth="1"/>
    <col min="1022" max="1024" width="18" style="134" customWidth="1"/>
    <col min="1025" max="1029" width="9.1" style="134" hidden="1" customWidth="1"/>
    <col min="1030" max="1272" width="9.1" style="134"/>
    <col min="1273" max="1273" width="30.1" style="134" customWidth="1"/>
    <col min="1274" max="1276" width="16.6" style="134" customWidth="1"/>
    <col min="1277" max="1277" width="30.1" style="134" customWidth="1"/>
    <col min="1278" max="1280" width="18" style="134" customWidth="1"/>
    <col min="1281" max="1285" width="9.1" style="134" hidden="1" customWidth="1"/>
    <col min="1286" max="1528" width="9.1" style="134"/>
    <col min="1529" max="1529" width="30.1" style="134" customWidth="1"/>
    <col min="1530" max="1532" width="16.6" style="134" customWidth="1"/>
    <col min="1533" max="1533" width="30.1" style="134" customWidth="1"/>
    <col min="1534" max="1536" width="18" style="134" customWidth="1"/>
    <col min="1537" max="1541" width="9.1" style="134" hidden="1" customWidth="1"/>
    <col min="1542" max="1784" width="9.1" style="134"/>
    <col min="1785" max="1785" width="30.1" style="134" customWidth="1"/>
    <col min="1786" max="1788" width="16.6" style="134" customWidth="1"/>
    <col min="1789" max="1789" width="30.1" style="134" customWidth="1"/>
    <col min="1790" max="1792" width="18" style="134" customWidth="1"/>
    <col min="1793" max="1797" width="9.1" style="134" hidden="1" customWidth="1"/>
    <col min="1798" max="2040" width="9.1" style="134"/>
    <col min="2041" max="2041" width="30.1" style="134" customWidth="1"/>
    <col min="2042" max="2044" width="16.6" style="134" customWidth="1"/>
    <col min="2045" max="2045" width="30.1" style="134" customWidth="1"/>
    <col min="2046" max="2048" width="18" style="134" customWidth="1"/>
    <col min="2049" max="2053" width="9.1" style="134" hidden="1" customWidth="1"/>
    <col min="2054" max="2296" width="9.1" style="134"/>
    <col min="2297" max="2297" width="30.1" style="134" customWidth="1"/>
    <col min="2298" max="2300" width="16.6" style="134" customWidth="1"/>
    <col min="2301" max="2301" width="30.1" style="134" customWidth="1"/>
    <col min="2302" max="2304" width="18" style="134" customWidth="1"/>
    <col min="2305" max="2309" width="9.1" style="134" hidden="1" customWidth="1"/>
    <col min="2310" max="2552" width="9.1" style="134"/>
    <col min="2553" max="2553" width="30.1" style="134" customWidth="1"/>
    <col min="2554" max="2556" width="16.6" style="134" customWidth="1"/>
    <col min="2557" max="2557" width="30.1" style="134" customWidth="1"/>
    <col min="2558" max="2560" width="18" style="134" customWidth="1"/>
    <col min="2561" max="2565" width="9.1" style="134" hidden="1" customWidth="1"/>
    <col min="2566" max="2808" width="9.1" style="134"/>
    <col min="2809" max="2809" width="30.1" style="134" customWidth="1"/>
    <col min="2810" max="2812" width="16.6" style="134" customWidth="1"/>
    <col min="2813" max="2813" width="30.1" style="134" customWidth="1"/>
    <col min="2814" max="2816" width="18" style="134" customWidth="1"/>
    <col min="2817" max="2821" width="9.1" style="134" hidden="1" customWidth="1"/>
    <col min="2822" max="3064" width="9.1" style="134"/>
    <col min="3065" max="3065" width="30.1" style="134" customWidth="1"/>
    <col min="3066" max="3068" width="16.6" style="134" customWidth="1"/>
    <col min="3069" max="3069" width="30.1" style="134" customWidth="1"/>
    <col min="3070" max="3072" width="18" style="134" customWidth="1"/>
    <col min="3073" max="3077" width="9.1" style="134" hidden="1" customWidth="1"/>
    <col min="3078" max="3320" width="9.1" style="134"/>
    <col min="3321" max="3321" width="30.1" style="134" customWidth="1"/>
    <col min="3322" max="3324" width="16.6" style="134" customWidth="1"/>
    <col min="3325" max="3325" width="30.1" style="134" customWidth="1"/>
    <col min="3326" max="3328" width="18" style="134" customWidth="1"/>
    <col min="3329" max="3333" width="9.1" style="134" hidden="1" customWidth="1"/>
    <col min="3334" max="3576" width="9.1" style="134"/>
    <col min="3577" max="3577" width="30.1" style="134" customWidth="1"/>
    <col min="3578" max="3580" width="16.6" style="134" customWidth="1"/>
    <col min="3581" max="3581" width="30.1" style="134" customWidth="1"/>
    <col min="3582" max="3584" width="18" style="134" customWidth="1"/>
    <col min="3585" max="3589" width="9.1" style="134" hidden="1" customWidth="1"/>
    <col min="3590" max="3832" width="9.1" style="134"/>
    <col min="3833" max="3833" width="30.1" style="134" customWidth="1"/>
    <col min="3834" max="3836" width="16.6" style="134" customWidth="1"/>
    <col min="3837" max="3837" width="30.1" style="134" customWidth="1"/>
    <col min="3838" max="3840" width="18" style="134" customWidth="1"/>
    <col min="3841" max="3845" width="9.1" style="134" hidden="1" customWidth="1"/>
    <col min="3846" max="4088" width="9.1" style="134"/>
    <col min="4089" max="4089" width="30.1" style="134" customWidth="1"/>
    <col min="4090" max="4092" width="16.6" style="134" customWidth="1"/>
    <col min="4093" max="4093" width="30.1" style="134" customWidth="1"/>
    <col min="4094" max="4096" width="18" style="134" customWidth="1"/>
    <col min="4097" max="4101" width="9.1" style="134" hidden="1" customWidth="1"/>
    <col min="4102" max="4344" width="9.1" style="134"/>
    <col min="4345" max="4345" width="30.1" style="134" customWidth="1"/>
    <col min="4346" max="4348" width="16.6" style="134" customWidth="1"/>
    <col min="4349" max="4349" width="30.1" style="134" customWidth="1"/>
    <col min="4350" max="4352" width="18" style="134" customWidth="1"/>
    <col min="4353" max="4357" width="9.1" style="134" hidden="1" customWidth="1"/>
    <col min="4358" max="4600" width="9.1" style="134"/>
    <col min="4601" max="4601" width="30.1" style="134" customWidth="1"/>
    <col min="4602" max="4604" width="16.6" style="134" customWidth="1"/>
    <col min="4605" max="4605" width="30.1" style="134" customWidth="1"/>
    <col min="4606" max="4608" width="18" style="134" customWidth="1"/>
    <col min="4609" max="4613" width="9.1" style="134" hidden="1" customWidth="1"/>
    <col min="4614" max="4856" width="9.1" style="134"/>
    <col min="4857" max="4857" width="30.1" style="134" customWidth="1"/>
    <col min="4858" max="4860" width="16.6" style="134" customWidth="1"/>
    <col min="4861" max="4861" width="30.1" style="134" customWidth="1"/>
    <col min="4862" max="4864" width="18" style="134" customWidth="1"/>
    <col min="4865" max="4869" width="9.1" style="134" hidden="1" customWidth="1"/>
    <col min="4870" max="5112" width="9.1" style="134"/>
    <col min="5113" max="5113" width="30.1" style="134" customWidth="1"/>
    <col min="5114" max="5116" width="16.6" style="134" customWidth="1"/>
    <col min="5117" max="5117" width="30.1" style="134" customWidth="1"/>
    <col min="5118" max="5120" width="18" style="134" customWidth="1"/>
    <col min="5121" max="5125" width="9.1" style="134" hidden="1" customWidth="1"/>
    <col min="5126" max="5368" width="9.1" style="134"/>
    <col min="5369" max="5369" width="30.1" style="134" customWidth="1"/>
    <col min="5370" max="5372" width="16.6" style="134" customWidth="1"/>
    <col min="5373" max="5373" width="30.1" style="134" customWidth="1"/>
    <col min="5374" max="5376" width="18" style="134" customWidth="1"/>
    <col min="5377" max="5381" width="9.1" style="134" hidden="1" customWidth="1"/>
    <col min="5382" max="5624" width="9.1" style="134"/>
    <col min="5625" max="5625" width="30.1" style="134" customWidth="1"/>
    <col min="5626" max="5628" width="16.6" style="134" customWidth="1"/>
    <col min="5629" max="5629" width="30.1" style="134" customWidth="1"/>
    <col min="5630" max="5632" width="18" style="134" customWidth="1"/>
    <col min="5633" max="5637" width="9.1" style="134" hidden="1" customWidth="1"/>
    <col min="5638" max="5880" width="9.1" style="134"/>
    <col min="5881" max="5881" width="30.1" style="134" customWidth="1"/>
    <col min="5882" max="5884" width="16.6" style="134" customWidth="1"/>
    <col min="5885" max="5885" width="30.1" style="134" customWidth="1"/>
    <col min="5886" max="5888" width="18" style="134" customWidth="1"/>
    <col min="5889" max="5893" width="9.1" style="134" hidden="1" customWidth="1"/>
    <col min="5894" max="6136" width="9.1" style="134"/>
    <col min="6137" max="6137" width="30.1" style="134" customWidth="1"/>
    <col min="6138" max="6140" width="16.6" style="134" customWidth="1"/>
    <col min="6141" max="6141" width="30.1" style="134" customWidth="1"/>
    <col min="6142" max="6144" width="18" style="134" customWidth="1"/>
    <col min="6145" max="6149" width="9.1" style="134" hidden="1" customWidth="1"/>
    <col min="6150" max="6392" width="9.1" style="134"/>
    <col min="6393" max="6393" width="30.1" style="134" customWidth="1"/>
    <col min="6394" max="6396" width="16.6" style="134" customWidth="1"/>
    <col min="6397" max="6397" width="30.1" style="134" customWidth="1"/>
    <col min="6398" max="6400" width="18" style="134" customWidth="1"/>
    <col min="6401" max="6405" width="9.1" style="134" hidden="1" customWidth="1"/>
    <col min="6406" max="6648" width="9.1" style="134"/>
    <col min="6649" max="6649" width="30.1" style="134" customWidth="1"/>
    <col min="6650" max="6652" width="16.6" style="134" customWidth="1"/>
    <col min="6653" max="6653" width="30.1" style="134" customWidth="1"/>
    <col min="6654" max="6656" width="18" style="134" customWidth="1"/>
    <col min="6657" max="6661" width="9.1" style="134" hidden="1" customWidth="1"/>
    <col min="6662" max="6904" width="9.1" style="134"/>
    <col min="6905" max="6905" width="30.1" style="134" customWidth="1"/>
    <col min="6906" max="6908" width="16.6" style="134" customWidth="1"/>
    <col min="6909" max="6909" width="30.1" style="134" customWidth="1"/>
    <col min="6910" max="6912" width="18" style="134" customWidth="1"/>
    <col min="6913" max="6917" width="9.1" style="134" hidden="1" customWidth="1"/>
    <col min="6918" max="7160" width="9.1" style="134"/>
    <col min="7161" max="7161" width="30.1" style="134" customWidth="1"/>
    <col min="7162" max="7164" width="16.6" style="134" customWidth="1"/>
    <col min="7165" max="7165" width="30.1" style="134" customWidth="1"/>
    <col min="7166" max="7168" width="18" style="134" customWidth="1"/>
    <col min="7169" max="7173" width="9.1" style="134" hidden="1" customWidth="1"/>
    <col min="7174" max="7416" width="9.1" style="134"/>
    <col min="7417" max="7417" width="30.1" style="134" customWidth="1"/>
    <col min="7418" max="7420" width="16.6" style="134" customWidth="1"/>
    <col min="7421" max="7421" width="30.1" style="134" customWidth="1"/>
    <col min="7422" max="7424" width="18" style="134" customWidth="1"/>
    <col min="7425" max="7429" width="9.1" style="134" hidden="1" customWidth="1"/>
    <col min="7430" max="7672" width="9.1" style="134"/>
    <col min="7673" max="7673" width="30.1" style="134" customWidth="1"/>
    <col min="7674" max="7676" width="16.6" style="134" customWidth="1"/>
    <col min="7677" max="7677" width="30.1" style="134" customWidth="1"/>
    <col min="7678" max="7680" width="18" style="134" customWidth="1"/>
    <col min="7681" max="7685" width="9.1" style="134" hidden="1" customWidth="1"/>
    <col min="7686" max="7928" width="9.1" style="134"/>
    <col min="7929" max="7929" width="30.1" style="134" customWidth="1"/>
    <col min="7930" max="7932" width="16.6" style="134" customWidth="1"/>
    <col min="7933" max="7933" width="30.1" style="134" customWidth="1"/>
    <col min="7934" max="7936" width="18" style="134" customWidth="1"/>
    <col min="7937" max="7941" width="9.1" style="134" hidden="1" customWidth="1"/>
    <col min="7942" max="8184" width="9.1" style="134"/>
    <col min="8185" max="8185" width="30.1" style="134" customWidth="1"/>
    <col min="8186" max="8188" width="16.6" style="134" customWidth="1"/>
    <col min="8189" max="8189" width="30.1" style="134" customWidth="1"/>
    <col min="8190" max="8192" width="18" style="134" customWidth="1"/>
    <col min="8193" max="8197" width="9.1" style="134" hidden="1" customWidth="1"/>
    <col min="8198" max="8440" width="9.1" style="134"/>
    <col min="8441" max="8441" width="30.1" style="134" customWidth="1"/>
    <col min="8442" max="8444" width="16.6" style="134" customWidth="1"/>
    <col min="8445" max="8445" width="30.1" style="134" customWidth="1"/>
    <col min="8446" max="8448" width="18" style="134" customWidth="1"/>
    <col min="8449" max="8453" width="9.1" style="134" hidden="1" customWidth="1"/>
    <col min="8454" max="8696" width="9.1" style="134"/>
    <col min="8697" max="8697" width="30.1" style="134" customWidth="1"/>
    <col min="8698" max="8700" width="16.6" style="134" customWidth="1"/>
    <col min="8701" max="8701" width="30.1" style="134" customWidth="1"/>
    <col min="8702" max="8704" width="18" style="134" customWidth="1"/>
    <col min="8705" max="8709" width="9.1" style="134" hidden="1" customWidth="1"/>
    <col min="8710" max="8952" width="9.1" style="134"/>
    <col min="8953" max="8953" width="30.1" style="134" customWidth="1"/>
    <col min="8954" max="8956" width="16.6" style="134" customWidth="1"/>
    <col min="8957" max="8957" width="30.1" style="134" customWidth="1"/>
    <col min="8958" max="8960" width="18" style="134" customWidth="1"/>
    <col min="8961" max="8965" width="9.1" style="134" hidden="1" customWidth="1"/>
    <col min="8966" max="9208" width="9.1" style="134"/>
    <col min="9209" max="9209" width="30.1" style="134" customWidth="1"/>
    <col min="9210" max="9212" width="16.6" style="134" customWidth="1"/>
    <col min="9213" max="9213" width="30.1" style="134" customWidth="1"/>
    <col min="9214" max="9216" width="18" style="134" customWidth="1"/>
    <col min="9217" max="9221" width="9.1" style="134" hidden="1" customWidth="1"/>
    <col min="9222" max="9464" width="9.1" style="134"/>
    <col min="9465" max="9465" width="30.1" style="134" customWidth="1"/>
    <col min="9466" max="9468" width="16.6" style="134" customWidth="1"/>
    <col min="9469" max="9469" width="30.1" style="134" customWidth="1"/>
    <col min="9470" max="9472" width="18" style="134" customWidth="1"/>
    <col min="9473" max="9477" width="9.1" style="134" hidden="1" customWidth="1"/>
    <col min="9478" max="9720" width="9.1" style="134"/>
    <col min="9721" max="9721" width="30.1" style="134" customWidth="1"/>
    <col min="9722" max="9724" width="16.6" style="134" customWidth="1"/>
    <col min="9725" max="9725" width="30.1" style="134" customWidth="1"/>
    <col min="9726" max="9728" width="18" style="134" customWidth="1"/>
    <col min="9729" max="9733" width="9.1" style="134" hidden="1" customWidth="1"/>
    <col min="9734" max="9976" width="9.1" style="134"/>
    <col min="9977" max="9977" width="30.1" style="134" customWidth="1"/>
    <col min="9978" max="9980" width="16.6" style="134" customWidth="1"/>
    <col min="9981" max="9981" width="30.1" style="134" customWidth="1"/>
    <col min="9982" max="9984" width="18" style="134" customWidth="1"/>
    <col min="9985" max="9989" width="9.1" style="134" hidden="1" customWidth="1"/>
    <col min="9990" max="10232" width="9.1" style="134"/>
    <col min="10233" max="10233" width="30.1" style="134" customWidth="1"/>
    <col min="10234" max="10236" width="16.6" style="134" customWidth="1"/>
    <col min="10237" max="10237" width="30.1" style="134" customWidth="1"/>
    <col min="10238" max="10240" width="18" style="134" customWidth="1"/>
    <col min="10241" max="10245" width="9.1" style="134" hidden="1" customWidth="1"/>
    <col min="10246" max="10488" width="9.1" style="134"/>
    <col min="10489" max="10489" width="30.1" style="134" customWidth="1"/>
    <col min="10490" max="10492" width="16.6" style="134" customWidth="1"/>
    <col min="10493" max="10493" width="30.1" style="134" customWidth="1"/>
    <col min="10494" max="10496" width="18" style="134" customWidth="1"/>
    <col min="10497" max="10501" width="9.1" style="134" hidden="1" customWidth="1"/>
    <col min="10502" max="10744" width="9.1" style="134"/>
    <col min="10745" max="10745" width="30.1" style="134" customWidth="1"/>
    <col min="10746" max="10748" width="16.6" style="134" customWidth="1"/>
    <col min="10749" max="10749" width="30.1" style="134" customWidth="1"/>
    <col min="10750" max="10752" width="18" style="134" customWidth="1"/>
    <col min="10753" max="10757" width="9.1" style="134" hidden="1" customWidth="1"/>
    <col min="10758" max="11000" width="9.1" style="134"/>
    <col min="11001" max="11001" width="30.1" style="134" customWidth="1"/>
    <col min="11002" max="11004" width="16.6" style="134" customWidth="1"/>
    <col min="11005" max="11005" width="30.1" style="134" customWidth="1"/>
    <col min="11006" max="11008" width="18" style="134" customWidth="1"/>
    <col min="11009" max="11013" width="9.1" style="134" hidden="1" customWidth="1"/>
    <col min="11014" max="11256" width="9.1" style="134"/>
    <col min="11257" max="11257" width="30.1" style="134" customWidth="1"/>
    <col min="11258" max="11260" width="16.6" style="134" customWidth="1"/>
    <col min="11261" max="11261" width="30.1" style="134" customWidth="1"/>
    <col min="11262" max="11264" width="18" style="134" customWidth="1"/>
    <col min="11265" max="11269" width="9.1" style="134" hidden="1" customWidth="1"/>
    <col min="11270" max="11512" width="9.1" style="134"/>
    <col min="11513" max="11513" width="30.1" style="134" customWidth="1"/>
    <col min="11514" max="11516" width="16.6" style="134" customWidth="1"/>
    <col min="11517" max="11517" width="30.1" style="134" customWidth="1"/>
    <col min="11518" max="11520" width="18" style="134" customWidth="1"/>
    <col min="11521" max="11525" width="9.1" style="134" hidden="1" customWidth="1"/>
    <col min="11526" max="11768" width="9.1" style="134"/>
    <col min="11769" max="11769" width="30.1" style="134" customWidth="1"/>
    <col min="11770" max="11772" width="16.6" style="134" customWidth="1"/>
    <col min="11773" max="11773" width="30.1" style="134" customWidth="1"/>
    <col min="11774" max="11776" width="18" style="134" customWidth="1"/>
    <col min="11777" max="11781" width="9.1" style="134" hidden="1" customWidth="1"/>
    <col min="11782" max="12024" width="9.1" style="134"/>
    <col min="12025" max="12025" width="30.1" style="134" customWidth="1"/>
    <col min="12026" max="12028" width="16.6" style="134" customWidth="1"/>
    <col min="12029" max="12029" width="30.1" style="134" customWidth="1"/>
    <col min="12030" max="12032" width="18" style="134" customWidth="1"/>
    <col min="12033" max="12037" width="9.1" style="134" hidden="1" customWidth="1"/>
    <col min="12038" max="12280" width="9.1" style="134"/>
    <col min="12281" max="12281" width="30.1" style="134" customWidth="1"/>
    <col min="12282" max="12284" width="16.6" style="134" customWidth="1"/>
    <col min="12285" max="12285" width="30.1" style="134" customWidth="1"/>
    <col min="12286" max="12288" width="18" style="134" customWidth="1"/>
    <col min="12289" max="12293" width="9.1" style="134" hidden="1" customWidth="1"/>
    <col min="12294" max="12536" width="9.1" style="134"/>
    <col min="12537" max="12537" width="30.1" style="134" customWidth="1"/>
    <col min="12538" max="12540" width="16.6" style="134" customWidth="1"/>
    <col min="12541" max="12541" width="30.1" style="134" customWidth="1"/>
    <col min="12542" max="12544" width="18" style="134" customWidth="1"/>
    <col min="12545" max="12549" width="9.1" style="134" hidden="1" customWidth="1"/>
    <col min="12550" max="12792" width="9.1" style="134"/>
    <col min="12793" max="12793" width="30.1" style="134" customWidth="1"/>
    <col min="12794" max="12796" width="16.6" style="134" customWidth="1"/>
    <col min="12797" max="12797" width="30.1" style="134" customWidth="1"/>
    <col min="12798" max="12800" width="18" style="134" customWidth="1"/>
    <col min="12801" max="12805" width="9.1" style="134" hidden="1" customWidth="1"/>
    <col min="12806" max="13048" width="9.1" style="134"/>
    <col min="13049" max="13049" width="30.1" style="134" customWidth="1"/>
    <col min="13050" max="13052" width="16.6" style="134" customWidth="1"/>
    <col min="13053" max="13053" width="30.1" style="134" customWidth="1"/>
    <col min="13054" max="13056" width="18" style="134" customWidth="1"/>
    <col min="13057" max="13061" width="9.1" style="134" hidden="1" customWidth="1"/>
    <col min="13062" max="13304" width="9.1" style="134"/>
    <col min="13305" max="13305" width="30.1" style="134" customWidth="1"/>
    <col min="13306" max="13308" width="16.6" style="134" customWidth="1"/>
    <col min="13309" max="13309" width="30.1" style="134" customWidth="1"/>
    <col min="13310" max="13312" width="18" style="134" customWidth="1"/>
    <col min="13313" max="13317" width="9.1" style="134" hidden="1" customWidth="1"/>
    <col min="13318" max="13560" width="9.1" style="134"/>
    <col min="13561" max="13561" width="30.1" style="134" customWidth="1"/>
    <col min="13562" max="13564" width="16.6" style="134" customWidth="1"/>
    <col min="13565" max="13565" width="30.1" style="134" customWidth="1"/>
    <col min="13566" max="13568" width="18" style="134" customWidth="1"/>
    <col min="13569" max="13573" width="9.1" style="134" hidden="1" customWidth="1"/>
    <col min="13574" max="13816" width="9.1" style="134"/>
    <col min="13817" max="13817" width="30.1" style="134" customWidth="1"/>
    <col min="13818" max="13820" width="16.6" style="134" customWidth="1"/>
    <col min="13821" max="13821" width="30.1" style="134" customWidth="1"/>
    <col min="13822" max="13824" width="18" style="134" customWidth="1"/>
    <col min="13825" max="13829" width="9.1" style="134" hidden="1" customWidth="1"/>
    <col min="13830" max="14072" width="9.1" style="134"/>
    <col min="14073" max="14073" width="30.1" style="134" customWidth="1"/>
    <col min="14074" max="14076" width="16.6" style="134" customWidth="1"/>
    <col min="14077" max="14077" width="30.1" style="134" customWidth="1"/>
    <col min="14078" max="14080" width="18" style="134" customWidth="1"/>
    <col min="14081" max="14085" width="9.1" style="134" hidden="1" customWidth="1"/>
    <col min="14086" max="14328" width="9.1" style="134"/>
    <col min="14329" max="14329" width="30.1" style="134" customWidth="1"/>
    <col min="14330" max="14332" width="16.6" style="134" customWidth="1"/>
    <col min="14333" max="14333" width="30.1" style="134" customWidth="1"/>
    <col min="14334" max="14336" width="18" style="134" customWidth="1"/>
    <col min="14337" max="14341" width="9.1" style="134" hidden="1" customWidth="1"/>
    <col min="14342" max="14584" width="9.1" style="134"/>
    <col min="14585" max="14585" width="30.1" style="134" customWidth="1"/>
    <col min="14586" max="14588" width="16.6" style="134" customWidth="1"/>
    <col min="14589" max="14589" width="30.1" style="134" customWidth="1"/>
    <col min="14590" max="14592" width="18" style="134" customWidth="1"/>
    <col min="14593" max="14597" width="9.1" style="134" hidden="1" customWidth="1"/>
    <col min="14598" max="14840" width="9.1" style="134"/>
    <col min="14841" max="14841" width="30.1" style="134" customWidth="1"/>
    <col min="14842" max="14844" width="16.6" style="134" customWidth="1"/>
    <col min="14845" max="14845" width="30.1" style="134" customWidth="1"/>
    <col min="14846" max="14848" width="18" style="134" customWidth="1"/>
    <col min="14849" max="14853" width="9.1" style="134" hidden="1" customWidth="1"/>
    <col min="14854" max="15096" width="9.1" style="134"/>
    <col min="15097" max="15097" width="30.1" style="134" customWidth="1"/>
    <col min="15098" max="15100" width="16.6" style="134" customWidth="1"/>
    <col min="15101" max="15101" width="30.1" style="134" customWidth="1"/>
    <col min="15102" max="15104" width="18" style="134" customWidth="1"/>
    <col min="15105" max="15109" width="9.1" style="134" hidden="1" customWidth="1"/>
    <col min="15110" max="15352" width="9.1" style="134"/>
    <col min="15353" max="15353" width="30.1" style="134" customWidth="1"/>
    <col min="15354" max="15356" width="16.6" style="134" customWidth="1"/>
    <col min="15357" max="15357" width="30.1" style="134" customWidth="1"/>
    <col min="15358" max="15360" width="18" style="134" customWidth="1"/>
    <col min="15361" max="15365" width="9.1" style="134" hidden="1" customWidth="1"/>
    <col min="15366" max="15608" width="9.1" style="134"/>
    <col min="15609" max="15609" width="30.1" style="134" customWidth="1"/>
    <col min="15610" max="15612" width="16.6" style="134" customWidth="1"/>
    <col min="15613" max="15613" width="30.1" style="134" customWidth="1"/>
    <col min="15614" max="15616" width="18" style="134" customWidth="1"/>
    <col min="15617" max="15621" width="9.1" style="134" hidden="1" customWidth="1"/>
    <col min="15622" max="15864" width="9.1" style="134"/>
    <col min="15865" max="15865" width="30.1" style="134" customWidth="1"/>
    <col min="15866" max="15868" width="16.6" style="134" customWidth="1"/>
    <col min="15869" max="15869" width="30.1" style="134" customWidth="1"/>
    <col min="15870" max="15872" width="18" style="134" customWidth="1"/>
    <col min="15873" max="15877" width="9.1" style="134" hidden="1" customWidth="1"/>
    <col min="15878" max="16120" width="9.1" style="134"/>
    <col min="16121" max="16121" width="30.1" style="134" customWidth="1"/>
    <col min="16122" max="16124" width="16.6" style="134" customWidth="1"/>
    <col min="16125" max="16125" width="30.1" style="134" customWidth="1"/>
    <col min="16126" max="16128" width="18" style="134" customWidth="1"/>
    <col min="16129" max="16133" width="9.1" style="134" hidden="1" customWidth="1"/>
    <col min="16134" max="16384" width="9.1" style="134"/>
  </cols>
  <sheetData>
    <row r="1" s="127" customFormat="1" ht="19.5" customHeight="1" spans="1:7">
      <c r="A1" s="41" t="s">
        <v>2765</v>
      </c>
      <c r="F1" s="135"/>
      <c r="G1" s="135"/>
    </row>
    <row r="2" s="128" customFormat="1" ht="22.5" spans="1:7">
      <c r="A2" s="136" t="s">
        <v>2766</v>
      </c>
      <c r="B2" s="136"/>
      <c r="C2" s="136"/>
      <c r="D2" s="136"/>
      <c r="E2" s="136"/>
      <c r="F2" s="136"/>
      <c r="G2" s="136"/>
    </row>
    <row r="3" s="129" customFormat="1" ht="19.5" customHeight="1" spans="1:7">
      <c r="A3" s="137"/>
      <c r="F3" s="138" t="s">
        <v>20</v>
      </c>
      <c r="G3" s="138"/>
    </row>
    <row r="4" s="129" customFormat="1" ht="30.9" customHeight="1" spans="1:7">
      <c r="A4" s="139" t="s">
        <v>2767</v>
      </c>
      <c r="B4" s="140"/>
      <c r="C4" s="141" t="s">
        <v>22</v>
      </c>
      <c r="D4" s="142" t="s">
        <v>23</v>
      </c>
      <c r="E4" s="143" t="s">
        <v>24</v>
      </c>
      <c r="F4" s="144"/>
      <c r="G4" s="145"/>
    </row>
    <row r="5" s="129" customFormat="1" ht="38.25" customHeight="1" spans="1:7">
      <c r="A5" s="146"/>
      <c r="B5" s="147"/>
      <c r="C5" s="148"/>
      <c r="D5" s="149"/>
      <c r="E5" s="150" t="s">
        <v>27</v>
      </c>
      <c r="F5" s="74" t="s">
        <v>28</v>
      </c>
      <c r="G5" s="74" t="s">
        <v>29</v>
      </c>
    </row>
    <row r="6" s="129" customFormat="1" ht="27" customHeight="1" spans="1:7">
      <c r="A6" s="151" t="s">
        <v>2768</v>
      </c>
      <c r="B6" s="152"/>
      <c r="C6" s="153">
        <v>9</v>
      </c>
      <c r="D6" s="154"/>
      <c r="E6" s="153">
        <v>20</v>
      </c>
      <c r="F6" s="155">
        <f>IF(C6&gt;0,E6/C6,0)</f>
        <v>2.22222222222222</v>
      </c>
      <c r="G6" s="155">
        <f>IF(D6&gt;0,E6/D6,0)</f>
        <v>0</v>
      </c>
    </row>
    <row r="7" s="129" customFormat="1" ht="27" customHeight="1" spans="1:7">
      <c r="A7" s="156" t="s">
        <v>2769</v>
      </c>
      <c r="B7" s="157" t="s">
        <v>2670</v>
      </c>
      <c r="C7" s="158">
        <f>SUM(C8:C9)</f>
        <v>807</v>
      </c>
      <c r="D7" s="158">
        <f t="shared" ref="D7:E7" si="0">SUM(D8:D9)</f>
        <v>632.05</v>
      </c>
      <c r="E7" s="158">
        <f t="shared" si="0"/>
        <v>839.52</v>
      </c>
      <c r="F7" s="155">
        <f t="shared" ref="F7:F11" si="1">IF(C7&gt;0,E7/C7,0)</f>
        <v>1.04029739776952</v>
      </c>
      <c r="G7" s="155">
        <f t="shared" ref="G7:G11" si="2">IF(D7&gt;0,E7/D7,0)</f>
        <v>1.32824934736176</v>
      </c>
    </row>
    <row r="8" s="129" customFormat="1" ht="27" customHeight="1" spans="1:7">
      <c r="A8" s="156"/>
      <c r="B8" s="157" t="s">
        <v>2770</v>
      </c>
      <c r="C8" s="159">
        <v>306</v>
      </c>
      <c r="D8" s="160">
        <v>179.36</v>
      </c>
      <c r="E8" s="159">
        <v>302</v>
      </c>
      <c r="F8" s="161">
        <f t="shared" si="1"/>
        <v>0.986928104575163</v>
      </c>
      <c r="G8" s="161">
        <f t="shared" si="2"/>
        <v>1.68376449598573</v>
      </c>
    </row>
    <row r="9" s="129" customFormat="1" ht="27" customHeight="1" spans="1:7">
      <c r="A9" s="156"/>
      <c r="B9" s="157" t="s">
        <v>2771</v>
      </c>
      <c r="C9" s="159">
        <v>501</v>
      </c>
      <c r="D9" s="160">
        <v>452.69</v>
      </c>
      <c r="E9" s="159">
        <v>537.52</v>
      </c>
      <c r="F9" s="161">
        <f t="shared" si="1"/>
        <v>1.07289421157685</v>
      </c>
      <c r="G9" s="161">
        <f t="shared" si="2"/>
        <v>1.18739092977534</v>
      </c>
    </row>
    <row r="10" s="129" customFormat="1" ht="27" customHeight="1" spans="1:7">
      <c r="A10" s="151" t="s">
        <v>2772</v>
      </c>
      <c r="B10" s="152"/>
      <c r="C10" s="153">
        <v>62.47</v>
      </c>
      <c r="D10" s="154">
        <v>43.82</v>
      </c>
      <c r="E10" s="153">
        <v>57.69</v>
      </c>
      <c r="F10" s="155">
        <f t="shared" si="1"/>
        <v>0.923483271970546</v>
      </c>
      <c r="G10" s="155">
        <f t="shared" si="2"/>
        <v>1.31652213601095</v>
      </c>
    </row>
    <row r="11" s="130" customFormat="1" ht="27" customHeight="1" spans="1:7">
      <c r="A11" s="162" t="s">
        <v>2462</v>
      </c>
      <c r="B11" s="163"/>
      <c r="C11" s="164">
        <f>SUM(C6,C7,C10)</f>
        <v>878.47</v>
      </c>
      <c r="D11" s="164">
        <f t="shared" ref="D11:E11" si="3">SUM(D6,D7,D10)</f>
        <v>675.87</v>
      </c>
      <c r="E11" s="164">
        <f t="shared" si="3"/>
        <v>917.21</v>
      </c>
      <c r="F11" s="165">
        <f t="shared" si="1"/>
        <v>1.04409940009334</v>
      </c>
      <c r="G11" s="165">
        <f t="shared" si="2"/>
        <v>1.35708050364715</v>
      </c>
    </row>
    <row r="12" s="131" customFormat="1" ht="18.75" customHeight="1" spans="1:7">
      <c r="A12" s="132"/>
      <c r="F12" s="133"/>
      <c r="G12" s="133"/>
    </row>
  </sheetData>
  <mergeCells count="10">
    <mergeCell ref="A2:G2"/>
    <mergeCell ref="F3:G3"/>
    <mergeCell ref="E4:G4"/>
    <mergeCell ref="A6:B6"/>
    <mergeCell ref="A10:B10"/>
    <mergeCell ref="A11:B11"/>
    <mergeCell ref="A7:A9"/>
    <mergeCell ref="C4:C5"/>
    <mergeCell ref="D4:D5"/>
    <mergeCell ref="A4:B5"/>
  </mergeCells>
  <printOptions horizontalCentered="1"/>
  <pageMargins left="0.707638888888889" right="0.707638888888889" top="0.747916666666667" bottom="0.747916666666667" header="0.313888888888889" footer="0.313888888888889"/>
  <pageSetup paperSize="9" orientation="landscape"/>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301"/>
  <sheetViews>
    <sheetView showGridLines="0" showZeros="0" zoomScale="90" zoomScaleNormal="90" workbookViewId="0">
      <pane ySplit="5" topLeftCell="A190" activePane="bottomLeft" state="frozen"/>
      <selection/>
      <selection pane="bottomLeft" activeCell="O204" sqref="O204"/>
    </sheetView>
  </sheetViews>
  <sheetFormatPr defaultColWidth="9" defaultRowHeight="13.5"/>
  <cols>
    <col min="1" max="1" width="41" style="39" customWidth="1"/>
    <col min="2" max="3" width="11.7" style="39" customWidth="1"/>
    <col min="4" max="4" width="10.9" style="39" customWidth="1"/>
    <col min="5" max="5" width="8.1" style="39" customWidth="1"/>
    <col min="6" max="6" width="7.9" style="39" customWidth="1"/>
    <col min="7" max="7" width="63.2" style="39" customWidth="1"/>
    <col min="8" max="9" width="11.7" style="39" customWidth="1"/>
    <col min="10" max="10" width="11.1" style="39" customWidth="1"/>
    <col min="11" max="11" width="8.3" style="39" customWidth="1"/>
    <col min="12" max="12" width="8.2" style="39" customWidth="1"/>
    <col min="13" max="13" width="9" style="39"/>
    <col min="14" max="14" width="9" style="39" customWidth="1"/>
    <col min="15" max="15" width="12.625" style="39" customWidth="1"/>
    <col min="16" max="16384" width="9" style="39"/>
  </cols>
  <sheetData>
    <row r="1" ht="14.25" spans="1:6">
      <c r="A1" s="41" t="s">
        <v>2773</v>
      </c>
      <c r="B1" s="70"/>
      <c r="C1" s="70"/>
      <c r="D1" s="70"/>
      <c r="E1" s="70"/>
      <c r="F1" s="70"/>
    </row>
    <row r="2" s="37" customFormat="1" ht="22.5" spans="1:12">
      <c r="A2" s="34" t="s">
        <v>2774</v>
      </c>
      <c r="B2" s="34"/>
      <c r="C2" s="34"/>
      <c r="D2" s="34"/>
      <c r="E2" s="34"/>
      <c r="F2" s="34"/>
      <c r="G2" s="34"/>
      <c r="H2" s="34"/>
      <c r="I2" s="34"/>
      <c r="J2" s="34"/>
      <c r="K2" s="34"/>
      <c r="L2" s="34"/>
    </row>
    <row r="3" ht="14.25" customHeight="1" spans="12:12">
      <c r="L3" s="101" t="s">
        <v>20</v>
      </c>
    </row>
    <row r="4" ht="31.5" customHeight="1" spans="1:12">
      <c r="A4" s="78" t="s">
        <v>2358</v>
      </c>
      <c r="B4" s="78"/>
      <c r="C4" s="78"/>
      <c r="D4" s="78"/>
      <c r="E4" s="78"/>
      <c r="F4" s="78"/>
      <c r="G4" s="78" t="s">
        <v>2359</v>
      </c>
      <c r="H4" s="78"/>
      <c r="I4" s="78"/>
      <c r="J4" s="78"/>
      <c r="K4" s="78"/>
      <c r="L4" s="78"/>
    </row>
    <row r="5" s="40" customFormat="1" ht="19.5" customHeight="1" spans="1:12">
      <c r="A5" s="73" t="s">
        <v>21</v>
      </c>
      <c r="B5" s="73" t="s">
        <v>22</v>
      </c>
      <c r="C5" s="73" t="s">
        <v>23</v>
      </c>
      <c r="D5" s="73" t="s">
        <v>24</v>
      </c>
      <c r="E5" s="73"/>
      <c r="F5" s="73"/>
      <c r="G5" s="73" t="s">
        <v>21</v>
      </c>
      <c r="H5" s="73" t="s">
        <v>22</v>
      </c>
      <c r="I5" s="73" t="s">
        <v>23</v>
      </c>
      <c r="J5" s="73" t="s">
        <v>24</v>
      </c>
      <c r="K5" s="73"/>
      <c r="L5" s="73"/>
    </row>
    <row r="6" s="40" customFormat="1" ht="60" customHeight="1" spans="1:12">
      <c r="A6" s="73"/>
      <c r="B6" s="73"/>
      <c r="C6" s="73"/>
      <c r="D6" s="73" t="s">
        <v>27</v>
      </c>
      <c r="E6" s="74" t="s">
        <v>28</v>
      </c>
      <c r="F6" s="74" t="s">
        <v>29</v>
      </c>
      <c r="G6" s="73"/>
      <c r="H6" s="73"/>
      <c r="I6" s="73"/>
      <c r="J6" s="73" t="s">
        <v>27</v>
      </c>
      <c r="K6" s="74" t="s">
        <v>28</v>
      </c>
      <c r="L6" s="74" t="s">
        <v>29</v>
      </c>
    </row>
    <row r="7" ht="20.1" customHeight="1" spans="1:12">
      <c r="A7" s="79" t="s">
        <v>2775</v>
      </c>
      <c r="B7" s="80"/>
      <c r="C7" s="80"/>
      <c r="D7" s="80"/>
      <c r="E7" s="81" t="str">
        <f>IFERROR(D7/B7,"")</f>
        <v/>
      </c>
      <c r="F7" s="81" t="str">
        <f>IFERROR(D7/C7,"")</f>
        <v/>
      </c>
      <c r="G7" s="79" t="s">
        <v>2776</v>
      </c>
      <c r="H7" s="82">
        <f>SUM(H8,H14,H20)</f>
        <v>0</v>
      </c>
      <c r="I7" s="82">
        <f t="shared" ref="I7:J7" si="0">SUM(I8,I14,I20)</f>
        <v>0</v>
      </c>
      <c r="J7" s="82">
        <f t="shared" si="0"/>
        <v>0</v>
      </c>
      <c r="K7" s="102" t="str">
        <f>IFERROR(J7/H7,"")</f>
        <v/>
      </c>
      <c r="L7" s="102" t="str">
        <f>IFERROR(J7/I7,"")</f>
        <v/>
      </c>
    </row>
    <row r="8" ht="20.1" customHeight="1" outlineLevel="1" spans="1:12">
      <c r="A8" s="79" t="s">
        <v>2777</v>
      </c>
      <c r="B8" s="80"/>
      <c r="C8" s="80"/>
      <c r="D8" s="80"/>
      <c r="E8" s="81" t="str">
        <f t="shared" ref="E8:E34" si="1">IFERROR(D8/B8,"")</f>
        <v/>
      </c>
      <c r="F8" s="81" t="str">
        <f t="shared" ref="F8:F34" si="2">IFERROR(D8/C8,"")</f>
        <v/>
      </c>
      <c r="G8" s="83" t="s">
        <v>2778</v>
      </c>
      <c r="H8" s="84">
        <f>SUM(H9:H13)</f>
        <v>0</v>
      </c>
      <c r="I8" s="84">
        <f t="shared" ref="I8:J8" si="3">SUM(I9:I13)</f>
        <v>0</v>
      </c>
      <c r="J8" s="84">
        <f t="shared" si="3"/>
        <v>0</v>
      </c>
      <c r="K8" s="103" t="str">
        <f t="shared" ref="K8:K71" si="4">IFERROR(J8/H8,"")</f>
        <v/>
      </c>
      <c r="L8" s="103" t="str">
        <f t="shared" ref="L8:L71" si="5">IFERROR(J8/I8,"")</f>
        <v/>
      </c>
    </row>
    <row r="9" ht="20.1" customHeight="1" outlineLevel="1" spans="1:12">
      <c r="A9" s="79" t="s">
        <v>2779</v>
      </c>
      <c r="B9" s="80"/>
      <c r="C9" s="80"/>
      <c r="D9" s="80"/>
      <c r="E9" s="81" t="str">
        <f t="shared" si="1"/>
        <v/>
      </c>
      <c r="F9" s="81" t="str">
        <f t="shared" si="2"/>
        <v/>
      </c>
      <c r="G9" s="55" t="s">
        <v>2780</v>
      </c>
      <c r="H9" s="85"/>
      <c r="I9" s="85"/>
      <c r="J9" s="85"/>
      <c r="K9" s="104" t="str">
        <f t="shared" si="4"/>
        <v/>
      </c>
      <c r="L9" s="104" t="str">
        <f t="shared" si="5"/>
        <v/>
      </c>
    </row>
    <row r="10" ht="20.1" customHeight="1" outlineLevel="1" spans="1:12">
      <c r="A10" s="79" t="s">
        <v>2781</v>
      </c>
      <c r="B10" s="80">
        <v>280</v>
      </c>
      <c r="C10" s="80"/>
      <c r="D10" s="80">
        <v>280</v>
      </c>
      <c r="E10" s="81">
        <f t="shared" si="1"/>
        <v>1</v>
      </c>
      <c r="F10" s="81" t="str">
        <f t="shared" si="2"/>
        <v/>
      </c>
      <c r="G10" s="55" t="s">
        <v>2782</v>
      </c>
      <c r="H10" s="85"/>
      <c r="I10" s="85"/>
      <c r="J10" s="85"/>
      <c r="K10" s="104" t="str">
        <f t="shared" si="4"/>
        <v/>
      </c>
      <c r="L10" s="104" t="str">
        <f t="shared" si="5"/>
        <v/>
      </c>
    </row>
    <row r="11" ht="20.1" customHeight="1" outlineLevel="1" spans="1:12">
      <c r="A11" s="79" t="s">
        <v>2783</v>
      </c>
      <c r="B11" s="80">
        <v>180</v>
      </c>
      <c r="C11" s="80"/>
      <c r="D11" s="80">
        <v>180</v>
      </c>
      <c r="E11" s="81">
        <f t="shared" si="1"/>
        <v>1</v>
      </c>
      <c r="F11" s="81" t="str">
        <f t="shared" si="2"/>
        <v/>
      </c>
      <c r="G11" s="55" t="s">
        <v>2784</v>
      </c>
      <c r="H11" s="85"/>
      <c r="I11" s="85"/>
      <c r="J11" s="85"/>
      <c r="K11" s="104" t="str">
        <f t="shared" si="4"/>
        <v/>
      </c>
      <c r="L11" s="104" t="str">
        <f t="shared" si="5"/>
        <v/>
      </c>
    </row>
    <row r="12" ht="20.1" customHeight="1" outlineLevel="1" spans="1:12">
      <c r="A12" s="79" t="s">
        <v>2785</v>
      </c>
      <c r="B12" s="82">
        <f>SUM(B13:B17)</f>
        <v>14540</v>
      </c>
      <c r="C12" s="82">
        <f>SUM(C13:C17)</f>
        <v>28019</v>
      </c>
      <c r="D12" s="82">
        <f t="shared" ref="D12" si="6">SUM(D13:D17)</f>
        <v>18540</v>
      </c>
      <c r="E12" s="81">
        <f t="shared" si="1"/>
        <v>1.27510316368638</v>
      </c>
      <c r="F12" s="81">
        <f t="shared" si="2"/>
        <v>0.661693850601378</v>
      </c>
      <c r="G12" s="55" t="s">
        <v>2786</v>
      </c>
      <c r="H12" s="85"/>
      <c r="I12" s="85"/>
      <c r="J12" s="85"/>
      <c r="K12" s="104" t="str">
        <f t="shared" si="4"/>
        <v/>
      </c>
      <c r="L12" s="104" t="str">
        <f t="shared" si="5"/>
        <v/>
      </c>
    </row>
    <row r="13" ht="20.1" customHeight="1" outlineLevel="1" spans="1:12">
      <c r="A13" s="86" t="s">
        <v>2787</v>
      </c>
      <c r="B13" s="87">
        <v>14540</v>
      </c>
      <c r="C13" s="80">
        <v>28019</v>
      </c>
      <c r="D13" s="87">
        <v>18540</v>
      </c>
      <c r="E13" s="88">
        <f t="shared" si="1"/>
        <v>1.27510316368638</v>
      </c>
      <c r="F13" s="88">
        <f t="shared" si="2"/>
        <v>0.661693850601378</v>
      </c>
      <c r="G13" s="55" t="s">
        <v>2788</v>
      </c>
      <c r="H13" s="85"/>
      <c r="I13" s="85"/>
      <c r="J13" s="85"/>
      <c r="K13" s="104" t="str">
        <f t="shared" si="4"/>
        <v/>
      </c>
      <c r="L13" s="104" t="str">
        <f t="shared" si="5"/>
        <v/>
      </c>
    </row>
    <row r="14" ht="20.1" customHeight="1" outlineLevel="1" spans="1:12">
      <c r="A14" s="86" t="s">
        <v>2789</v>
      </c>
      <c r="B14" s="87"/>
      <c r="C14" s="87"/>
      <c r="D14" s="87"/>
      <c r="E14" s="88" t="str">
        <f t="shared" si="1"/>
        <v/>
      </c>
      <c r="F14" s="88" t="str">
        <f t="shared" si="2"/>
        <v/>
      </c>
      <c r="G14" s="83" t="s">
        <v>2790</v>
      </c>
      <c r="H14" s="84">
        <f>SUM(H15:H19)</f>
        <v>0</v>
      </c>
      <c r="I14" s="84">
        <f t="shared" ref="I14:J14" si="7">SUM(I15:I19)</f>
        <v>0</v>
      </c>
      <c r="J14" s="84">
        <f t="shared" si="7"/>
        <v>0</v>
      </c>
      <c r="K14" s="103" t="str">
        <f t="shared" si="4"/>
        <v/>
      </c>
      <c r="L14" s="103" t="str">
        <f t="shared" si="5"/>
        <v/>
      </c>
    </row>
    <row r="15" ht="20.1" customHeight="1" outlineLevel="1" spans="1:12">
      <c r="A15" s="86" t="s">
        <v>2791</v>
      </c>
      <c r="B15" s="87"/>
      <c r="C15" s="87"/>
      <c r="D15" s="87"/>
      <c r="E15" s="88" t="str">
        <f t="shared" si="1"/>
        <v/>
      </c>
      <c r="F15" s="88" t="str">
        <f t="shared" si="2"/>
        <v/>
      </c>
      <c r="G15" s="55" t="s">
        <v>2792</v>
      </c>
      <c r="H15" s="85"/>
      <c r="I15" s="85"/>
      <c r="J15" s="85"/>
      <c r="K15" s="104" t="str">
        <f t="shared" si="4"/>
        <v/>
      </c>
      <c r="L15" s="104" t="str">
        <f t="shared" si="5"/>
        <v/>
      </c>
    </row>
    <row r="16" ht="20.1" customHeight="1" outlineLevel="1" spans="1:12">
      <c r="A16" s="86" t="s">
        <v>2793</v>
      </c>
      <c r="B16" s="87"/>
      <c r="C16" s="87"/>
      <c r="D16" s="87"/>
      <c r="E16" s="88" t="str">
        <f t="shared" si="1"/>
        <v/>
      </c>
      <c r="F16" s="88" t="str">
        <f t="shared" si="2"/>
        <v/>
      </c>
      <c r="G16" s="55" t="s">
        <v>2794</v>
      </c>
      <c r="H16" s="85"/>
      <c r="I16" s="85"/>
      <c r="J16" s="85"/>
      <c r="K16" s="104" t="str">
        <f t="shared" si="4"/>
        <v/>
      </c>
      <c r="L16" s="104" t="str">
        <f t="shared" si="5"/>
        <v/>
      </c>
    </row>
    <row r="17" ht="20.1" customHeight="1" outlineLevel="1" spans="1:12">
      <c r="A17" s="86" t="s">
        <v>2795</v>
      </c>
      <c r="B17" s="89"/>
      <c r="C17" s="89"/>
      <c r="D17" s="89"/>
      <c r="E17" s="88" t="str">
        <f t="shared" si="1"/>
        <v/>
      </c>
      <c r="F17" s="88" t="str">
        <f t="shared" si="2"/>
        <v/>
      </c>
      <c r="G17" s="55" t="s">
        <v>2796</v>
      </c>
      <c r="H17" s="85"/>
      <c r="I17" s="85"/>
      <c r="J17" s="85"/>
      <c r="K17" s="104" t="str">
        <f t="shared" si="4"/>
        <v/>
      </c>
      <c r="L17" s="104" t="str">
        <f t="shared" si="5"/>
        <v/>
      </c>
    </row>
    <row r="18" ht="20.1" customHeight="1" outlineLevel="1" spans="1:12">
      <c r="A18" s="79" t="s">
        <v>2797</v>
      </c>
      <c r="B18" s="80">
        <v>0</v>
      </c>
      <c r="C18" s="80"/>
      <c r="D18" s="80">
        <v>0</v>
      </c>
      <c r="E18" s="81" t="str">
        <f t="shared" si="1"/>
        <v/>
      </c>
      <c r="F18" s="81" t="str">
        <f t="shared" si="2"/>
        <v/>
      </c>
      <c r="G18" s="55" t="s">
        <v>2798</v>
      </c>
      <c r="H18" s="85"/>
      <c r="I18" s="85"/>
      <c r="J18" s="85"/>
      <c r="K18" s="104" t="str">
        <f t="shared" si="4"/>
        <v/>
      </c>
      <c r="L18" s="104" t="str">
        <f t="shared" si="5"/>
        <v/>
      </c>
    </row>
    <row r="19" ht="20.1" customHeight="1" outlineLevel="1" spans="1:12">
      <c r="A19" s="79" t="s">
        <v>2799</v>
      </c>
      <c r="B19" s="80">
        <f t="shared" ref="B19:D19" si="8">SUM(B20:B21)</f>
        <v>0</v>
      </c>
      <c r="C19" s="80">
        <f t="shared" si="8"/>
        <v>0</v>
      </c>
      <c r="D19" s="80">
        <f t="shared" si="8"/>
        <v>0</v>
      </c>
      <c r="E19" s="81" t="str">
        <f t="shared" si="1"/>
        <v/>
      </c>
      <c r="F19" s="81" t="str">
        <f t="shared" si="2"/>
        <v/>
      </c>
      <c r="G19" s="55" t="s">
        <v>2800</v>
      </c>
      <c r="H19" s="85"/>
      <c r="I19" s="85"/>
      <c r="J19" s="85"/>
      <c r="K19" s="104" t="str">
        <f t="shared" si="4"/>
        <v/>
      </c>
      <c r="L19" s="104" t="str">
        <f t="shared" si="5"/>
        <v/>
      </c>
    </row>
    <row r="20" ht="20.1" customHeight="1" outlineLevel="1" spans="1:12">
      <c r="A20" s="86" t="s">
        <v>2801</v>
      </c>
      <c r="B20" s="87"/>
      <c r="C20" s="87"/>
      <c r="D20" s="87"/>
      <c r="E20" s="88" t="str">
        <f t="shared" si="1"/>
        <v/>
      </c>
      <c r="F20" s="88" t="str">
        <f t="shared" si="2"/>
        <v/>
      </c>
      <c r="G20" s="83" t="s">
        <v>2802</v>
      </c>
      <c r="H20" s="84">
        <f>SUM(H21:H22)</f>
        <v>0</v>
      </c>
      <c r="I20" s="84">
        <f t="shared" ref="I20:J20" si="9">SUM(I21:I22)</f>
        <v>0</v>
      </c>
      <c r="J20" s="84">
        <f t="shared" si="9"/>
        <v>0</v>
      </c>
      <c r="K20" s="103" t="str">
        <f t="shared" si="4"/>
        <v/>
      </c>
      <c r="L20" s="103" t="str">
        <f t="shared" si="5"/>
        <v/>
      </c>
    </row>
    <row r="21" ht="20.1" customHeight="1" outlineLevel="1" spans="1:12">
      <c r="A21" s="86" t="s">
        <v>2803</v>
      </c>
      <c r="B21" s="87"/>
      <c r="C21" s="87"/>
      <c r="D21" s="87"/>
      <c r="E21" s="88" t="str">
        <f t="shared" si="1"/>
        <v/>
      </c>
      <c r="F21" s="88" t="str">
        <f t="shared" si="2"/>
        <v/>
      </c>
      <c r="G21" s="59" t="s">
        <v>2804</v>
      </c>
      <c r="H21" s="85"/>
      <c r="I21" s="85"/>
      <c r="J21" s="85"/>
      <c r="K21" s="104" t="str">
        <f t="shared" si="4"/>
        <v/>
      </c>
      <c r="L21" s="104" t="str">
        <f t="shared" si="5"/>
        <v/>
      </c>
    </row>
    <row r="22" ht="20.1" customHeight="1" outlineLevel="1" spans="1:12">
      <c r="A22" s="79" t="s">
        <v>2805</v>
      </c>
      <c r="B22" s="80">
        <v>1000</v>
      </c>
      <c r="C22" s="80">
        <v>744</v>
      </c>
      <c r="D22" s="80">
        <v>1000</v>
      </c>
      <c r="E22" s="81">
        <f t="shared" si="1"/>
        <v>1</v>
      </c>
      <c r="F22" s="81">
        <f t="shared" si="2"/>
        <v>1.34408602150538</v>
      </c>
      <c r="G22" s="59" t="s">
        <v>2806</v>
      </c>
      <c r="H22" s="85"/>
      <c r="I22" s="85"/>
      <c r="J22" s="85"/>
      <c r="K22" s="104" t="str">
        <f t="shared" si="4"/>
        <v/>
      </c>
      <c r="L22" s="104" t="str">
        <f t="shared" si="5"/>
        <v/>
      </c>
    </row>
    <row r="23" ht="20.1" customHeight="1" spans="1:12">
      <c r="A23" s="79" t="s">
        <v>2807</v>
      </c>
      <c r="B23" s="80"/>
      <c r="C23" s="80"/>
      <c r="D23" s="80"/>
      <c r="E23" s="81" t="str">
        <f t="shared" si="1"/>
        <v/>
      </c>
      <c r="F23" s="81" t="str">
        <f t="shared" si="2"/>
        <v/>
      </c>
      <c r="G23" s="79" t="s">
        <v>2808</v>
      </c>
      <c r="H23" s="82">
        <f>SUM(H24,H28,H32)</f>
        <v>0</v>
      </c>
      <c r="I23" s="82">
        <f t="shared" ref="I23:J23" si="10">SUM(I24,I28,I32)</f>
        <v>357</v>
      </c>
      <c r="J23" s="82">
        <f t="shared" si="10"/>
        <v>0</v>
      </c>
      <c r="K23" s="102" t="str">
        <f t="shared" si="4"/>
        <v/>
      </c>
      <c r="L23" s="102">
        <f t="shared" si="5"/>
        <v>0</v>
      </c>
    </row>
    <row r="24" ht="20.1" customHeight="1" outlineLevel="1" spans="1:12">
      <c r="A24" s="79" t="s">
        <v>2809</v>
      </c>
      <c r="B24" s="80"/>
      <c r="C24" s="80"/>
      <c r="D24" s="80"/>
      <c r="E24" s="81" t="str">
        <f t="shared" si="1"/>
        <v/>
      </c>
      <c r="F24" s="81" t="str">
        <f t="shared" si="2"/>
        <v/>
      </c>
      <c r="G24" s="83" t="s">
        <v>2810</v>
      </c>
      <c r="H24" s="84">
        <f>SUM(H25:H27)</f>
        <v>0</v>
      </c>
      <c r="I24" s="84">
        <f t="shared" ref="I24:J24" si="11">SUM(I25:I27)</f>
        <v>357</v>
      </c>
      <c r="J24" s="84">
        <f t="shared" si="11"/>
        <v>0</v>
      </c>
      <c r="K24" s="103" t="str">
        <f t="shared" si="4"/>
        <v/>
      </c>
      <c r="L24" s="103">
        <f t="shared" si="5"/>
        <v>0</v>
      </c>
    </row>
    <row r="25" ht="20.1" customHeight="1" outlineLevel="1" spans="1:12">
      <c r="A25" s="79" t="s">
        <v>2811</v>
      </c>
      <c r="B25" s="80"/>
      <c r="C25" s="80"/>
      <c r="D25" s="80"/>
      <c r="E25" s="81" t="str">
        <f t="shared" si="1"/>
        <v/>
      </c>
      <c r="F25" s="81" t="str">
        <f t="shared" si="2"/>
        <v/>
      </c>
      <c r="G25" s="55" t="s">
        <v>2812</v>
      </c>
      <c r="H25" s="85"/>
      <c r="I25" s="85">
        <v>179</v>
      </c>
      <c r="J25" s="85"/>
      <c r="K25" s="104" t="str">
        <f t="shared" si="4"/>
        <v/>
      </c>
      <c r="L25" s="104">
        <f t="shared" si="5"/>
        <v>0</v>
      </c>
    </row>
    <row r="26" ht="20.1" customHeight="1" outlineLevel="1" spans="1:12">
      <c r="A26" s="79" t="s">
        <v>2813</v>
      </c>
      <c r="B26" s="80"/>
      <c r="C26" s="80"/>
      <c r="D26" s="80"/>
      <c r="E26" s="81" t="str">
        <f t="shared" si="1"/>
        <v/>
      </c>
      <c r="F26" s="81" t="str">
        <f t="shared" si="2"/>
        <v/>
      </c>
      <c r="G26" s="55" t="s">
        <v>2814</v>
      </c>
      <c r="H26" s="85"/>
      <c r="I26" s="85">
        <v>178</v>
      </c>
      <c r="J26" s="85"/>
      <c r="K26" s="104" t="str">
        <f t="shared" si="4"/>
        <v/>
      </c>
      <c r="L26" s="104">
        <f t="shared" si="5"/>
        <v>0</v>
      </c>
    </row>
    <row r="27" ht="20.1" customHeight="1" outlineLevel="1" spans="1:12">
      <c r="A27" s="79" t="s">
        <v>2815</v>
      </c>
      <c r="B27" s="80">
        <f t="shared" ref="B27:D27" si="12">SUM(B28:B32)</f>
        <v>0</v>
      </c>
      <c r="C27" s="80">
        <f t="shared" si="12"/>
        <v>0</v>
      </c>
      <c r="D27" s="80">
        <f t="shared" si="12"/>
        <v>0</v>
      </c>
      <c r="E27" s="81" t="str">
        <f t="shared" si="1"/>
        <v/>
      </c>
      <c r="F27" s="81" t="str">
        <f t="shared" si="2"/>
        <v/>
      </c>
      <c r="G27" s="55" t="s">
        <v>2816</v>
      </c>
      <c r="H27" s="85"/>
      <c r="I27" s="85"/>
      <c r="J27" s="85"/>
      <c r="K27" s="104" t="str">
        <f t="shared" si="4"/>
        <v/>
      </c>
      <c r="L27" s="104" t="str">
        <f t="shared" si="5"/>
        <v/>
      </c>
    </row>
    <row r="28" ht="20.1" customHeight="1" outlineLevel="1" spans="1:12">
      <c r="A28" s="86" t="s">
        <v>2817</v>
      </c>
      <c r="B28" s="87"/>
      <c r="C28" s="87"/>
      <c r="D28" s="87"/>
      <c r="E28" s="88" t="str">
        <f t="shared" si="1"/>
        <v/>
      </c>
      <c r="F28" s="88" t="str">
        <f t="shared" si="2"/>
        <v/>
      </c>
      <c r="G28" s="83" t="s">
        <v>2818</v>
      </c>
      <c r="H28" s="84">
        <f>SUM(H29:H31)</f>
        <v>0</v>
      </c>
      <c r="I28" s="84">
        <f t="shared" ref="I28:J28" si="13">SUM(I29:I31)</f>
        <v>0</v>
      </c>
      <c r="J28" s="84">
        <f t="shared" si="13"/>
        <v>0</v>
      </c>
      <c r="K28" s="103" t="str">
        <f t="shared" si="4"/>
        <v/>
      </c>
      <c r="L28" s="103" t="str">
        <f t="shared" si="5"/>
        <v/>
      </c>
    </row>
    <row r="29" ht="20.1" customHeight="1" outlineLevel="1" spans="1:12">
      <c r="A29" s="86" t="s">
        <v>2819</v>
      </c>
      <c r="B29" s="87"/>
      <c r="C29" s="87"/>
      <c r="D29" s="87"/>
      <c r="E29" s="88" t="str">
        <f t="shared" si="1"/>
        <v/>
      </c>
      <c r="F29" s="88" t="str">
        <f t="shared" si="2"/>
        <v/>
      </c>
      <c r="G29" s="55" t="s">
        <v>2812</v>
      </c>
      <c r="H29" s="85"/>
      <c r="I29" s="85"/>
      <c r="J29" s="85"/>
      <c r="K29" s="104" t="str">
        <f t="shared" si="4"/>
        <v/>
      </c>
      <c r="L29" s="104" t="str">
        <f t="shared" si="5"/>
        <v/>
      </c>
    </row>
    <row r="30" ht="20.1" customHeight="1" outlineLevel="1" spans="1:12">
      <c r="A30" s="86" t="s">
        <v>2820</v>
      </c>
      <c r="B30" s="87"/>
      <c r="C30" s="87"/>
      <c r="D30" s="87"/>
      <c r="E30" s="88" t="str">
        <f t="shared" si="1"/>
        <v/>
      </c>
      <c r="F30" s="88" t="str">
        <f t="shared" si="2"/>
        <v/>
      </c>
      <c r="G30" s="55" t="s">
        <v>2814</v>
      </c>
      <c r="H30" s="85"/>
      <c r="I30" s="85"/>
      <c r="J30" s="85"/>
      <c r="K30" s="104" t="str">
        <f t="shared" si="4"/>
        <v/>
      </c>
      <c r="L30" s="104" t="str">
        <f t="shared" si="5"/>
        <v/>
      </c>
    </row>
    <row r="31" ht="20.1" customHeight="1" outlineLevel="1" spans="1:12">
      <c r="A31" s="86" t="s">
        <v>2821</v>
      </c>
      <c r="B31" s="87"/>
      <c r="C31" s="87"/>
      <c r="D31" s="87"/>
      <c r="E31" s="88" t="str">
        <f t="shared" si="1"/>
        <v/>
      </c>
      <c r="F31" s="88" t="str">
        <f t="shared" si="2"/>
        <v/>
      </c>
      <c r="G31" s="58" t="s">
        <v>2822</v>
      </c>
      <c r="H31" s="85"/>
      <c r="I31" s="85"/>
      <c r="J31" s="85"/>
      <c r="K31" s="104" t="str">
        <f t="shared" si="4"/>
        <v/>
      </c>
      <c r="L31" s="104" t="str">
        <f t="shared" si="5"/>
        <v/>
      </c>
    </row>
    <row r="32" ht="20.1" customHeight="1" outlineLevel="1" spans="1:12">
      <c r="A32" s="86" t="s">
        <v>2823</v>
      </c>
      <c r="B32" s="87"/>
      <c r="C32" s="87"/>
      <c r="D32" s="87"/>
      <c r="E32" s="88" t="str">
        <f t="shared" si="1"/>
        <v/>
      </c>
      <c r="F32" s="88" t="str">
        <f t="shared" si="2"/>
        <v/>
      </c>
      <c r="G32" s="83" t="s">
        <v>2824</v>
      </c>
      <c r="H32" s="84">
        <f>SUM(H33:H34)</f>
        <v>0</v>
      </c>
      <c r="I32" s="84">
        <f t="shared" ref="I32:J32" si="14">SUM(I33:I34)</f>
        <v>0</v>
      </c>
      <c r="J32" s="84">
        <f t="shared" si="14"/>
        <v>0</v>
      </c>
      <c r="K32" s="103" t="str">
        <f t="shared" si="4"/>
        <v/>
      </c>
      <c r="L32" s="103" t="str">
        <f t="shared" si="5"/>
        <v/>
      </c>
    </row>
    <row r="33" ht="20.1" customHeight="1" outlineLevel="1" spans="1:12">
      <c r="A33" s="79" t="s">
        <v>2825</v>
      </c>
      <c r="B33" s="80"/>
      <c r="C33" s="80"/>
      <c r="D33" s="80"/>
      <c r="E33" s="81" t="str">
        <f t="shared" si="1"/>
        <v/>
      </c>
      <c r="F33" s="81" t="str">
        <f t="shared" si="2"/>
        <v/>
      </c>
      <c r="G33" s="59" t="s">
        <v>2814</v>
      </c>
      <c r="H33" s="85"/>
      <c r="I33" s="85"/>
      <c r="J33" s="85"/>
      <c r="K33" s="104" t="str">
        <f t="shared" si="4"/>
        <v/>
      </c>
      <c r="L33" s="104" t="str">
        <f t="shared" si="5"/>
        <v/>
      </c>
    </row>
    <row r="34" ht="20.1" customHeight="1" outlineLevel="1" spans="1:12">
      <c r="A34" s="90" t="s">
        <v>2826</v>
      </c>
      <c r="B34" s="82">
        <v>9328</v>
      </c>
      <c r="C34" s="82">
        <v>9328</v>
      </c>
      <c r="D34" s="82">
        <v>9500</v>
      </c>
      <c r="E34" s="81">
        <f t="shared" si="1"/>
        <v>1.01843910806175</v>
      </c>
      <c r="F34" s="81">
        <f t="shared" si="2"/>
        <v>1.01843910806175</v>
      </c>
      <c r="G34" s="59" t="s">
        <v>2827</v>
      </c>
      <c r="H34" s="85"/>
      <c r="I34" s="85"/>
      <c r="J34" s="85"/>
      <c r="K34" s="104" t="str">
        <f t="shared" si="4"/>
        <v/>
      </c>
      <c r="L34" s="104" t="str">
        <f t="shared" si="5"/>
        <v/>
      </c>
    </row>
    <row r="35" ht="20.1" customHeight="1" spans="1:12">
      <c r="A35" s="63"/>
      <c r="B35" s="85"/>
      <c r="C35" s="85"/>
      <c r="D35" s="85"/>
      <c r="E35" s="91"/>
      <c r="F35" s="91"/>
      <c r="G35" s="79" t="s">
        <v>2828</v>
      </c>
      <c r="H35" s="82">
        <f>SUM(H36,H41)</f>
        <v>0</v>
      </c>
      <c r="I35" s="82">
        <f t="shared" ref="I35:J35" si="15">SUM(I36,I41)</f>
        <v>0</v>
      </c>
      <c r="J35" s="82">
        <f t="shared" si="15"/>
        <v>0</v>
      </c>
      <c r="K35" s="102" t="str">
        <f t="shared" si="4"/>
        <v/>
      </c>
      <c r="L35" s="102" t="str">
        <f t="shared" si="5"/>
        <v/>
      </c>
    </row>
    <row r="36" ht="20.1" customHeight="1" outlineLevel="1" spans="1:12">
      <c r="A36" s="63"/>
      <c r="B36" s="85"/>
      <c r="C36" s="85"/>
      <c r="D36" s="85"/>
      <c r="E36" s="91"/>
      <c r="F36" s="91"/>
      <c r="G36" s="92" t="s">
        <v>2829</v>
      </c>
      <c r="H36" s="84">
        <f>SUM(H37:H40)</f>
        <v>0</v>
      </c>
      <c r="I36" s="84">
        <f t="shared" ref="I36:J36" si="16">SUM(I37:I40)</f>
        <v>0</v>
      </c>
      <c r="J36" s="84">
        <f t="shared" si="16"/>
        <v>0</v>
      </c>
      <c r="K36" s="103" t="str">
        <f t="shared" si="4"/>
        <v/>
      </c>
      <c r="L36" s="103" t="str">
        <f t="shared" si="5"/>
        <v/>
      </c>
    </row>
    <row r="37" ht="20.1" customHeight="1" outlineLevel="1" spans="1:12">
      <c r="A37" s="63"/>
      <c r="B37" s="85"/>
      <c r="C37" s="85"/>
      <c r="D37" s="85"/>
      <c r="E37" s="91"/>
      <c r="F37" s="91"/>
      <c r="G37" s="57" t="s">
        <v>2830</v>
      </c>
      <c r="H37" s="85"/>
      <c r="I37" s="85"/>
      <c r="J37" s="85"/>
      <c r="K37" s="104" t="str">
        <f t="shared" si="4"/>
        <v/>
      </c>
      <c r="L37" s="104" t="str">
        <f t="shared" si="5"/>
        <v/>
      </c>
    </row>
    <row r="38" ht="20.1" customHeight="1" outlineLevel="1" spans="1:12">
      <c r="A38" s="63"/>
      <c r="B38" s="85"/>
      <c r="C38" s="85"/>
      <c r="D38" s="85"/>
      <c r="E38" s="91"/>
      <c r="F38" s="91"/>
      <c r="G38" s="57" t="s">
        <v>2831</v>
      </c>
      <c r="H38" s="85"/>
      <c r="I38" s="85"/>
      <c r="J38" s="85"/>
      <c r="K38" s="104" t="str">
        <f t="shared" si="4"/>
        <v/>
      </c>
      <c r="L38" s="104" t="str">
        <f t="shared" si="5"/>
        <v/>
      </c>
    </row>
    <row r="39" ht="20.1" customHeight="1" outlineLevel="1" spans="1:12">
      <c r="A39" s="63"/>
      <c r="B39" s="85"/>
      <c r="C39" s="85"/>
      <c r="D39" s="85"/>
      <c r="E39" s="91"/>
      <c r="F39" s="91"/>
      <c r="G39" s="57" t="s">
        <v>2832</v>
      </c>
      <c r="H39" s="85"/>
      <c r="I39" s="85"/>
      <c r="J39" s="85"/>
      <c r="K39" s="104" t="str">
        <f t="shared" si="4"/>
        <v/>
      </c>
      <c r="L39" s="104" t="str">
        <f t="shared" si="5"/>
        <v/>
      </c>
    </row>
    <row r="40" ht="20.1" customHeight="1" outlineLevel="1" spans="1:12">
      <c r="A40" s="63"/>
      <c r="B40" s="85"/>
      <c r="C40" s="85"/>
      <c r="D40" s="85"/>
      <c r="E40" s="91"/>
      <c r="F40" s="91"/>
      <c r="G40" s="57" t="s">
        <v>2833</v>
      </c>
      <c r="H40" s="85"/>
      <c r="I40" s="85"/>
      <c r="J40" s="85"/>
      <c r="K40" s="104" t="str">
        <f t="shared" si="4"/>
        <v/>
      </c>
      <c r="L40" s="104" t="str">
        <f t="shared" si="5"/>
        <v/>
      </c>
    </row>
    <row r="41" ht="20.1" customHeight="1" outlineLevel="1" spans="1:12">
      <c r="A41" s="63"/>
      <c r="B41" s="85"/>
      <c r="C41" s="85"/>
      <c r="D41" s="85"/>
      <c r="E41" s="91"/>
      <c r="F41" s="91"/>
      <c r="G41" s="92" t="s">
        <v>2834</v>
      </c>
      <c r="H41" s="84">
        <f>SUM(H42:H45)</f>
        <v>0</v>
      </c>
      <c r="I41" s="84">
        <f t="shared" ref="I41:J41" si="17">SUM(I42:I45)</f>
        <v>0</v>
      </c>
      <c r="J41" s="84">
        <f t="shared" si="17"/>
        <v>0</v>
      </c>
      <c r="K41" s="103" t="str">
        <f t="shared" si="4"/>
        <v/>
      </c>
      <c r="L41" s="103" t="str">
        <f t="shared" si="5"/>
        <v/>
      </c>
    </row>
    <row r="42" ht="20.1" customHeight="1" outlineLevel="1" spans="1:12">
      <c r="A42" s="63"/>
      <c r="B42" s="85"/>
      <c r="C42" s="85"/>
      <c r="D42" s="85"/>
      <c r="E42" s="91"/>
      <c r="F42" s="91"/>
      <c r="G42" s="57" t="s">
        <v>2835</v>
      </c>
      <c r="H42" s="85"/>
      <c r="I42" s="85"/>
      <c r="J42" s="85"/>
      <c r="K42" s="104" t="str">
        <f t="shared" si="4"/>
        <v/>
      </c>
      <c r="L42" s="104" t="str">
        <f t="shared" si="5"/>
        <v/>
      </c>
    </row>
    <row r="43" ht="20.1" customHeight="1" outlineLevel="1" spans="1:12">
      <c r="A43" s="63"/>
      <c r="B43" s="85"/>
      <c r="C43" s="85"/>
      <c r="D43" s="85"/>
      <c r="E43" s="91"/>
      <c r="F43" s="91"/>
      <c r="G43" s="57" t="s">
        <v>2836</v>
      </c>
      <c r="H43" s="85"/>
      <c r="I43" s="85"/>
      <c r="J43" s="85"/>
      <c r="K43" s="104" t="str">
        <f t="shared" si="4"/>
        <v/>
      </c>
      <c r="L43" s="104" t="str">
        <f t="shared" si="5"/>
        <v/>
      </c>
    </row>
    <row r="44" ht="20.1" customHeight="1" outlineLevel="1" spans="1:12">
      <c r="A44" s="63"/>
      <c r="B44" s="85"/>
      <c r="C44" s="85"/>
      <c r="D44" s="85"/>
      <c r="E44" s="91"/>
      <c r="F44" s="91"/>
      <c r="G44" s="57" t="s">
        <v>2837</v>
      </c>
      <c r="H44" s="85"/>
      <c r="I44" s="85"/>
      <c r="J44" s="85"/>
      <c r="K44" s="104" t="str">
        <f t="shared" si="4"/>
        <v/>
      </c>
      <c r="L44" s="104" t="str">
        <f t="shared" si="5"/>
        <v/>
      </c>
    </row>
    <row r="45" ht="20.1" customHeight="1" outlineLevel="1" spans="1:12">
      <c r="A45" s="63"/>
      <c r="B45" s="85"/>
      <c r="C45" s="85"/>
      <c r="D45" s="85"/>
      <c r="E45" s="91"/>
      <c r="F45" s="91"/>
      <c r="G45" s="57" t="s">
        <v>2838</v>
      </c>
      <c r="H45" s="85"/>
      <c r="I45" s="85"/>
      <c r="J45" s="85"/>
      <c r="K45" s="104" t="str">
        <f t="shared" si="4"/>
        <v/>
      </c>
      <c r="L45" s="104" t="str">
        <f t="shared" si="5"/>
        <v/>
      </c>
    </row>
    <row r="46" ht="20.1" customHeight="1" spans="1:12">
      <c r="A46" s="63"/>
      <c r="B46" s="85"/>
      <c r="C46" s="85"/>
      <c r="D46" s="85"/>
      <c r="E46" s="91"/>
      <c r="F46" s="91"/>
      <c r="G46" s="79" t="s">
        <v>2839</v>
      </c>
      <c r="H46" s="82">
        <f>SUM(H47,H63,H67,H68,H74,H78,H82,H86,H92,H95)</f>
        <v>21799</v>
      </c>
      <c r="I46" s="82">
        <f t="shared" ref="I46:J46" si="18">SUM(I47,I63,I67,I68,I74,I78,I82,I86,I92,I95)</f>
        <v>35167</v>
      </c>
      <c r="J46" s="82">
        <f t="shared" si="18"/>
        <v>51891</v>
      </c>
      <c r="K46" s="102">
        <f t="shared" si="4"/>
        <v>2.38043029496766</v>
      </c>
      <c r="L46" s="102">
        <f t="shared" si="5"/>
        <v>1.47555947336992</v>
      </c>
    </row>
    <row r="47" s="38" customFormat="1" ht="20.1" customHeight="1" outlineLevel="1" spans="1:12">
      <c r="A47" s="93"/>
      <c r="B47" s="94"/>
      <c r="C47" s="94"/>
      <c r="D47" s="94"/>
      <c r="E47" s="95"/>
      <c r="F47" s="95"/>
      <c r="G47" s="92" t="s">
        <v>2840</v>
      </c>
      <c r="H47" s="84">
        <f>SUM(H48:H62)</f>
        <v>21799</v>
      </c>
      <c r="I47" s="84">
        <f t="shared" ref="I47:J47" si="19">SUM(I48:I62)</f>
        <v>35167</v>
      </c>
      <c r="J47" s="84">
        <f t="shared" si="19"/>
        <v>51891</v>
      </c>
      <c r="K47" s="103">
        <f t="shared" si="4"/>
        <v>2.38043029496766</v>
      </c>
      <c r="L47" s="103">
        <f t="shared" si="5"/>
        <v>1.47555947336992</v>
      </c>
    </row>
    <row r="48" ht="20.1" customHeight="1" outlineLevel="1" spans="1:12">
      <c r="A48" s="63"/>
      <c r="B48" s="85"/>
      <c r="C48" s="85"/>
      <c r="D48" s="85"/>
      <c r="E48" s="91"/>
      <c r="F48" s="91"/>
      <c r="G48" s="58" t="s">
        <v>2841</v>
      </c>
      <c r="H48" s="85">
        <v>21799</v>
      </c>
      <c r="I48" s="85">
        <v>15782</v>
      </c>
      <c r="J48" s="85">
        <v>51891</v>
      </c>
      <c r="K48" s="104">
        <f t="shared" si="4"/>
        <v>2.38043029496766</v>
      </c>
      <c r="L48" s="104">
        <f t="shared" si="5"/>
        <v>3.28798631352173</v>
      </c>
    </row>
    <row r="49" ht="20.1" customHeight="1" outlineLevel="1" spans="1:12">
      <c r="A49" s="63"/>
      <c r="B49" s="85"/>
      <c r="C49" s="85"/>
      <c r="D49" s="85"/>
      <c r="E49" s="91"/>
      <c r="F49" s="91"/>
      <c r="G49" s="58" t="s">
        <v>2842</v>
      </c>
      <c r="H49" s="85"/>
      <c r="I49" s="85"/>
      <c r="J49" s="85"/>
      <c r="K49" s="104" t="str">
        <f t="shared" si="4"/>
        <v/>
      </c>
      <c r="L49" s="104" t="str">
        <f t="shared" si="5"/>
        <v/>
      </c>
    </row>
    <row r="50" ht="20.1" customHeight="1" outlineLevel="1" spans="1:12">
      <c r="A50" s="63"/>
      <c r="B50" s="85"/>
      <c r="C50" s="85"/>
      <c r="D50" s="85"/>
      <c r="E50" s="91"/>
      <c r="F50" s="91"/>
      <c r="G50" s="58" t="s">
        <v>2843</v>
      </c>
      <c r="H50" s="85"/>
      <c r="I50" s="85">
        <v>2263</v>
      </c>
      <c r="J50" s="85"/>
      <c r="K50" s="104" t="str">
        <f t="shared" si="4"/>
        <v/>
      </c>
      <c r="L50" s="104">
        <f t="shared" si="5"/>
        <v>0</v>
      </c>
    </row>
    <row r="51" ht="20.1" customHeight="1" outlineLevel="1" spans="1:12">
      <c r="A51" s="55"/>
      <c r="B51" s="96"/>
      <c r="C51" s="96"/>
      <c r="D51" s="96"/>
      <c r="E51" s="97"/>
      <c r="F51" s="97"/>
      <c r="G51" s="58" t="s">
        <v>2844</v>
      </c>
      <c r="H51" s="85"/>
      <c r="I51" s="85">
        <v>14766</v>
      </c>
      <c r="J51" s="85"/>
      <c r="K51" s="104" t="str">
        <f t="shared" si="4"/>
        <v/>
      </c>
      <c r="L51" s="104">
        <f t="shared" si="5"/>
        <v>0</v>
      </c>
    </row>
    <row r="52" ht="20.1" customHeight="1" outlineLevel="1" spans="1:12">
      <c r="A52" s="55"/>
      <c r="B52" s="96"/>
      <c r="C52" s="96"/>
      <c r="D52" s="96"/>
      <c r="E52" s="97"/>
      <c r="F52" s="97"/>
      <c r="G52" s="58" t="s">
        <v>2845</v>
      </c>
      <c r="H52" s="85"/>
      <c r="I52" s="85"/>
      <c r="J52" s="85"/>
      <c r="K52" s="104" t="str">
        <f t="shared" si="4"/>
        <v/>
      </c>
      <c r="L52" s="104" t="str">
        <f t="shared" si="5"/>
        <v/>
      </c>
    </row>
    <row r="53" ht="20.1" customHeight="1" outlineLevel="1" spans="1:12">
      <c r="A53" s="55"/>
      <c r="B53" s="96"/>
      <c r="C53" s="96"/>
      <c r="D53" s="96"/>
      <c r="E53" s="97"/>
      <c r="F53" s="97"/>
      <c r="G53" s="58" t="s">
        <v>2846</v>
      </c>
      <c r="H53" s="85"/>
      <c r="I53" s="85">
        <v>21</v>
      </c>
      <c r="J53" s="85"/>
      <c r="K53" s="104" t="str">
        <f t="shared" si="4"/>
        <v/>
      </c>
      <c r="L53" s="104">
        <f t="shared" si="5"/>
        <v>0</v>
      </c>
    </row>
    <row r="54" ht="20.1" customHeight="1" outlineLevel="1" spans="1:12">
      <c r="A54" s="55"/>
      <c r="B54" s="96"/>
      <c r="C54" s="96"/>
      <c r="D54" s="96"/>
      <c r="E54" s="97"/>
      <c r="F54" s="97"/>
      <c r="G54" s="58" t="s">
        <v>2847</v>
      </c>
      <c r="H54" s="85"/>
      <c r="I54" s="85"/>
      <c r="J54" s="85"/>
      <c r="K54" s="104" t="str">
        <f t="shared" si="4"/>
        <v/>
      </c>
      <c r="L54" s="104" t="str">
        <f t="shared" si="5"/>
        <v/>
      </c>
    </row>
    <row r="55" ht="20.1" customHeight="1" outlineLevel="1" spans="1:12">
      <c r="A55" s="55"/>
      <c r="B55" s="96"/>
      <c r="C55" s="96"/>
      <c r="D55" s="96"/>
      <c r="E55" s="97"/>
      <c r="F55" s="97"/>
      <c r="G55" s="58" t="s">
        <v>2848</v>
      </c>
      <c r="H55" s="85"/>
      <c r="I55" s="85"/>
      <c r="J55" s="85"/>
      <c r="K55" s="104" t="str">
        <f t="shared" si="4"/>
        <v/>
      </c>
      <c r="L55" s="104" t="str">
        <f t="shared" si="5"/>
        <v/>
      </c>
    </row>
    <row r="56" ht="20.1" customHeight="1" outlineLevel="1" spans="1:12">
      <c r="A56" s="57"/>
      <c r="B56" s="98"/>
      <c r="C56" s="98"/>
      <c r="D56" s="98"/>
      <c r="E56" s="99"/>
      <c r="F56" s="99"/>
      <c r="G56" s="58" t="s">
        <v>2849</v>
      </c>
      <c r="H56" s="85"/>
      <c r="I56" s="85"/>
      <c r="J56" s="85"/>
      <c r="K56" s="104" t="str">
        <f t="shared" si="4"/>
        <v/>
      </c>
      <c r="L56" s="104" t="str">
        <f t="shared" si="5"/>
        <v/>
      </c>
    </row>
    <row r="57" ht="20.1" customHeight="1" outlineLevel="1" spans="1:12">
      <c r="A57" s="57"/>
      <c r="B57" s="98"/>
      <c r="C57" s="98"/>
      <c r="D57" s="98"/>
      <c r="E57" s="99"/>
      <c r="F57" s="99"/>
      <c r="G57" s="58" t="s">
        <v>2850</v>
      </c>
      <c r="H57" s="85"/>
      <c r="I57" s="85"/>
      <c r="J57" s="85"/>
      <c r="K57" s="104" t="str">
        <f t="shared" si="4"/>
        <v/>
      </c>
      <c r="L57" s="104" t="str">
        <f t="shared" si="5"/>
        <v/>
      </c>
    </row>
    <row r="58" ht="20.1" customHeight="1" outlineLevel="1" spans="1:12">
      <c r="A58" s="57"/>
      <c r="B58" s="98"/>
      <c r="C58" s="98"/>
      <c r="D58" s="98"/>
      <c r="E58" s="99"/>
      <c r="F58" s="99"/>
      <c r="G58" s="58" t="s">
        <v>2851</v>
      </c>
      <c r="H58" s="85"/>
      <c r="I58" s="85"/>
      <c r="J58" s="85"/>
      <c r="K58" s="104" t="str">
        <f t="shared" si="4"/>
        <v/>
      </c>
      <c r="L58" s="104" t="str">
        <f t="shared" si="5"/>
        <v/>
      </c>
    </row>
    <row r="59" ht="20.1" customHeight="1" outlineLevel="1" spans="1:12">
      <c r="A59" s="57"/>
      <c r="B59" s="98"/>
      <c r="C59" s="98"/>
      <c r="D59" s="98"/>
      <c r="E59" s="99"/>
      <c r="F59" s="99"/>
      <c r="G59" s="58" t="s">
        <v>2852</v>
      </c>
      <c r="H59" s="85"/>
      <c r="I59" s="85"/>
      <c r="J59" s="85"/>
      <c r="K59" s="104" t="str">
        <f t="shared" si="4"/>
        <v/>
      </c>
      <c r="L59" s="104" t="str">
        <f t="shared" si="5"/>
        <v/>
      </c>
    </row>
    <row r="60" ht="20.1" customHeight="1" outlineLevel="1" spans="1:12">
      <c r="A60" s="57"/>
      <c r="B60" s="98"/>
      <c r="C60" s="98"/>
      <c r="D60" s="98"/>
      <c r="E60" s="99"/>
      <c r="F60" s="99"/>
      <c r="G60" s="100" t="s">
        <v>2853</v>
      </c>
      <c r="H60" s="85"/>
      <c r="I60" s="85"/>
      <c r="J60" s="85"/>
      <c r="K60" s="104" t="str">
        <f t="shared" si="4"/>
        <v/>
      </c>
      <c r="L60" s="104" t="str">
        <f t="shared" si="5"/>
        <v/>
      </c>
    </row>
    <row r="61" ht="20.1" customHeight="1" outlineLevel="1" spans="1:12">
      <c r="A61" s="57"/>
      <c r="B61" s="98"/>
      <c r="C61" s="98"/>
      <c r="D61" s="98"/>
      <c r="E61" s="99"/>
      <c r="F61" s="99"/>
      <c r="G61" s="100" t="s">
        <v>2854</v>
      </c>
      <c r="H61" s="85"/>
      <c r="I61" s="85"/>
      <c r="J61" s="85"/>
      <c r="K61" s="104" t="str">
        <f t="shared" si="4"/>
        <v/>
      </c>
      <c r="L61" s="104" t="str">
        <f t="shared" si="5"/>
        <v/>
      </c>
    </row>
    <row r="62" ht="20.1" customHeight="1" outlineLevel="1" spans="1:12">
      <c r="A62" s="57"/>
      <c r="B62" s="98"/>
      <c r="C62" s="98"/>
      <c r="D62" s="98"/>
      <c r="E62" s="99"/>
      <c r="F62" s="99"/>
      <c r="G62" s="100" t="s">
        <v>2855</v>
      </c>
      <c r="H62" s="85"/>
      <c r="I62" s="85">
        <v>2335</v>
      </c>
      <c r="J62" s="85"/>
      <c r="K62" s="104" t="str">
        <f t="shared" si="4"/>
        <v/>
      </c>
      <c r="L62" s="104">
        <f t="shared" si="5"/>
        <v>0</v>
      </c>
    </row>
    <row r="63" ht="20.1" customHeight="1" outlineLevel="1" spans="1:12">
      <c r="A63" s="57"/>
      <c r="B63" s="98"/>
      <c r="C63" s="98"/>
      <c r="D63" s="98"/>
      <c r="E63" s="99"/>
      <c r="F63" s="99"/>
      <c r="G63" s="92" t="s">
        <v>2856</v>
      </c>
      <c r="H63" s="84">
        <f>SUM(H64:H66)</f>
        <v>0</v>
      </c>
      <c r="I63" s="84">
        <f t="shared" ref="I63:J63" si="20">SUM(I64:I66)</f>
        <v>0</v>
      </c>
      <c r="J63" s="84">
        <f t="shared" si="20"/>
        <v>0</v>
      </c>
      <c r="K63" s="103" t="str">
        <f t="shared" si="4"/>
        <v/>
      </c>
      <c r="L63" s="103" t="str">
        <f t="shared" si="5"/>
        <v/>
      </c>
    </row>
    <row r="64" ht="20.1" customHeight="1" outlineLevel="1" spans="1:12">
      <c r="A64" s="57"/>
      <c r="B64" s="98"/>
      <c r="C64" s="98"/>
      <c r="D64" s="98"/>
      <c r="E64" s="99"/>
      <c r="F64" s="99"/>
      <c r="G64" s="58" t="s">
        <v>2841</v>
      </c>
      <c r="H64" s="85"/>
      <c r="I64" s="85"/>
      <c r="J64" s="85"/>
      <c r="K64" s="104" t="str">
        <f t="shared" si="4"/>
        <v/>
      </c>
      <c r="L64" s="104" t="str">
        <f t="shared" si="5"/>
        <v/>
      </c>
    </row>
    <row r="65" ht="20.1" customHeight="1" outlineLevel="1" spans="1:12">
      <c r="A65" s="57"/>
      <c r="B65" s="98"/>
      <c r="C65" s="98"/>
      <c r="D65" s="98"/>
      <c r="E65" s="99"/>
      <c r="F65" s="99"/>
      <c r="G65" s="58" t="s">
        <v>2842</v>
      </c>
      <c r="H65" s="85"/>
      <c r="I65" s="85"/>
      <c r="J65" s="85"/>
      <c r="K65" s="104" t="str">
        <f t="shared" si="4"/>
        <v/>
      </c>
      <c r="L65" s="104" t="str">
        <f t="shared" si="5"/>
        <v/>
      </c>
    </row>
    <row r="66" ht="20.1" customHeight="1" outlineLevel="1" spans="1:12">
      <c r="A66" s="57"/>
      <c r="B66" s="98"/>
      <c r="C66" s="98"/>
      <c r="D66" s="98"/>
      <c r="E66" s="99"/>
      <c r="F66" s="99"/>
      <c r="G66" s="58" t="s">
        <v>2857</v>
      </c>
      <c r="H66" s="85"/>
      <c r="I66" s="85"/>
      <c r="J66" s="85"/>
      <c r="K66" s="104" t="str">
        <f t="shared" si="4"/>
        <v/>
      </c>
      <c r="L66" s="104" t="str">
        <f t="shared" si="5"/>
        <v/>
      </c>
    </row>
    <row r="67" ht="20.1" customHeight="1" outlineLevel="1" spans="1:12">
      <c r="A67" s="57"/>
      <c r="B67" s="98"/>
      <c r="C67" s="98"/>
      <c r="D67" s="98"/>
      <c r="E67" s="99"/>
      <c r="F67" s="99"/>
      <c r="G67" s="92" t="s">
        <v>2858</v>
      </c>
      <c r="H67" s="84"/>
      <c r="I67" s="84"/>
      <c r="J67" s="84"/>
      <c r="K67" s="103" t="str">
        <f t="shared" si="4"/>
        <v/>
      </c>
      <c r="L67" s="103" t="str">
        <f t="shared" si="5"/>
        <v/>
      </c>
    </row>
    <row r="68" ht="20.1" customHeight="1" outlineLevel="1" spans="1:12">
      <c r="A68" s="57"/>
      <c r="B68" s="98"/>
      <c r="C68" s="98"/>
      <c r="D68" s="98"/>
      <c r="E68" s="99"/>
      <c r="F68" s="99"/>
      <c r="G68" s="92" t="s">
        <v>2859</v>
      </c>
      <c r="H68" s="84">
        <f>SUM(H69:H73)</f>
        <v>0</v>
      </c>
      <c r="I68" s="84">
        <f t="shared" ref="I68:J68" si="21">SUM(I69:I73)</f>
        <v>0</v>
      </c>
      <c r="J68" s="84">
        <f t="shared" si="21"/>
        <v>0</v>
      </c>
      <c r="K68" s="103" t="str">
        <f t="shared" si="4"/>
        <v/>
      </c>
      <c r="L68" s="103" t="str">
        <f t="shared" si="5"/>
        <v/>
      </c>
    </row>
    <row r="69" ht="20.1" customHeight="1" outlineLevel="1" spans="1:12">
      <c r="A69" s="57"/>
      <c r="B69" s="98"/>
      <c r="C69" s="98"/>
      <c r="D69" s="98"/>
      <c r="E69" s="99"/>
      <c r="F69" s="99"/>
      <c r="G69" s="58" t="s">
        <v>2860</v>
      </c>
      <c r="H69" s="85"/>
      <c r="I69" s="85"/>
      <c r="J69" s="85"/>
      <c r="K69" s="104" t="str">
        <f t="shared" si="4"/>
        <v/>
      </c>
      <c r="L69" s="104" t="str">
        <f t="shared" si="5"/>
        <v/>
      </c>
    </row>
    <row r="70" ht="20.1" customHeight="1" outlineLevel="1" spans="1:12">
      <c r="A70" s="57"/>
      <c r="B70" s="98"/>
      <c r="C70" s="98"/>
      <c r="D70" s="98"/>
      <c r="E70" s="99"/>
      <c r="F70" s="99"/>
      <c r="G70" s="58" t="s">
        <v>2861</v>
      </c>
      <c r="H70" s="85"/>
      <c r="I70" s="85"/>
      <c r="J70" s="85"/>
      <c r="K70" s="104" t="str">
        <f t="shared" si="4"/>
        <v/>
      </c>
      <c r="L70" s="104" t="str">
        <f t="shared" si="5"/>
        <v/>
      </c>
    </row>
    <row r="71" ht="20.1" customHeight="1" outlineLevel="1" spans="1:12">
      <c r="A71" s="57"/>
      <c r="B71" s="98"/>
      <c r="C71" s="98"/>
      <c r="D71" s="98"/>
      <c r="E71" s="99"/>
      <c r="F71" s="99"/>
      <c r="G71" s="58" t="s">
        <v>2862</v>
      </c>
      <c r="H71" s="85"/>
      <c r="I71" s="85"/>
      <c r="J71" s="85"/>
      <c r="K71" s="104" t="str">
        <f t="shared" si="4"/>
        <v/>
      </c>
      <c r="L71" s="104" t="str">
        <f t="shared" si="5"/>
        <v/>
      </c>
    </row>
    <row r="72" ht="20.1" customHeight="1" outlineLevel="1" spans="1:12">
      <c r="A72" s="57"/>
      <c r="B72" s="98"/>
      <c r="C72" s="98"/>
      <c r="D72" s="98"/>
      <c r="E72" s="99"/>
      <c r="F72" s="99"/>
      <c r="G72" s="58" t="s">
        <v>2863</v>
      </c>
      <c r="H72" s="85"/>
      <c r="I72" s="85"/>
      <c r="J72" s="85"/>
      <c r="K72" s="104" t="str">
        <f t="shared" ref="K72:K135" si="22">IFERROR(J72/H72,"")</f>
        <v/>
      </c>
      <c r="L72" s="104" t="str">
        <f t="shared" ref="L72:L135" si="23">IFERROR(J72/I72,"")</f>
        <v/>
      </c>
    </row>
    <row r="73" ht="20.1" customHeight="1" outlineLevel="1" spans="1:12">
      <c r="A73" s="57"/>
      <c r="B73" s="98"/>
      <c r="C73" s="98"/>
      <c r="D73" s="98"/>
      <c r="E73" s="99"/>
      <c r="F73" s="99"/>
      <c r="G73" s="58" t="s">
        <v>2864</v>
      </c>
      <c r="H73" s="85"/>
      <c r="I73" s="85"/>
      <c r="J73" s="85"/>
      <c r="K73" s="104" t="str">
        <f t="shared" si="22"/>
        <v/>
      </c>
      <c r="L73" s="104" t="str">
        <f t="shared" si="23"/>
        <v/>
      </c>
    </row>
    <row r="74" ht="20.1" customHeight="1" outlineLevel="1" spans="1:12">
      <c r="A74" s="57"/>
      <c r="B74" s="98"/>
      <c r="C74" s="98"/>
      <c r="D74" s="98"/>
      <c r="E74" s="99"/>
      <c r="F74" s="99"/>
      <c r="G74" s="92" t="s">
        <v>2865</v>
      </c>
      <c r="H74" s="84">
        <f>SUM(H75:H77)</f>
        <v>0</v>
      </c>
      <c r="I74" s="84">
        <f t="shared" ref="I74:J74" si="24">SUM(I75:I77)</f>
        <v>0</v>
      </c>
      <c r="J74" s="84">
        <f t="shared" si="24"/>
        <v>0</v>
      </c>
      <c r="K74" s="103" t="str">
        <f t="shared" si="22"/>
        <v/>
      </c>
      <c r="L74" s="103" t="str">
        <f t="shared" si="23"/>
        <v/>
      </c>
    </row>
    <row r="75" ht="20.1" customHeight="1" outlineLevel="1" spans="1:12">
      <c r="A75" s="57"/>
      <c r="B75" s="98"/>
      <c r="C75" s="98"/>
      <c r="D75" s="98"/>
      <c r="E75" s="99"/>
      <c r="F75" s="99"/>
      <c r="G75" s="57" t="s">
        <v>2866</v>
      </c>
      <c r="H75" s="85"/>
      <c r="I75" s="85"/>
      <c r="J75" s="85"/>
      <c r="K75" s="104" t="str">
        <f t="shared" si="22"/>
        <v/>
      </c>
      <c r="L75" s="104" t="str">
        <f t="shared" si="23"/>
        <v/>
      </c>
    </row>
    <row r="76" ht="20.1" customHeight="1" outlineLevel="1" spans="1:12">
      <c r="A76" s="57"/>
      <c r="B76" s="98"/>
      <c r="C76" s="98"/>
      <c r="D76" s="98"/>
      <c r="E76" s="99"/>
      <c r="F76" s="99"/>
      <c r="G76" s="57" t="s">
        <v>2867</v>
      </c>
      <c r="H76" s="85"/>
      <c r="I76" s="85"/>
      <c r="J76" s="85"/>
      <c r="K76" s="104" t="str">
        <f t="shared" si="22"/>
        <v/>
      </c>
      <c r="L76" s="104" t="str">
        <f t="shared" si="23"/>
        <v/>
      </c>
    </row>
    <row r="77" ht="20.1" customHeight="1" outlineLevel="1" spans="1:12">
      <c r="A77" s="57"/>
      <c r="B77" s="98"/>
      <c r="C77" s="98"/>
      <c r="D77" s="98"/>
      <c r="E77" s="99"/>
      <c r="F77" s="99"/>
      <c r="G77" s="57" t="s">
        <v>2868</v>
      </c>
      <c r="H77" s="85"/>
      <c r="I77" s="85"/>
      <c r="J77" s="85"/>
      <c r="K77" s="104" t="str">
        <f t="shared" si="22"/>
        <v/>
      </c>
      <c r="L77" s="104" t="str">
        <f t="shared" si="23"/>
        <v/>
      </c>
    </row>
    <row r="78" ht="20.1" customHeight="1" outlineLevel="1" spans="1:12">
      <c r="A78" s="57"/>
      <c r="B78" s="98"/>
      <c r="C78" s="98"/>
      <c r="D78" s="98"/>
      <c r="E78" s="99"/>
      <c r="F78" s="99"/>
      <c r="G78" s="92" t="s">
        <v>2869</v>
      </c>
      <c r="H78" s="84">
        <f>SUM(H79:H81)</f>
        <v>0</v>
      </c>
      <c r="I78" s="84">
        <f t="shared" ref="I78:J78" si="25">SUM(I79:I81)</f>
        <v>0</v>
      </c>
      <c r="J78" s="84">
        <f t="shared" si="25"/>
        <v>0</v>
      </c>
      <c r="K78" s="103" t="str">
        <f t="shared" si="22"/>
        <v/>
      </c>
      <c r="L78" s="103" t="str">
        <f t="shared" si="23"/>
        <v/>
      </c>
    </row>
    <row r="79" ht="20.1" customHeight="1" outlineLevel="1" spans="1:12">
      <c r="A79" s="57"/>
      <c r="B79" s="98"/>
      <c r="C79" s="98"/>
      <c r="D79" s="98"/>
      <c r="E79" s="99"/>
      <c r="F79" s="99"/>
      <c r="G79" s="59" t="s">
        <v>2841</v>
      </c>
      <c r="H79" s="85"/>
      <c r="I79" s="85"/>
      <c r="J79" s="85"/>
      <c r="K79" s="104" t="str">
        <f t="shared" si="22"/>
        <v/>
      </c>
      <c r="L79" s="104" t="str">
        <f t="shared" si="23"/>
        <v/>
      </c>
    </row>
    <row r="80" ht="20.1" customHeight="1" outlineLevel="1" spans="1:12">
      <c r="A80" s="57"/>
      <c r="B80" s="98"/>
      <c r="C80" s="98"/>
      <c r="D80" s="98"/>
      <c r="E80" s="99"/>
      <c r="F80" s="99"/>
      <c r="G80" s="59" t="s">
        <v>2842</v>
      </c>
      <c r="H80" s="85"/>
      <c r="I80" s="85"/>
      <c r="J80" s="85"/>
      <c r="K80" s="104" t="str">
        <f t="shared" si="22"/>
        <v/>
      </c>
      <c r="L80" s="104" t="str">
        <f t="shared" si="23"/>
        <v/>
      </c>
    </row>
    <row r="81" ht="20.1" customHeight="1" outlineLevel="1" spans="1:12">
      <c r="A81" s="57"/>
      <c r="B81" s="98"/>
      <c r="C81" s="98"/>
      <c r="D81" s="98"/>
      <c r="E81" s="99"/>
      <c r="F81" s="99"/>
      <c r="G81" s="59" t="s">
        <v>2870</v>
      </c>
      <c r="H81" s="85"/>
      <c r="I81" s="85"/>
      <c r="J81" s="85"/>
      <c r="K81" s="104" t="str">
        <f t="shared" si="22"/>
        <v/>
      </c>
      <c r="L81" s="104" t="str">
        <f t="shared" si="23"/>
        <v/>
      </c>
    </row>
    <row r="82" ht="20.1" customHeight="1" outlineLevel="1" spans="1:12">
      <c r="A82" s="57"/>
      <c r="B82" s="98"/>
      <c r="C82" s="98"/>
      <c r="D82" s="98"/>
      <c r="E82" s="99"/>
      <c r="F82" s="99"/>
      <c r="G82" s="92" t="s">
        <v>2871</v>
      </c>
      <c r="H82" s="84">
        <f>SUM(H83:H85)</f>
        <v>0</v>
      </c>
      <c r="I82" s="84">
        <f t="shared" ref="I82:J82" si="26">SUM(I83:I85)</f>
        <v>0</v>
      </c>
      <c r="J82" s="84">
        <f t="shared" si="26"/>
        <v>0</v>
      </c>
      <c r="K82" s="103" t="str">
        <f t="shared" si="22"/>
        <v/>
      </c>
      <c r="L82" s="103" t="str">
        <f t="shared" si="23"/>
        <v/>
      </c>
    </row>
    <row r="83" ht="20.1" customHeight="1" outlineLevel="1" spans="1:12">
      <c r="A83" s="57"/>
      <c r="B83" s="98"/>
      <c r="C83" s="98"/>
      <c r="D83" s="98"/>
      <c r="E83" s="99"/>
      <c r="F83" s="99"/>
      <c r="G83" s="59" t="s">
        <v>2841</v>
      </c>
      <c r="H83" s="85"/>
      <c r="I83" s="85"/>
      <c r="J83" s="85"/>
      <c r="K83" s="104" t="str">
        <f t="shared" si="22"/>
        <v/>
      </c>
      <c r="L83" s="104" t="str">
        <f t="shared" si="23"/>
        <v/>
      </c>
    </row>
    <row r="84" ht="20.1" customHeight="1" outlineLevel="1" spans="1:12">
      <c r="A84" s="57"/>
      <c r="B84" s="98"/>
      <c r="C84" s="98"/>
      <c r="D84" s="98"/>
      <c r="E84" s="99"/>
      <c r="F84" s="99"/>
      <c r="G84" s="59" t="s">
        <v>2842</v>
      </c>
      <c r="H84" s="85"/>
      <c r="I84" s="85"/>
      <c r="J84" s="85"/>
      <c r="K84" s="104" t="str">
        <f t="shared" si="22"/>
        <v/>
      </c>
      <c r="L84" s="104" t="str">
        <f t="shared" si="23"/>
        <v/>
      </c>
    </row>
    <row r="85" ht="20.1" customHeight="1" outlineLevel="1" spans="1:12">
      <c r="A85" s="57"/>
      <c r="B85" s="98"/>
      <c r="C85" s="98"/>
      <c r="D85" s="98"/>
      <c r="E85" s="99"/>
      <c r="F85" s="99"/>
      <c r="G85" s="59" t="s">
        <v>2872</v>
      </c>
      <c r="H85" s="85"/>
      <c r="I85" s="85"/>
      <c r="J85" s="85"/>
      <c r="K85" s="104" t="str">
        <f t="shared" si="22"/>
        <v/>
      </c>
      <c r="L85" s="104" t="str">
        <f t="shared" si="23"/>
        <v/>
      </c>
    </row>
    <row r="86" ht="20.1" customHeight="1" outlineLevel="1" spans="1:12">
      <c r="A86" s="57"/>
      <c r="B86" s="98"/>
      <c r="C86" s="98"/>
      <c r="D86" s="98"/>
      <c r="E86" s="99"/>
      <c r="F86" s="99"/>
      <c r="G86" s="92" t="s">
        <v>2873</v>
      </c>
      <c r="H86" s="84">
        <f>SUM(H87:H91)</f>
        <v>0</v>
      </c>
      <c r="I86" s="84">
        <f t="shared" ref="I86:J86" si="27">SUM(I87:I91)</f>
        <v>0</v>
      </c>
      <c r="J86" s="84">
        <f t="shared" si="27"/>
        <v>0</v>
      </c>
      <c r="K86" s="103" t="str">
        <f t="shared" si="22"/>
        <v/>
      </c>
      <c r="L86" s="103" t="str">
        <f t="shared" si="23"/>
        <v/>
      </c>
    </row>
    <row r="87" ht="20.1" customHeight="1" outlineLevel="1" spans="1:12">
      <c r="A87" s="57"/>
      <c r="B87" s="98"/>
      <c r="C87" s="98"/>
      <c r="D87" s="98"/>
      <c r="E87" s="99"/>
      <c r="F87" s="99"/>
      <c r="G87" s="59" t="s">
        <v>2860</v>
      </c>
      <c r="H87" s="85"/>
      <c r="I87" s="85"/>
      <c r="J87" s="85"/>
      <c r="K87" s="104" t="str">
        <f t="shared" si="22"/>
        <v/>
      </c>
      <c r="L87" s="104" t="str">
        <f t="shared" si="23"/>
        <v/>
      </c>
    </row>
    <row r="88" ht="20.1" customHeight="1" outlineLevel="1" spans="1:12">
      <c r="A88" s="57"/>
      <c r="B88" s="98"/>
      <c r="C88" s="98"/>
      <c r="D88" s="98"/>
      <c r="E88" s="99"/>
      <c r="F88" s="99"/>
      <c r="G88" s="59" t="s">
        <v>2861</v>
      </c>
      <c r="H88" s="85"/>
      <c r="I88" s="85"/>
      <c r="J88" s="85"/>
      <c r="K88" s="104" t="str">
        <f t="shared" si="22"/>
        <v/>
      </c>
      <c r="L88" s="104" t="str">
        <f t="shared" si="23"/>
        <v/>
      </c>
    </row>
    <row r="89" ht="20.1" customHeight="1" outlineLevel="1" spans="1:12">
      <c r="A89" s="57"/>
      <c r="B89" s="98"/>
      <c r="C89" s="98"/>
      <c r="D89" s="98"/>
      <c r="E89" s="99"/>
      <c r="F89" s="99"/>
      <c r="G89" s="59" t="s">
        <v>2862</v>
      </c>
      <c r="H89" s="85"/>
      <c r="I89" s="85"/>
      <c r="J89" s="85"/>
      <c r="K89" s="104" t="str">
        <f t="shared" si="22"/>
        <v/>
      </c>
      <c r="L89" s="104" t="str">
        <f t="shared" si="23"/>
        <v/>
      </c>
    </row>
    <row r="90" ht="20.1" customHeight="1" outlineLevel="1" spans="1:12">
      <c r="A90" s="57"/>
      <c r="B90" s="98"/>
      <c r="C90" s="98"/>
      <c r="D90" s="98"/>
      <c r="E90" s="99"/>
      <c r="F90" s="99"/>
      <c r="G90" s="59" t="s">
        <v>2863</v>
      </c>
      <c r="H90" s="85"/>
      <c r="I90" s="85"/>
      <c r="J90" s="85"/>
      <c r="K90" s="104" t="str">
        <f t="shared" si="22"/>
        <v/>
      </c>
      <c r="L90" s="104" t="str">
        <f t="shared" si="23"/>
        <v/>
      </c>
    </row>
    <row r="91" ht="20.1" customHeight="1" outlineLevel="1" spans="1:12">
      <c r="A91" s="57"/>
      <c r="B91" s="98"/>
      <c r="C91" s="98"/>
      <c r="D91" s="98"/>
      <c r="E91" s="99"/>
      <c r="F91" s="99"/>
      <c r="G91" s="59" t="s">
        <v>2874</v>
      </c>
      <c r="H91" s="85"/>
      <c r="I91" s="85"/>
      <c r="J91" s="85"/>
      <c r="K91" s="104" t="str">
        <f t="shared" si="22"/>
        <v/>
      </c>
      <c r="L91" s="104" t="str">
        <f t="shared" si="23"/>
        <v/>
      </c>
    </row>
    <row r="92" ht="20.1" customHeight="1" outlineLevel="1" spans="1:12">
      <c r="A92" s="57"/>
      <c r="B92" s="98"/>
      <c r="C92" s="98"/>
      <c r="D92" s="98"/>
      <c r="E92" s="99"/>
      <c r="F92" s="99"/>
      <c r="G92" s="92" t="s">
        <v>2875</v>
      </c>
      <c r="H92" s="84">
        <f>SUM(H93:H94)</f>
        <v>0</v>
      </c>
      <c r="I92" s="84">
        <f t="shared" ref="I92:J92" si="28">SUM(I93:I94)</f>
        <v>0</v>
      </c>
      <c r="J92" s="84">
        <f t="shared" si="28"/>
        <v>0</v>
      </c>
      <c r="K92" s="103" t="str">
        <f t="shared" si="22"/>
        <v/>
      </c>
      <c r="L92" s="103" t="str">
        <f t="shared" si="23"/>
        <v/>
      </c>
    </row>
    <row r="93" ht="20.1" customHeight="1" outlineLevel="1" spans="1:12">
      <c r="A93" s="57"/>
      <c r="B93" s="98"/>
      <c r="C93" s="98"/>
      <c r="D93" s="98"/>
      <c r="E93" s="99"/>
      <c r="F93" s="99"/>
      <c r="G93" s="59" t="s">
        <v>2866</v>
      </c>
      <c r="H93" s="85"/>
      <c r="I93" s="85"/>
      <c r="J93" s="85"/>
      <c r="K93" s="104" t="str">
        <f t="shared" si="22"/>
        <v/>
      </c>
      <c r="L93" s="104" t="str">
        <f t="shared" si="23"/>
        <v/>
      </c>
    </row>
    <row r="94" ht="20.1" customHeight="1" outlineLevel="1" spans="1:12">
      <c r="A94" s="57"/>
      <c r="B94" s="98"/>
      <c r="C94" s="98"/>
      <c r="D94" s="98"/>
      <c r="E94" s="99"/>
      <c r="F94" s="99"/>
      <c r="G94" s="59" t="s">
        <v>2876</v>
      </c>
      <c r="H94" s="85"/>
      <c r="I94" s="85"/>
      <c r="J94" s="85"/>
      <c r="K94" s="104" t="str">
        <f t="shared" si="22"/>
        <v/>
      </c>
      <c r="L94" s="104" t="str">
        <f t="shared" si="23"/>
        <v/>
      </c>
    </row>
    <row r="95" ht="20.1" customHeight="1" outlineLevel="1" spans="1:12">
      <c r="A95" s="57"/>
      <c r="B95" s="98"/>
      <c r="C95" s="98"/>
      <c r="D95" s="98"/>
      <c r="E95" s="99"/>
      <c r="F95" s="99"/>
      <c r="G95" s="105" t="s">
        <v>2877</v>
      </c>
      <c r="H95" s="84">
        <f>SUM(H96:H103)</f>
        <v>0</v>
      </c>
      <c r="I95" s="84">
        <f t="shared" ref="I95:J95" si="29">SUM(I96:I103)</f>
        <v>0</v>
      </c>
      <c r="J95" s="84">
        <f t="shared" si="29"/>
        <v>0</v>
      </c>
      <c r="K95" s="103" t="str">
        <f t="shared" si="22"/>
        <v/>
      </c>
      <c r="L95" s="103" t="str">
        <f t="shared" si="23"/>
        <v/>
      </c>
    </row>
    <row r="96" ht="20.1" customHeight="1" outlineLevel="1" spans="1:12">
      <c r="A96" s="57"/>
      <c r="B96" s="98"/>
      <c r="C96" s="98"/>
      <c r="D96" s="98"/>
      <c r="E96" s="99"/>
      <c r="F96" s="99"/>
      <c r="G96" s="59" t="s">
        <v>2841</v>
      </c>
      <c r="H96" s="85"/>
      <c r="I96" s="85"/>
      <c r="J96" s="85"/>
      <c r="K96" s="104" t="str">
        <f t="shared" si="22"/>
        <v/>
      </c>
      <c r="L96" s="104" t="str">
        <f t="shared" si="23"/>
        <v/>
      </c>
    </row>
    <row r="97" ht="20.1" customHeight="1" outlineLevel="1" spans="1:12">
      <c r="A97" s="57"/>
      <c r="B97" s="98"/>
      <c r="C97" s="98"/>
      <c r="D97" s="98"/>
      <c r="E97" s="99"/>
      <c r="F97" s="99"/>
      <c r="G97" s="59" t="s">
        <v>2842</v>
      </c>
      <c r="H97" s="85"/>
      <c r="I97" s="85"/>
      <c r="J97" s="85"/>
      <c r="K97" s="104" t="str">
        <f t="shared" si="22"/>
        <v/>
      </c>
      <c r="L97" s="104" t="str">
        <f t="shared" si="23"/>
        <v/>
      </c>
    </row>
    <row r="98" ht="20.1" customHeight="1" outlineLevel="1" spans="1:12">
      <c r="A98" s="57"/>
      <c r="B98" s="98"/>
      <c r="C98" s="98"/>
      <c r="D98" s="98"/>
      <c r="E98" s="99"/>
      <c r="F98" s="99"/>
      <c r="G98" s="59" t="s">
        <v>2843</v>
      </c>
      <c r="H98" s="85"/>
      <c r="I98" s="85"/>
      <c r="J98" s="85"/>
      <c r="K98" s="104" t="str">
        <f t="shared" si="22"/>
        <v/>
      </c>
      <c r="L98" s="104" t="str">
        <f t="shared" si="23"/>
        <v/>
      </c>
    </row>
    <row r="99" ht="20.1" customHeight="1" outlineLevel="1" spans="1:12">
      <c r="A99" s="57"/>
      <c r="B99" s="98"/>
      <c r="C99" s="98"/>
      <c r="D99" s="98"/>
      <c r="E99" s="99"/>
      <c r="F99" s="99"/>
      <c r="G99" s="59" t="s">
        <v>2844</v>
      </c>
      <c r="H99" s="85"/>
      <c r="I99" s="85"/>
      <c r="J99" s="85"/>
      <c r="K99" s="104" t="str">
        <f t="shared" si="22"/>
        <v/>
      </c>
      <c r="L99" s="104" t="str">
        <f t="shared" si="23"/>
        <v/>
      </c>
    </row>
    <row r="100" ht="20.1" customHeight="1" outlineLevel="1" spans="1:12">
      <c r="A100" s="57"/>
      <c r="B100" s="98"/>
      <c r="C100" s="98"/>
      <c r="D100" s="98"/>
      <c r="E100" s="99"/>
      <c r="F100" s="99"/>
      <c r="G100" s="59" t="s">
        <v>2847</v>
      </c>
      <c r="H100" s="85"/>
      <c r="I100" s="85"/>
      <c r="J100" s="85"/>
      <c r="K100" s="104" t="str">
        <f t="shared" si="22"/>
        <v/>
      </c>
      <c r="L100" s="104" t="str">
        <f t="shared" si="23"/>
        <v/>
      </c>
    </row>
    <row r="101" ht="20.1" customHeight="1" outlineLevel="1" spans="1:12">
      <c r="A101" s="57"/>
      <c r="B101" s="98"/>
      <c r="C101" s="98"/>
      <c r="D101" s="98"/>
      <c r="E101" s="99"/>
      <c r="F101" s="99"/>
      <c r="G101" s="59" t="s">
        <v>2849</v>
      </c>
      <c r="H101" s="85"/>
      <c r="I101" s="85"/>
      <c r="J101" s="85"/>
      <c r="K101" s="104" t="str">
        <f t="shared" si="22"/>
        <v/>
      </c>
      <c r="L101" s="104" t="str">
        <f t="shared" si="23"/>
        <v/>
      </c>
    </row>
    <row r="102" ht="20.1" customHeight="1" outlineLevel="1" spans="1:12">
      <c r="A102" s="57"/>
      <c r="B102" s="98"/>
      <c r="C102" s="98"/>
      <c r="D102" s="98"/>
      <c r="E102" s="99"/>
      <c r="F102" s="99"/>
      <c r="G102" s="59" t="s">
        <v>2850</v>
      </c>
      <c r="H102" s="85"/>
      <c r="I102" s="85"/>
      <c r="J102" s="85"/>
      <c r="K102" s="104" t="str">
        <f t="shared" si="22"/>
        <v/>
      </c>
      <c r="L102" s="104" t="str">
        <f t="shared" si="23"/>
        <v/>
      </c>
    </row>
    <row r="103" ht="20.1" customHeight="1" outlineLevel="1" spans="1:12">
      <c r="A103" s="57"/>
      <c r="B103" s="98"/>
      <c r="C103" s="98"/>
      <c r="D103" s="98"/>
      <c r="E103" s="99"/>
      <c r="F103" s="99"/>
      <c r="G103" s="59" t="s">
        <v>2878</v>
      </c>
      <c r="H103" s="85"/>
      <c r="I103" s="85"/>
      <c r="J103" s="85"/>
      <c r="K103" s="104" t="str">
        <f t="shared" si="22"/>
        <v/>
      </c>
      <c r="L103" s="104" t="str">
        <f t="shared" si="23"/>
        <v/>
      </c>
    </row>
    <row r="104" ht="20.1" customHeight="1" spans="1:12">
      <c r="A104" s="57"/>
      <c r="B104" s="98"/>
      <c r="C104" s="98"/>
      <c r="D104" s="98"/>
      <c r="E104" s="99"/>
      <c r="F104" s="99"/>
      <c r="G104" s="79" t="s">
        <v>2879</v>
      </c>
      <c r="H104" s="82">
        <f>SUM(H105,H110,H115)</f>
        <v>0</v>
      </c>
      <c r="I104" s="82">
        <f t="shared" ref="I104:J104" si="30">SUM(I105,I110,I115)</f>
        <v>95</v>
      </c>
      <c r="J104" s="82">
        <f t="shared" si="30"/>
        <v>0</v>
      </c>
      <c r="K104" s="102" t="str">
        <f t="shared" si="22"/>
        <v/>
      </c>
      <c r="L104" s="102">
        <f t="shared" si="23"/>
        <v>0</v>
      </c>
    </row>
    <row r="105" ht="20.1" customHeight="1" outlineLevel="1" spans="1:12">
      <c r="A105" s="57"/>
      <c r="B105" s="98"/>
      <c r="C105" s="98"/>
      <c r="D105" s="98"/>
      <c r="E105" s="99"/>
      <c r="F105" s="99"/>
      <c r="G105" s="106" t="s">
        <v>2880</v>
      </c>
      <c r="H105" s="84">
        <f>SUM(H106:H109)</f>
        <v>0</v>
      </c>
      <c r="I105" s="84">
        <f t="shared" ref="I105:J105" si="31">SUM(I106:I109)</f>
        <v>95</v>
      </c>
      <c r="J105" s="84">
        <f t="shared" si="31"/>
        <v>0</v>
      </c>
      <c r="K105" s="103" t="str">
        <f t="shared" si="22"/>
        <v/>
      </c>
      <c r="L105" s="103">
        <f t="shared" si="23"/>
        <v>0</v>
      </c>
    </row>
    <row r="106" ht="20.1" customHeight="1" outlineLevel="1" spans="1:12">
      <c r="A106" s="57"/>
      <c r="B106" s="98"/>
      <c r="C106" s="98"/>
      <c r="D106" s="98"/>
      <c r="E106" s="99"/>
      <c r="F106" s="99"/>
      <c r="G106" s="58" t="s">
        <v>2814</v>
      </c>
      <c r="H106" s="85"/>
      <c r="I106" s="85">
        <v>95</v>
      </c>
      <c r="J106" s="85"/>
      <c r="K106" s="104" t="str">
        <f t="shared" si="22"/>
        <v/>
      </c>
      <c r="L106" s="104">
        <f t="shared" si="23"/>
        <v>0</v>
      </c>
    </row>
    <row r="107" ht="20.1" customHeight="1" outlineLevel="1" spans="1:12">
      <c r="A107" s="57"/>
      <c r="B107" s="98"/>
      <c r="C107" s="98"/>
      <c r="D107" s="98"/>
      <c r="E107" s="99"/>
      <c r="F107" s="99"/>
      <c r="G107" s="58" t="s">
        <v>2881</v>
      </c>
      <c r="H107" s="85"/>
      <c r="I107" s="85"/>
      <c r="J107" s="85"/>
      <c r="K107" s="104" t="str">
        <f t="shared" si="22"/>
        <v/>
      </c>
      <c r="L107" s="104" t="str">
        <f t="shared" si="23"/>
        <v/>
      </c>
    </row>
    <row r="108" ht="20.1" customHeight="1" outlineLevel="1" spans="1:12">
      <c r="A108" s="57"/>
      <c r="B108" s="98"/>
      <c r="C108" s="98"/>
      <c r="D108" s="98"/>
      <c r="E108" s="99"/>
      <c r="F108" s="99"/>
      <c r="G108" s="58" t="s">
        <v>2882</v>
      </c>
      <c r="H108" s="85"/>
      <c r="I108" s="85"/>
      <c r="J108" s="85"/>
      <c r="K108" s="104" t="str">
        <f t="shared" si="22"/>
        <v/>
      </c>
      <c r="L108" s="104" t="str">
        <f t="shared" si="23"/>
        <v/>
      </c>
    </row>
    <row r="109" ht="20.1" customHeight="1" outlineLevel="1" spans="1:12">
      <c r="A109" s="57"/>
      <c r="B109" s="98"/>
      <c r="C109" s="98"/>
      <c r="D109" s="98"/>
      <c r="E109" s="99"/>
      <c r="F109" s="99"/>
      <c r="G109" s="58" t="s">
        <v>2883</v>
      </c>
      <c r="H109" s="85"/>
      <c r="I109" s="85"/>
      <c r="J109" s="85"/>
      <c r="K109" s="104" t="str">
        <f t="shared" si="22"/>
        <v/>
      </c>
      <c r="L109" s="104" t="str">
        <f t="shared" si="23"/>
        <v/>
      </c>
    </row>
    <row r="110" ht="20.1" customHeight="1" outlineLevel="1" spans="1:12">
      <c r="A110" s="57"/>
      <c r="B110" s="98"/>
      <c r="C110" s="98"/>
      <c r="D110" s="98"/>
      <c r="E110" s="99"/>
      <c r="F110" s="99"/>
      <c r="G110" s="106" t="s">
        <v>2884</v>
      </c>
      <c r="H110" s="84">
        <f>SUM(H111:H114)</f>
        <v>0</v>
      </c>
      <c r="I110" s="84">
        <f t="shared" ref="I110:J110" si="32">SUM(I111:I114)</f>
        <v>0</v>
      </c>
      <c r="J110" s="84">
        <f t="shared" si="32"/>
        <v>0</v>
      </c>
      <c r="K110" s="103" t="str">
        <f t="shared" si="22"/>
        <v/>
      </c>
      <c r="L110" s="103" t="str">
        <f t="shared" si="23"/>
        <v/>
      </c>
    </row>
    <row r="111" ht="20.1" customHeight="1" outlineLevel="1" spans="1:12">
      <c r="A111" s="57"/>
      <c r="B111" s="98"/>
      <c r="C111" s="98"/>
      <c r="D111" s="98"/>
      <c r="E111" s="99"/>
      <c r="F111" s="99"/>
      <c r="G111" s="58" t="s">
        <v>2814</v>
      </c>
      <c r="H111" s="85"/>
      <c r="I111" s="85"/>
      <c r="J111" s="85"/>
      <c r="K111" s="104" t="str">
        <f t="shared" si="22"/>
        <v/>
      </c>
      <c r="L111" s="104" t="str">
        <f t="shared" si="23"/>
        <v/>
      </c>
    </row>
    <row r="112" ht="20.1" customHeight="1" outlineLevel="1" spans="1:12">
      <c r="A112" s="57"/>
      <c r="B112" s="98"/>
      <c r="C112" s="98"/>
      <c r="D112" s="98"/>
      <c r="E112" s="99"/>
      <c r="F112" s="99"/>
      <c r="G112" s="58" t="s">
        <v>2881</v>
      </c>
      <c r="H112" s="85"/>
      <c r="I112" s="85"/>
      <c r="J112" s="85"/>
      <c r="K112" s="104" t="str">
        <f t="shared" si="22"/>
        <v/>
      </c>
      <c r="L112" s="104" t="str">
        <f t="shared" si="23"/>
        <v/>
      </c>
    </row>
    <row r="113" ht="20.1" customHeight="1" outlineLevel="1" spans="1:12">
      <c r="A113" s="57"/>
      <c r="B113" s="98"/>
      <c r="C113" s="98"/>
      <c r="D113" s="98"/>
      <c r="E113" s="99"/>
      <c r="F113" s="99"/>
      <c r="G113" s="58" t="s">
        <v>2885</v>
      </c>
      <c r="H113" s="85"/>
      <c r="I113" s="85"/>
      <c r="J113" s="85"/>
      <c r="K113" s="104" t="str">
        <f t="shared" si="22"/>
        <v/>
      </c>
      <c r="L113" s="104" t="str">
        <f t="shared" si="23"/>
        <v/>
      </c>
    </row>
    <row r="114" ht="20.1" customHeight="1" outlineLevel="1" spans="1:12">
      <c r="A114" s="57"/>
      <c r="B114" s="98"/>
      <c r="C114" s="98"/>
      <c r="D114" s="98"/>
      <c r="E114" s="99"/>
      <c r="F114" s="99"/>
      <c r="G114" s="58" t="s">
        <v>2886</v>
      </c>
      <c r="H114" s="85"/>
      <c r="I114" s="85"/>
      <c r="J114" s="85"/>
      <c r="K114" s="104" t="str">
        <f t="shared" si="22"/>
        <v/>
      </c>
      <c r="L114" s="104" t="str">
        <f t="shared" si="23"/>
        <v/>
      </c>
    </row>
    <row r="115" ht="20.1" customHeight="1" outlineLevel="1" spans="1:12">
      <c r="A115" s="57"/>
      <c r="B115" s="98"/>
      <c r="C115" s="98"/>
      <c r="D115" s="98"/>
      <c r="E115" s="99"/>
      <c r="F115" s="99"/>
      <c r="G115" s="106" t="s">
        <v>2887</v>
      </c>
      <c r="H115" s="84">
        <f>SUM(H116:H119)</f>
        <v>0</v>
      </c>
      <c r="I115" s="84">
        <f t="shared" ref="I115:J115" si="33">SUM(I116:I119)</f>
        <v>0</v>
      </c>
      <c r="J115" s="84">
        <f t="shared" si="33"/>
        <v>0</v>
      </c>
      <c r="K115" s="103" t="str">
        <f t="shared" si="22"/>
        <v/>
      </c>
      <c r="L115" s="103" t="str">
        <f t="shared" si="23"/>
        <v/>
      </c>
    </row>
    <row r="116" ht="20.1" customHeight="1" outlineLevel="1" spans="1:12">
      <c r="A116" s="57"/>
      <c r="B116" s="98"/>
      <c r="C116" s="98"/>
      <c r="D116" s="98"/>
      <c r="E116" s="99"/>
      <c r="F116" s="99"/>
      <c r="G116" s="58" t="s">
        <v>2888</v>
      </c>
      <c r="H116" s="85"/>
      <c r="I116" s="85"/>
      <c r="J116" s="85"/>
      <c r="K116" s="104" t="str">
        <f t="shared" si="22"/>
        <v/>
      </c>
      <c r="L116" s="104" t="str">
        <f t="shared" si="23"/>
        <v/>
      </c>
    </row>
    <row r="117" ht="20.1" customHeight="1" outlineLevel="1" spans="1:12">
      <c r="A117" s="57"/>
      <c r="B117" s="98"/>
      <c r="C117" s="98"/>
      <c r="D117" s="98"/>
      <c r="E117" s="99"/>
      <c r="F117" s="99"/>
      <c r="G117" s="58" t="s">
        <v>2889</v>
      </c>
      <c r="H117" s="85"/>
      <c r="I117" s="85"/>
      <c r="J117" s="85"/>
      <c r="K117" s="104" t="str">
        <f t="shared" si="22"/>
        <v/>
      </c>
      <c r="L117" s="104" t="str">
        <f t="shared" si="23"/>
        <v/>
      </c>
    </row>
    <row r="118" ht="20.1" customHeight="1" outlineLevel="1" spans="1:12">
      <c r="A118" s="57"/>
      <c r="B118" s="98"/>
      <c r="C118" s="98"/>
      <c r="D118" s="98"/>
      <c r="E118" s="99"/>
      <c r="F118" s="99"/>
      <c r="G118" s="58" t="s">
        <v>2890</v>
      </c>
      <c r="H118" s="85"/>
      <c r="I118" s="85"/>
      <c r="J118" s="85"/>
      <c r="K118" s="104" t="str">
        <f t="shared" si="22"/>
        <v/>
      </c>
      <c r="L118" s="104" t="str">
        <f t="shared" si="23"/>
        <v/>
      </c>
    </row>
    <row r="119" ht="20.1" customHeight="1" outlineLevel="1" spans="1:12">
      <c r="A119" s="57"/>
      <c r="B119" s="98"/>
      <c r="C119" s="98"/>
      <c r="D119" s="98"/>
      <c r="E119" s="99"/>
      <c r="F119" s="99"/>
      <c r="G119" s="58" t="s">
        <v>2891</v>
      </c>
      <c r="H119" s="85"/>
      <c r="I119" s="85"/>
      <c r="J119" s="85"/>
      <c r="K119" s="104" t="str">
        <f t="shared" si="22"/>
        <v/>
      </c>
      <c r="L119" s="104" t="str">
        <f t="shared" si="23"/>
        <v/>
      </c>
    </row>
    <row r="120" ht="20.1" customHeight="1" spans="1:12">
      <c r="A120" s="57"/>
      <c r="B120" s="98"/>
      <c r="C120" s="98"/>
      <c r="D120" s="98"/>
      <c r="E120" s="99"/>
      <c r="F120" s="99"/>
      <c r="G120" s="107" t="s">
        <v>2892</v>
      </c>
      <c r="H120" s="82">
        <f>SUM(H121,H126,H131,H140,H147,H156,H159,H162)</f>
        <v>0</v>
      </c>
      <c r="I120" s="82">
        <f t="shared" ref="I120:J120" si="34">SUM(I121,I126,I131,I140,I147,I156,I159,I162)</f>
        <v>0</v>
      </c>
      <c r="J120" s="82">
        <f t="shared" si="34"/>
        <v>0</v>
      </c>
      <c r="K120" s="102" t="str">
        <f t="shared" si="22"/>
        <v/>
      </c>
      <c r="L120" s="102" t="str">
        <f t="shared" si="23"/>
        <v/>
      </c>
    </row>
    <row r="121" ht="20.1" customHeight="1" outlineLevel="1" spans="1:12">
      <c r="A121" s="57"/>
      <c r="B121" s="98"/>
      <c r="C121" s="98"/>
      <c r="D121" s="98"/>
      <c r="E121" s="99"/>
      <c r="F121" s="99"/>
      <c r="G121" s="106" t="s">
        <v>2893</v>
      </c>
      <c r="H121" s="84">
        <f>SUM(H122:H125)</f>
        <v>0</v>
      </c>
      <c r="I121" s="84">
        <f t="shared" ref="I121:J121" si="35">SUM(I122:I125)</f>
        <v>0</v>
      </c>
      <c r="J121" s="84">
        <f t="shared" si="35"/>
        <v>0</v>
      </c>
      <c r="K121" s="103" t="str">
        <f t="shared" si="22"/>
        <v/>
      </c>
      <c r="L121" s="103" t="str">
        <f t="shared" si="23"/>
        <v/>
      </c>
    </row>
    <row r="122" ht="20.1" customHeight="1" outlineLevel="1" spans="1:12">
      <c r="A122" s="57"/>
      <c r="B122" s="98"/>
      <c r="C122" s="98"/>
      <c r="D122" s="98"/>
      <c r="E122" s="99"/>
      <c r="F122" s="99"/>
      <c r="G122" s="58" t="s">
        <v>2894</v>
      </c>
      <c r="H122" s="85"/>
      <c r="I122" s="85"/>
      <c r="J122" s="85"/>
      <c r="K122" s="104" t="str">
        <f t="shared" si="22"/>
        <v/>
      </c>
      <c r="L122" s="104" t="str">
        <f t="shared" si="23"/>
        <v/>
      </c>
    </row>
    <row r="123" ht="20.1" customHeight="1" outlineLevel="1" spans="1:12">
      <c r="A123" s="57"/>
      <c r="B123" s="98"/>
      <c r="C123" s="98"/>
      <c r="D123" s="98"/>
      <c r="E123" s="99"/>
      <c r="F123" s="99"/>
      <c r="G123" s="58" t="s">
        <v>2895</v>
      </c>
      <c r="H123" s="85"/>
      <c r="I123" s="85"/>
      <c r="J123" s="85"/>
      <c r="K123" s="104" t="str">
        <f t="shared" si="22"/>
        <v/>
      </c>
      <c r="L123" s="104" t="str">
        <f t="shared" si="23"/>
        <v/>
      </c>
    </row>
    <row r="124" ht="20.1" customHeight="1" outlineLevel="1" spans="1:12">
      <c r="A124" s="57"/>
      <c r="B124" s="98"/>
      <c r="C124" s="98"/>
      <c r="D124" s="98"/>
      <c r="E124" s="99"/>
      <c r="F124" s="99"/>
      <c r="G124" s="58" t="s">
        <v>2896</v>
      </c>
      <c r="H124" s="85"/>
      <c r="I124" s="85"/>
      <c r="J124" s="85"/>
      <c r="K124" s="104" t="str">
        <f t="shared" si="22"/>
        <v/>
      </c>
      <c r="L124" s="104" t="str">
        <f t="shared" si="23"/>
        <v/>
      </c>
    </row>
    <row r="125" ht="20.1" customHeight="1" outlineLevel="1" spans="1:12">
      <c r="A125" s="57"/>
      <c r="B125" s="98"/>
      <c r="C125" s="98"/>
      <c r="D125" s="98"/>
      <c r="E125" s="99"/>
      <c r="F125" s="99"/>
      <c r="G125" s="58" t="s">
        <v>2897</v>
      </c>
      <c r="H125" s="85"/>
      <c r="I125" s="85"/>
      <c r="J125" s="85"/>
      <c r="K125" s="104" t="str">
        <f t="shared" si="22"/>
        <v/>
      </c>
      <c r="L125" s="104" t="str">
        <f t="shared" si="23"/>
        <v/>
      </c>
    </row>
    <row r="126" ht="20.1" customHeight="1" outlineLevel="1" spans="1:12">
      <c r="A126" s="57"/>
      <c r="B126" s="98"/>
      <c r="C126" s="98"/>
      <c r="D126" s="98"/>
      <c r="E126" s="99"/>
      <c r="F126" s="99"/>
      <c r="G126" s="106" t="s">
        <v>2898</v>
      </c>
      <c r="H126" s="84">
        <f>SUM(H127:H130)</f>
        <v>0</v>
      </c>
      <c r="I126" s="84">
        <f t="shared" ref="I126:J126" si="36">SUM(I127:I130)</f>
        <v>0</v>
      </c>
      <c r="J126" s="84">
        <f t="shared" si="36"/>
        <v>0</v>
      </c>
      <c r="K126" s="103" t="str">
        <f t="shared" si="22"/>
        <v/>
      </c>
      <c r="L126" s="103" t="str">
        <f t="shared" si="23"/>
        <v/>
      </c>
    </row>
    <row r="127" ht="20.1" customHeight="1" outlineLevel="1" spans="1:12">
      <c r="A127" s="57"/>
      <c r="B127" s="98"/>
      <c r="C127" s="98"/>
      <c r="D127" s="98"/>
      <c r="E127" s="99"/>
      <c r="F127" s="99"/>
      <c r="G127" s="58" t="s">
        <v>2896</v>
      </c>
      <c r="H127" s="85"/>
      <c r="I127" s="85"/>
      <c r="J127" s="85"/>
      <c r="K127" s="104" t="str">
        <f t="shared" si="22"/>
        <v/>
      </c>
      <c r="L127" s="104" t="str">
        <f t="shared" si="23"/>
        <v/>
      </c>
    </row>
    <row r="128" ht="20.1" customHeight="1" outlineLevel="1" spans="1:12">
      <c r="A128" s="57"/>
      <c r="B128" s="98"/>
      <c r="C128" s="98"/>
      <c r="D128" s="98"/>
      <c r="E128" s="99"/>
      <c r="F128" s="99"/>
      <c r="G128" s="58" t="s">
        <v>2899</v>
      </c>
      <c r="H128" s="85"/>
      <c r="I128" s="85"/>
      <c r="J128" s="85"/>
      <c r="K128" s="104" t="str">
        <f t="shared" si="22"/>
        <v/>
      </c>
      <c r="L128" s="104" t="str">
        <f t="shared" si="23"/>
        <v/>
      </c>
    </row>
    <row r="129" ht="20.1" customHeight="1" outlineLevel="1" spans="1:12">
      <c r="A129" s="57"/>
      <c r="B129" s="98"/>
      <c r="C129" s="98"/>
      <c r="D129" s="98"/>
      <c r="E129" s="99"/>
      <c r="F129" s="99"/>
      <c r="G129" s="58" t="s">
        <v>2900</v>
      </c>
      <c r="H129" s="85"/>
      <c r="I129" s="85"/>
      <c r="J129" s="85"/>
      <c r="K129" s="104" t="str">
        <f t="shared" si="22"/>
        <v/>
      </c>
      <c r="L129" s="104" t="str">
        <f t="shared" si="23"/>
        <v/>
      </c>
    </row>
    <row r="130" ht="20.1" customHeight="1" outlineLevel="1" spans="1:12">
      <c r="A130" s="57"/>
      <c r="B130" s="98"/>
      <c r="C130" s="98"/>
      <c r="D130" s="98"/>
      <c r="E130" s="99"/>
      <c r="F130" s="99"/>
      <c r="G130" s="58" t="s">
        <v>2901</v>
      </c>
      <c r="H130" s="85"/>
      <c r="I130" s="85"/>
      <c r="J130" s="85"/>
      <c r="K130" s="104" t="str">
        <f t="shared" si="22"/>
        <v/>
      </c>
      <c r="L130" s="104" t="str">
        <f t="shared" si="23"/>
        <v/>
      </c>
    </row>
    <row r="131" ht="20.1" customHeight="1" outlineLevel="1" spans="1:12">
      <c r="A131" s="57"/>
      <c r="B131" s="98"/>
      <c r="C131" s="98"/>
      <c r="D131" s="98"/>
      <c r="E131" s="99"/>
      <c r="F131" s="99"/>
      <c r="G131" s="106" t="s">
        <v>2902</v>
      </c>
      <c r="H131" s="84">
        <f>SUM(H132:H139)</f>
        <v>0</v>
      </c>
      <c r="I131" s="84">
        <f t="shared" ref="I131:J131" si="37">SUM(I132:I139)</f>
        <v>0</v>
      </c>
      <c r="J131" s="84">
        <f t="shared" si="37"/>
        <v>0</v>
      </c>
      <c r="K131" s="103" t="str">
        <f t="shared" si="22"/>
        <v/>
      </c>
      <c r="L131" s="103" t="str">
        <f t="shared" si="23"/>
        <v/>
      </c>
    </row>
    <row r="132" ht="20.1" customHeight="1" outlineLevel="1" spans="1:12">
      <c r="A132" s="57"/>
      <c r="B132" s="98"/>
      <c r="C132" s="98"/>
      <c r="D132" s="98"/>
      <c r="E132" s="99"/>
      <c r="F132" s="99"/>
      <c r="G132" s="58" t="s">
        <v>2903</v>
      </c>
      <c r="H132" s="85"/>
      <c r="I132" s="85"/>
      <c r="J132" s="85"/>
      <c r="K132" s="104" t="str">
        <f t="shared" si="22"/>
        <v/>
      </c>
      <c r="L132" s="104" t="str">
        <f t="shared" si="23"/>
        <v/>
      </c>
    </row>
    <row r="133" ht="20.1" customHeight="1" outlineLevel="1" spans="1:12">
      <c r="A133" s="57"/>
      <c r="B133" s="98"/>
      <c r="C133" s="98"/>
      <c r="D133" s="98"/>
      <c r="E133" s="99"/>
      <c r="F133" s="99"/>
      <c r="G133" s="58" t="s">
        <v>2904</v>
      </c>
      <c r="H133" s="85"/>
      <c r="I133" s="85"/>
      <c r="J133" s="85"/>
      <c r="K133" s="104" t="str">
        <f t="shared" si="22"/>
        <v/>
      </c>
      <c r="L133" s="104" t="str">
        <f t="shared" si="23"/>
        <v/>
      </c>
    </row>
    <row r="134" ht="20.1" customHeight="1" outlineLevel="1" spans="1:12">
      <c r="A134" s="57"/>
      <c r="B134" s="98"/>
      <c r="C134" s="98"/>
      <c r="D134" s="98"/>
      <c r="E134" s="99"/>
      <c r="F134" s="99"/>
      <c r="G134" s="58" t="s">
        <v>2905</v>
      </c>
      <c r="H134" s="85"/>
      <c r="I134" s="85"/>
      <c r="J134" s="85"/>
      <c r="K134" s="104" t="str">
        <f t="shared" si="22"/>
        <v/>
      </c>
      <c r="L134" s="104" t="str">
        <f t="shared" si="23"/>
        <v/>
      </c>
    </row>
    <row r="135" ht="20.1" customHeight="1" outlineLevel="1" spans="1:12">
      <c r="A135" s="57"/>
      <c r="B135" s="98"/>
      <c r="C135" s="98"/>
      <c r="D135" s="98"/>
      <c r="E135" s="99"/>
      <c r="F135" s="99"/>
      <c r="G135" s="58" t="s">
        <v>2906</v>
      </c>
      <c r="H135" s="85"/>
      <c r="I135" s="85"/>
      <c r="J135" s="85"/>
      <c r="K135" s="104" t="str">
        <f t="shared" si="22"/>
        <v/>
      </c>
      <c r="L135" s="104" t="str">
        <f t="shared" si="23"/>
        <v/>
      </c>
    </row>
    <row r="136" ht="20.1" customHeight="1" outlineLevel="1" spans="1:12">
      <c r="A136" s="57"/>
      <c r="B136" s="98"/>
      <c r="C136" s="98"/>
      <c r="D136" s="98"/>
      <c r="E136" s="99"/>
      <c r="F136" s="99"/>
      <c r="G136" s="58" t="s">
        <v>2907</v>
      </c>
      <c r="H136" s="85"/>
      <c r="I136" s="85"/>
      <c r="J136" s="85"/>
      <c r="K136" s="104" t="str">
        <f t="shared" ref="K136:K199" si="38">IFERROR(J136/H136,"")</f>
        <v/>
      </c>
      <c r="L136" s="104" t="str">
        <f t="shared" ref="L136:L199" si="39">IFERROR(J136/I136,"")</f>
        <v/>
      </c>
    </row>
    <row r="137" ht="20.1" customHeight="1" outlineLevel="1" spans="1:12">
      <c r="A137" s="57"/>
      <c r="B137" s="98"/>
      <c r="C137" s="98"/>
      <c r="D137" s="98"/>
      <c r="E137" s="99"/>
      <c r="F137" s="99"/>
      <c r="G137" s="58" t="s">
        <v>2908</v>
      </c>
      <c r="H137" s="85"/>
      <c r="I137" s="85"/>
      <c r="J137" s="85"/>
      <c r="K137" s="104" t="str">
        <f t="shared" si="38"/>
        <v/>
      </c>
      <c r="L137" s="104" t="str">
        <f t="shared" si="39"/>
        <v/>
      </c>
    </row>
    <row r="138" ht="20.1" customHeight="1" outlineLevel="1" spans="1:12">
      <c r="A138" s="57"/>
      <c r="B138" s="98"/>
      <c r="C138" s="98"/>
      <c r="D138" s="98"/>
      <c r="E138" s="99"/>
      <c r="F138" s="99"/>
      <c r="G138" s="58" t="s">
        <v>2909</v>
      </c>
      <c r="H138" s="85"/>
      <c r="I138" s="85"/>
      <c r="J138" s="85"/>
      <c r="K138" s="104" t="str">
        <f t="shared" si="38"/>
        <v/>
      </c>
      <c r="L138" s="104" t="str">
        <f t="shared" si="39"/>
        <v/>
      </c>
    </row>
    <row r="139" ht="20.1" customHeight="1" outlineLevel="1" spans="1:12">
      <c r="A139" s="57"/>
      <c r="B139" s="98"/>
      <c r="C139" s="98"/>
      <c r="D139" s="98"/>
      <c r="E139" s="99"/>
      <c r="F139" s="99"/>
      <c r="G139" s="58" t="s">
        <v>2910</v>
      </c>
      <c r="H139" s="85"/>
      <c r="I139" s="85"/>
      <c r="J139" s="85"/>
      <c r="K139" s="104" t="str">
        <f t="shared" si="38"/>
        <v/>
      </c>
      <c r="L139" s="104" t="str">
        <f t="shared" si="39"/>
        <v/>
      </c>
    </row>
    <row r="140" ht="20.1" customHeight="1" outlineLevel="1" spans="1:12">
      <c r="A140" s="57"/>
      <c r="B140" s="98"/>
      <c r="C140" s="98"/>
      <c r="D140" s="98"/>
      <c r="E140" s="99"/>
      <c r="F140" s="99"/>
      <c r="G140" s="106" t="s">
        <v>2911</v>
      </c>
      <c r="H140" s="84">
        <f>SUM(H141:H146)</f>
        <v>0</v>
      </c>
      <c r="I140" s="84">
        <f t="shared" ref="I140:J140" si="40">SUM(I141:I146)</f>
        <v>0</v>
      </c>
      <c r="J140" s="84">
        <f t="shared" si="40"/>
        <v>0</v>
      </c>
      <c r="K140" s="103" t="str">
        <f t="shared" si="38"/>
        <v/>
      </c>
      <c r="L140" s="103" t="str">
        <f t="shared" si="39"/>
        <v/>
      </c>
    </row>
    <row r="141" ht="20.1" customHeight="1" outlineLevel="1" spans="1:12">
      <c r="A141" s="57"/>
      <c r="B141" s="98"/>
      <c r="C141" s="98"/>
      <c r="D141" s="98"/>
      <c r="E141" s="99"/>
      <c r="F141" s="99"/>
      <c r="G141" s="58" t="s">
        <v>2912</v>
      </c>
      <c r="H141" s="85"/>
      <c r="I141" s="85"/>
      <c r="J141" s="85"/>
      <c r="K141" s="104" t="str">
        <f t="shared" si="38"/>
        <v/>
      </c>
      <c r="L141" s="104" t="str">
        <f t="shared" si="39"/>
        <v/>
      </c>
    </row>
    <row r="142" ht="20.1" customHeight="1" outlineLevel="1" spans="1:12">
      <c r="A142" s="57"/>
      <c r="B142" s="98"/>
      <c r="C142" s="98"/>
      <c r="D142" s="98"/>
      <c r="E142" s="99"/>
      <c r="F142" s="99"/>
      <c r="G142" s="58" t="s">
        <v>2913</v>
      </c>
      <c r="H142" s="85"/>
      <c r="I142" s="85"/>
      <c r="J142" s="85"/>
      <c r="K142" s="104" t="str">
        <f t="shared" si="38"/>
        <v/>
      </c>
      <c r="L142" s="104" t="str">
        <f t="shared" si="39"/>
        <v/>
      </c>
    </row>
    <row r="143" ht="20.1" customHeight="1" outlineLevel="1" spans="1:12">
      <c r="A143" s="57"/>
      <c r="B143" s="98"/>
      <c r="C143" s="98"/>
      <c r="D143" s="98"/>
      <c r="E143" s="99"/>
      <c r="F143" s="99"/>
      <c r="G143" s="58" t="s">
        <v>2914</v>
      </c>
      <c r="H143" s="85"/>
      <c r="I143" s="85"/>
      <c r="J143" s="85"/>
      <c r="K143" s="104" t="str">
        <f t="shared" si="38"/>
        <v/>
      </c>
      <c r="L143" s="104" t="str">
        <f t="shared" si="39"/>
        <v/>
      </c>
    </row>
    <row r="144" ht="20.1" customHeight="1" outlineLevel="1" spans="1:12">
      <c r="A144" s="57"/>
      <c r="B144" s="98"/>
      <c r="C144" s="98"/>
      <c r="D144" s="98"/>
      <c r="E144" s="99"/>
      <c r="F144" s="99"/>
      <c r="G144" s="58" t="s">
        <v>2915</v>
      </c>
      <c r="H144" s="85"/>
      <c r="I144" s="85"/>
      <c r="J144" s="85"/>
      <c r="K144" s="104" t="str">
        <f t="shared" si="38"/>
        <v/>
      </c>
      <c r="L144" s="104" t="str">
        <f t="shared" si="39"/>
        <v/>
      </c>
    </row>
    <row r="145" ht="20.1" customHeight="1" outlineLevel="1" spans="1:12">
      <c r="A145" s="57"/>
      <c r="B145" s="98"/>
      <c r="C145" s="98"/>
      <c r="D145" s="98"/>
      <c r="E145" s="99"/>
      <c r="F145" s="99"/>
      <c r="G145" s="58" t="s">
        <v>2916</v>
      </c>
      <c r="H145" s="85"/>
      <c r="I145" s="85"/>
      <c r="J145" s="85"/>
      <c r="K145" s="104" t="str">
        <f t="shared" si="38"/>
        <v/>
      </c>
      <c r="L145" s="104" t="str">
        <f t="shared" si="39"/>
        <v/>
      </c>
    </row>
    <row r="146" ht="20.1" customHeight="1" outlineLevel="1" spans="1:12">
      <c r="A146" s="57"/>
      <c r="B146" s="98"/>
      <c r="C146" s="98"/>
      <c r="D146" s="98"/>
      <c r="E146" s="99"/>
      <c r="F146" s="99"/>
      <c r="G146" s="58" t="s">
        <v>2917</v>
      </c>
      <c r="H146" s="85"/>
      <c r="I146" s="85"/>
      <c r="J146" s="85"/>
      <c r="K146" s="104" t="str">
        <f t="shared" si="38"/>
        <v/>
      </c>
      <c r="L146" s="104" t="str">
        <f t="shared" si="39"/>
        <v/>
      </c>
    </row>
    <row r="147" ht="20.1" customHeight="1" outlineLevel="1" spans="1:12">
      <c r="A147" s="57"/>
      <c r="B147" s="98"/>
      <c r="C147" s="98"/>
      <c r="D147" s="98"/>
      <c r="E147" s="99"/>
      <c r="F147" s="99"/>
      <c r="G147" s="106" t="s">
        <v>2918</v>
      </c>
      <c r="H147" s="84">
        <f>SUM(H148:H155)</f>
        <v>0</v>
      </c>
      <c r="I147" s="84">
        <f t="shared" ref="I147:J147" si="41">SUM(I148:I155)</f>
        <v>0</v>
      </c>
      <c r="J147" s="84">
        <f t="shared" si="41"/>
        <v>0</v>
      </c>
      <c r="K147" s="103" t="str">
        <f t="shared" si="38"/>
        <v/>
      </c>
      <c r="L147" s="103" t="str">
        <f t="shared" si="39"/>
        <v/>
      </c>
    </row>
    <row r="148" ht="20.1" customHeight="1" outlineLevel="1" spans="1:12">
      <c r="A148" s="57"/>
      <c r="B148" s="98"/>
      <c r="C148" s="98"/>
      <c r="D148" s="98"/>
      <c r="E148" s="99"/>
      <c r="F148" s="99"/>
      <c r="G148" s="58" t="s">
        <v>2919</v>
      </c>
      <c r="H148" s="85"/>
      <c r="I148" s="85"/>
      <c r="J148" s="85"/>
      <c r="K148" s="104" t="str">
        <f t="shared" si="38"/>
        <v/>
      </c>
      <c r="L148" s="104" t="str">
        <f t="shared" si="39"/>
        <v/>
      </c>
    </row>
    <row r="149" ht="20.1" customHeight="1" outlineLevel="1" spans="1:12">
      <c r="A149" s="57"/>
      <c r="B149" s="98"/>
      <c r="C149" s="98"/>
      <c r="D149" s="98"/>
      <c r="E149" s="99"/>
      <c r="F149" s="99"/>
      <c r="G149" s="58" t="s">
        <v>2920</v>
      </c>
      <c r="H149" s="85"/>
      <c r="I149" s="85"/>
      <c r="J149" s="85"/>
      <c r="K149" s="104" t="str">
        <f t="shared" si="38"/>
        <v/>
      </c>
      <c r="L149" s="104" t="str">
        <f t="shared" si="39"/>
        <v/>
      </c>
    </row>
    <row r="150" ht="20.1" customHeight="1" outlineLevel="1" spans="1:12">
      <c r="A150" s="57"/>
      <c r="B150" s="98"/>
      <c r="C150" s="98"/>
      <c r="D150" s="98"/>
      <c r="E150" s="99"/>
      <c r="F150" s="99"/>
      <c r="G150" s="58" t="s">
        <v>2921</v>
      </c>
      <c r="H150" s="85"/>
      <c r="I150" s="85"/>
      <c r="J150" s="85"/>
      <c r="K150" s="104" t="str">
        <f t="shared" si="38"/>
        <v/>
      </c>
      <c r="L150" s="104" t="str">
        <f t="shared" si="39"/>
        <v/>
      </c>
    </row>
    <row r="151" ht="20.1" customHeight="1" outlineLevel="1" spans="1:12">
      <c r="A151" s="57"/>
      <c r="B151" s="98"/>
      <c r="C151" s="98"/>
      <c r="D151" s="98"/>
      <c r="E151" s="99"/>
      <c r="F151" s="99"/>
      <c r="G151" s="58" t="s">
        <v>2922</v>
      </c>
      <c r="H151" s="85"/>
      <c r="I151" s="85"/>
      <c r="J151" s="85"/>
      <c r="K151" s="104" t="str">
        <f t="shared" si="38"/>
        <v/>
      </c>
      <c r="L151" s="104" t="str">
        <f t="shared" si="39"/>
        <v/>
      </c>
    </row>
    <row r="152" ht="20.1" customHeight="1" outlineLevel="1" spans="1:12">
      <c r="A152" s="57"/>
      <c r="B152" s="98"/>
      <c r="C152" s="98"/>
      <c r="D152" s="98"/>
      <c r="E152" s="99"/>
      <c r="F152" s="99"/>
      <c r="G152" s="58" t="s">
        <v>2923</v>
      </c>
      <c r="H152" s="85"/>
      <c r="I152" s="85"/>
      <c r="J152" s="85"/>
      <c r="K152" s="104" t="str">
        <f t="shared" si="38"/>
        <v/>
      </c>
      <c r="L152" s="104" t="str">
        <f t="shared" si="39"/>
        <v/>
      </c>
    </row>
    <row r="153" ht="20.1" customHeight="1" outlineLevel="1" spans="1:12">
      <c r="A153" s="57"/>
      <c r="B153" s="98"/>
      <c r="C153" s="98"/>
      <c r="D153" s="98"/>
      <c r="E153" s="99"/>
      <c r="F153" s="99"/>
      <c r="G153" s="58" t="s">
        <v>2924</v>
      </c>
      <c r="H153" s="85"/>
      <c r="I153" s="85"/>
      <c r="J153" s="85"/>
      <c r="K153" s="104" t="str">
        <f t="shared" si="38"/>
        <v/>
      </c>
      <c r="L153" s="104" t="str">
        <f t="shared" si="39"/>
        <v/>
      </c>
    </row>
    <row r="154" ht="20.1" customHeight="1" outlineLevel="1" spans="1:12">
      <c r="A154" s="57"/>
      <c r="B154" s="98"/>
      <c r="C154" s="98"/>
      <c r="D154" s="98"/>
      <c r="E154" s="99"/>
      <c r="F154" s="99"/>
      <c r="G154" s="58" t="s">
        <v>2925</v>
      </c>
      <c r="H154" s="85"/>
      <c r="I154" s="85"/>
      <c r="J154" s="85"/>
      <c r="K154" s="104" t="str">
        <f t="shared" si="38"/>
        <v/>
      </c>
      <c r="L154" s="104" t="str">
        <f t="shared" si="39"/>
        <v/>
      </c>
    </row>
    <row r="155" ht="20.1" customHeight="1" outlineLevel="1" spans="1:12">
      <c r="A155" s="57"/>
      <c r="B155" s="98"/>
      <c r="C155" s="98"/>
      <c r="D155" s="98"/>
      <c r="E155" s="99"/>
      <c r="F155" s="99"/>
      <c r="G155" s="58" t="s">
        <v>2926</v>
      </c>
      <c r="H155" s="85"/>
      <c r="I155" s="85"/>
      <c r="J155" s="85"/>
      <c r="K155" s="104" t="str">
        <f t="shared" si="38"/>
        <v/>
      </c>
      <c r="L155" s="104" t="str">
        <f t="shared" si="39"/>
        <v/>
      </c>
    </row>
    <row r="156" ht="20.1" customHeight="1" outlineLevel="1" spans="1:12">
      <c r="A156" s="57"/>
      <c r="B156" s="98"/>
      <c r="C156" s="98"/>
      <c r="D156" s="98"/>
      <c r="E156" s="99"/>
      <c r="F156" s="99"/>
      <c r="G156" s="106" t="s">
        <v>2927</v>
      </c>
      <c r="H156" s="84">
        <f>SUM(H157:H158)</f>
        <v>0</v>
      </c>
      <c r="I156" s="84">
        <f t="shared" ref="I156:J156" si="42">SUM(I157:I158)</f>
        <v>0</v>
      </c>
      <c r="J156" s="84">
        <f t="shared" si="42"/>
        <v>0</v>
      </c>
      <c r="K156" s="103" t="str">
        <f t="shared" si="38"/>
        <v/>
      </c>
      <c r="L156" s="103" t="str">
        <f t="shared" si="39"/>
        <v/>
      </c>
    </row>
    <row r="157" ht="20.1" customHeight="1" outlineLevel="1" spans="1:12">
      <c r="A157" s="57"/>
      <c r="B157" s="98"/>
      <c r="C157" s="98"/>
      <c r="D157" s="98"/>
      <c r="E157" s="99"/>
      <c r="F157" s="99"/>
      <c r="G157" s="59" t="s">
        <v>2894</v>
      </c>
      <c r="H157" s="85"/>
      <c r="I157" s="85"/>
      <c r="J157" s="85"/>
      <c r="K157" s="104" t="str">
        <f t="shared" si="38"/>
        <v/>
      </c>
      <c r="L157" s="104" t="str">
        <f t="shared" si="39"/>
        <v/>
      </c>
    </row>
    <row r="158" ht="20.1" customHeight="1" outlineLevel="1" spans="1:12">
      <c r="A158" s="57"/>
      <c r="B158" s="98"/>
      <c r="C158" s="98"/>
      <c r="D158" s="98"/>
      <c r="E158" s="99"/>
      <c r="F158" s="99"/>
      <c r="G158" s="59" t="s">
        <v>2928</v>
      </c>
      <c r="H158" s="85"/>
      <c r="I158" s="85"/>
      <c r="J158" s="85"/>
      <c r="K158" s="104" t="str">
        <f t="shared" si="38"/>
        <v/>
      </c>
      <c r="L158" s="104" t="str">
        <f t="shared" si="39"/>
        <v/>
      </c>
    </row>
    <row r="159" ht="20.1" customHeight="1" outlineLevel="1" spans="1:12">
      <c r="A159" s="57"/>
      <c r="B159" s="98"/>
      <c r="C159" s="98"/>
      <c r="D159" s="98"/>
      <c r="E159" s="99"/>
      <c r="F159" s="99"/>
      <c r="G159" s="106" t="s">
        <v>2929</v>
      </c>
      <c r="H159" s="84">
        <f>SUM(H160:H161)</f>
        <v>0</v>
      </c>
      <c r="I159" s="84">
        <f t="shared" ref="I159:J159" si="43">SUM(I160:I161)</f>
        <v>0</v>
      </c>
      <c r="J159" s="84">
        <f t="shared" si="43"/>
        <v>0</v>
      </c>
      <c r="K159" s="103" t="str">
        <f t="shared" si="38"/>
        <v/>
      </c>
      <c r="L159" s="103" t="str">
        <f t="shared" si="39"/>
        <v/>
      </c>
    </row>
    <row r="160" ht="20.1" customHeight="1" outlineLevel="1" spans="1:12">
      <c r="A160" s="57"/>
      <c r="B160" s="98"/>
      <c r="C160" s="98"/>
      <c r="D160" s="98"/>
      <c r="E160" s="99"/>
      <c r="F160" s="99"/>
      <c r="G160" s="59" t="s">
        <v>2894</v>
      </c>
      <c r="H160" s="85"/>
      <c r="I160" s="85"/>
      <c r="J160" s="85"/>
      <c r="K160" s="104" t="str">
        <f t="shared" si="38"/>
        <v/>
      </c>
      <c r="L160" s="104" t="str">
        <f t="shared" si="39"/>
        <v/>
      </c>
    </row>
    <row r="161" ht="20.1" customHeight="1" outlineLevel="1" spans="1:12">
      <c r="A161" s="57"/>
      <c r="B161" s="98"/>
      <c r="C161" s="98"/>
      <c r="D161" s="98"/>
      <c r="E161" s="99"/>
      <c r="F161" s="99"/>
      <c r="G161" s="59" t="s">
        <v>2930</v>
      </c>
      <c r="H161" s="85"/>
      <c r="I161" s="85"/>
      <c r="J161" s="85"/>
      <c r="K161" s="104" t="str">
        <f t="shared" si="38"/>
        <v/>
      </c>
      <c r="L161" s="104" t="str">
        <f t="shared" si="39"/>
        <v/>
      </c>
    </row>
    <row r="162" ht="20.1" customHeight="1" outlineLevel="1" spans="1:12">
      <c r="A162" s="57"/>
      <c r="B162" s="98"/>
      <c r="C162" s="98"/>
      <c r="D162" s="98"/>
      <c r="E162" s="99"/>
      <c r="F162" s="99"/>
      <c r="G162" s="106" t="s">
        <v>2931</v>
      </c>
      <c r="H162" s="84"/>
      <c r="I162" s="84"/>
      <c r="J162" s="84"/>
      <c r="K162" s="103" t="str">
        <f t="shared" si="38"/>
        <v/>
      </c>
      <c r="L162" s="103" t="str">
        <f t="shared" si="39"/>
        <v/>
      </c>
    </row>
    <row r="163" ht="20.1" customHeight="1" spans="1:12">
      <c r="A163" s="57"/>
      <c r="B163" s="98"/>
      <c r="C163" s="98"/>
      <c r="D163" s="98"/>
      <c r="E163" s="99"/>
      <c r="F163" s="99"/>
      <c r="G163" s="107" t="s">
        <v>2932</v>
      </c>
      <c r="H163" s="82">
        <f>SUM(G163:G163,H164)</f>
        <v>0</v>
      </c>
      <c r="I163" s="82">
        <f>SUM(G163:H163,I164)</f>
        <v>0</v>
      </c>
      <c r="J163" s="82">
        <f t="shared" ref="J163" si="44">SUM(G163:I163,J164)</f>
        <v>0</v>
      </c>
      <c r="K163" s="102" t="str">
        <f t="shared" si="38"/>
        <v/>
      </c>
      <c r="L163" s="102" t="str">
        <f t="shared" si="39"/>
        <v/>
      </c>
    </row>
    <row r="164" ht="20.1" customHeight="1" outlineLevel="1" spans="1:12">
      <c r="A164" s="57"/>
      <c r="B164" s="98"/>
      <c r="C164" s="98"/>
      <c r="D164" s="98"/>
      <c r="E164" s="99"/>
      <c r="F164" s="99"/>
      <c r="G164" s="106" t="s">
        <v>2933</v>
      </c>
      <c r="H164" s="84">
        <f>SUM(H165:H166)</f>
        <v>0</v>
      </c>
      <c r="I164" s="84">
        <f t="shared" ref="I164:J164" si="45">SUM(I165:I166)</f>
        <v>0</v>
      </c>
      <c r="J164" s="84">
        <f t="shared" si="45"/>
        <v>0</v>
      </c>
      <c r="K164" s="103" t="str">
        <f t="shared" si="38"/>
        <v/>
      </c>
      <c r="L164" s="103" t="str">
        <f t="shared" si="39"/>
        <v/>
      </c>
    </row>
    <row r="165" ht="20.1" customHeight="1" outlineLevel="1" spans="1:12">
      <c r="A165" s="57"/>
      <c r="B165" s="98"/>
      <c r="C165" s="98"/>
      <c r="D165" s="98"/>
      <c r="E165" s="99"/>
      <c r="F165" s="99"/>
      <c r="G165" s="58" t="s">
        <v>2934</v>
      </c>
      <c r="H165" s="85"/>
      <c r="I165" s="85"/>
      <c r="J165" s="85"/>
      <c r="K165" s="104" t="str">
        <f t="shared" si="38"/>
        <v/>
      </c>
      <c r="L165" s="104" t="str">
        <f t="shared" si="39"/>
        <v/>
      </c>
    </row>
    <row r="166" ht="20.1" customHeight="1" outlineLevel="1" spans="1:12">
      <c r="A166" s="57"/>
      <c r="B166" s="98"/>
      <c r="C166" s="98"/>
      <c r="D166" s="98"/>
      <c r="E166" s="99"/>
      <c r="F166" s="99"/>
      <c r="G166" s="58" t="s">
        <v>2935</v>
      </c>
      <c r="H166" s="85"/>
      <c r="I166" s="85"/>
      <c r="J166" s="85"/>
      <c r="K166" s="104" t="str">
        <f t="shared" si="38"/>
        <v/>
      </c>
      <c r="L166" s="104" t="str">
        <f t="shared" si="39"/>
        <v/>
      </c>
    </row>
    <row r="167" ht="20.1" customHeight="1" spans="1:12">
      <c r="A167" s="57"/>
      <c r="B167" s="98"/>
      <c r="C167" s="98"/>
      <c r="D167" s="98"/>
      <c r="E167" s="99"/>
      <c r="F167" s="99"/>
      <c r="G167" s="107" t="s">
        <v>2936</v>
      </c>
      <c r="H167" s="82">
        <f>SUM(H168,H172,H181)</f>
        <v>0</v>
      </c>
      <c r="I167" s="82">
        <f t="shared" ref="I167:J167" si="46">SUM(I168,I172,I181)</f>
        <v>175772</v>
      </c>
      <c r="J167" s="82">
        <f t="shared" si="46"/>
        <v>0</v>
      </c>
      <c r="K167" s="102" t="str">
        <f t="shared" si="38"/>
        <v/>
      </c>
      <c r="L167" s="102">
        <f t="shared" si="39"/>
        <v>0</v>
      </c>
    </row>
    <row r="168" ht="20.1" customHeight="1" outlineLevel="1" spans="1:12">
      <c r="A168" s="57"/>
      <c r="B168" s="98"/>
      <c r="C168" s="98"/>
      <c r="D168" s="98"/>
      <c r="E168" s="99"/>
      <c r="F168" s="99"/>
      <c r="G168" s="106" t="s">
        <v>2937</v>
      </c>
      <c r="H168" s="84">
        <f>SUM(H169:H171)</f>
        <v>0</v>
      </c>
      <c r="I168" s="84">
        <f t="shared" ref="I168:J168" si="47">SUM(I169:I171)</f>
        <v>175400</v>
      </c>
      <c r="J168" s="84">
        <f t="shared" si="47"/>
        <v>0</v>
      </c>
      <c r="K168" s="103" t="str">
        <f t="shared" si="38"/>
        <v/>
      </c>
      <c r="L168" s="103">
        <f t="shared" si="39"/>
        <v>0</v>
      </c>
    </row>
    <row r="169" ht="20.1" customHeight="1" outlineLevel="1" spans="1:12">
      <c r="A169" s="57"/>
      <c r="B169" s="98"/>
      <c r="C169" s="98"/>
      <c r="D169" s="98"/>
      <c r="E169" s="99"/>
      <c r="F169" s="99"/>
      <c r="G169" s="58" t="s">
        <v>2938</v>
      </c>
      <c r="H169" s="85"/>
      <c r="I169" s="85"/>
      <c r="J169" s="85"/>
      <c r="K169" s="104" t="str">
        <f t="shared" si="38"/>
        <v/>
      </c>
      <c r="L169" s="104" t="str">
        <f t="shared" si="39"/>
        <v/>
      </c>
    </row>
    <row r="170" ht="20.1" customHeight="1" outlineLevel="1" spans="1:12">
      <c r="A170" s="57"/>
      <c r="B170" s="98"/>
      <c r="C170" s="98"/>
      <c r="D170" s="98"/>
      <c r="E170" s="99"/>
      <c r="F170" s="99"/>
      <c r="G170" s="58" t="s">
        <v>2939</v>
      </c>
      <c r="H170" s="85"/>
      <c r="I170" s="85">
        <v>175400</v>
      </c>
      <c r="J170" s="85"/>
      <c r="K170" s="104" t="str">
        <f t="shared" si="38"/>
        <v/>
      </c>
      <c r="L170" s="104">
        <f t="shared" si="39"/>
        <v>0</v>
      </c>
    </row>
    <row r="171" ht="20.1" customHeight="1" outlineLevel="1" spans="1:12">
      <c r="A171" s="57"/>
      <c r="B171" s="98"/>
      <c r="C171" s="98"/>
      <c r="D171" s="98"/>
      <c r="E171" s="99"/>
      <c r="F171" s="99"/>
      <c r="G171" s="58" t="s">
        <v>2940</v>
      </c>
      <c r="H171" s="85"/>
      <c r="I171" s="85"/>
      <c r="J171" s="85"/>
      <c r="K171" s="104" t="str">
        <f t="shared" si="38"/>
        <v/>
      </c>
      <c r="L171" s="104" t="str">
        <f t="shared" si="39"/>
        <v/>
      </c>
    </row>
    <row r="172" ht="20.1" customHeight="1" outlineLevel="1" spans="1:12">
      <c r="A172" s="57"/>
      <c r="B172" s="98"/>
      <c r="C172" s="98"/>
      <c r="D172" s="98"/>
      <c r="E172" s="99"/>
      <c r="F172" s="99"/>
      <c r="G172" s="106" t="s">
        <v>2941</v>
      </c>
      <c r="H172" s="84">
        <f>SUM(H173:H180)</f>
        <v>0</v>
      </c>
      <c r="I172" s="84">
        <f t="shared" ref="I172:J172" si="48">SUM(I173:I180)</f>
        <v>0</v>
      </c>
      <c r="J172" s="84">
        <f t="shared" si="48"/>
        <v>0</v>
      </c>
      <c r="K172" s="103" t="str">
        <f t="shared" si="38"/>
        <v/>
      </c>
      <c r="L172" s="103" t="str">
        <f t="shared" si="39"/>
        <v/>
      </c>
    </row>
    <row r="173" ht="20.1" customHeight="1" outlineLevel="1" spans="1:12">
      <c r="A173" s="57"/>
      <c r="B173" s="98"/>
      <c r="C173" s="98"/>
      <c r="D173" s="98"/>
      <c r="E173" s="99"/>
      <c r="F173" s="99"/>
      <c r="G173" s="58" t="s">
        <v>2942</v>
      </c>
      <c r="H173" s="85"/>
      <c r="I173" s="85"/>
      <c r="J173" s="85"/>
      <c r="K173" s="104" t="str">
        <f t="shared" si="38"/>
        <v/>
      </c>
      <c r="L173" s="104" t="str">
        <f t="shared" si="39"/>
        <v/>
      </c>
    </row>
    <row r="174" ht="20.1" customHeight="1" outlineLevel="1" spans="1:12">
      <c r="A174" s="57"/>
      <c r="B174" s="98"/>
      <c r="C174" s="98"/>
      <c r="D174" s="98"/>
      <c r="E174" s="99"/>
      <c r="F174" s="99"/>
      <c r="G174" s="58" t="s">
        <v>2943</v>
      </c>
      <c r="H174" s="85"/>
      <c r="I174" s="85"/>
      <c r="J174" s="85"/>
      <c r="K174" s="104" t="str">
        <f t="shared" si="38"/>
        <v/>
      </c>
      <c r="L174" s="104" t="str">
        <f t="shared" si="39"/>
        <v/>
      </c>
    </row>
    <row r="175" ht="20.1" customHeight="1" outlineLevel="1" spans="1:12">
      <c r="A175" s="57"/>
      <c r="B175" s="98"/>
      <c r="C175" s="98"/>
      <c r="D175" s="98"/>
      <c r="E175" s="99"/>
      <c r="F175" s="99"/>
      <c r="G175" s="58" t="s">
        <v>2944</v>
      </c>
      <c r="H175" s="85"/>
      <c r="I175" s="85"/>
      <c r="J175" s="85"/>
      <c r="K175" s="104" t="str">
        <f t="shared" si="38"/>
        <v/>
      </c>
      <c r="L175" s="104" t="str">
        <f t="shared" si="39"/>
        <v/>
      </c>
    </row>
    <row r="176" ht="20.1" customHeight="1" outlineLevel="1" spans="1:12">
      <c r="A176" s="57"/>
      <c r="B176" s="98"/>
      <c r="C176" s="98"/>
      <c r="D176" s="98"/>
      <c r="E176" s="99"/>
      <c r="F176" s="99"/>
      <c r="G176" s="58" t="s">
        <v>2945</v>
      </c>
      <c r="H176" s="85"/>
      <c r="I176" s="85"/>
      <c r="J176" s="85"/>
      <c r="K176" s="104" t="str">
        <f t="shared" si="38"/>
        <v/>
      </c>
      <c r="L176" s="104" t="str">
        <f t="shared" si="39"/>
        <v/>
      </c>
    </row>
    <row r="177" ht="20.1" customHeight="1" outlineLevel="1" spans="1:12">
      <c r="A177" s="57"/>
      <c r="B177" s="98"/>
      <c r="C177" s="98"/>
      <c r="D177" s="98"/>
      <c r="E177" s="99"/>
      <c r="F177" s="99"/>
      <c r="G177" s="58" t="s">
        <v>2946</v>
      </c>
      <c r="H177" s="85"/>
      <c r="I177" s="85"/>
      <c r="J177" s="85"/>
      <c r="K177" s="104" t="str">
        <f t="shared" si="38"/>
        <v/>
      </c>
      <c r="L177" s="104" t="str">
        <f t="shared" si="39"/>
        <v/>
      </c>
    </row>
    <row r="178" ht="20.1" customHeight="1" outlineLevel="1" spans="1:12">
      <c r="A178" s="57"/>
      <c r="B178" s="98"/>
      <c r="C178" s="98"/>
      <c r="D178" s="98"/>
      <c r="E178" s="99"/>
      <c r="F178" s="99"/>
      <c r="G178" s="58" t="s">
        <v>2947</v>
      </c>
      <c r="H178" s="85"/>
      <c r="I178" s="85"/>
      <c r="J178" s="85"/>
      <c r="K178" s="104" t="str">
        <f t="shared" si="38"/>
        <v/>
      </c>
      <c r="L178" s="104" t="str">
        <f t="shared" si="39"/>
        <v/>
      </c>
    </row>
    <row r="179" ht="20.1" customHeight="1" outlineLevel="1" spans="1:12">
      <c r="A179" s="57"/>
      <c r="B179" s="98"/>
      <c r="C179" s="98"/>
      <c r="D179" s="98"/>
      <c r="E179" s="99"/>
      <c r="F179" s="99"/>
      <c r="G179" s="58" t="s">
        <v>2948</v>
      </c>
      <c r="H179" s="85"/>
      <c r="I179" s="85"/>
      <c r="J179" s="85"/>
      <c r="K179" s="104" t="str">
        <f t="shared" si="38"/>
        <v/>
      </c>
      <c r="L179" s="104" t="str">
        <f t="shared" si="39"/>
        <v/>
      </c>
    </row>
    <row r="180" ht="20.1" customHeight="1" outlineLevel="1" spans="1:12">
      <c r="A180" s="57"/>
      <c r="B180" s="98"/>
      <c r="C180" s="98"/>
      <c r="D180" s="98"/>
      <c r="E180" s="99"/>
      <c r="F180" s="99"/>
      <c r="G180" s="58" t="s">
        <v>2949</v>
      </c>
      <c r="H180" s="85"/>
      <c r="I180" s="85"/>
      <c r="J180" s="85"/>
      <c r="K180" s="104" t="str">
        <f t="shared" si="38"/>
        <v/>
      </c>
      <c r="L180" s="104" t="str">
        <f t="shared" si="39"/>
        <v/>
      </c>
    </row>
    <row r="181" ht="20.1" customHeight="1" outlineLevel="1" spans="1:12">
      <c r="A181" s="57"/>
      <c r="B181" s="98"/>
      <c r="C181" s="98"/>
      <c r="D181" s="98"/>
      <c r="E181" s="99"/>
      <c r="F181" s="99"/>
      <c r="G181" s="106" t="s">
        <v>2950</v>
      </c>
      <c r="H181" s="84">
        <f>SUM(H182:H187,H189:H191)</f>
        <v>0</v>
      </c>
      <c r="I181" s="84">
        <f t="shared" ref="I181:J181" si="49">SUM(I182:I187,I189:I191)</f>
        <v>372</v>
      </c>
      <c r="J181" s="84">
        <f t="shared" si="49"/>
        <v>0</v>
      </c>
      <c r="K181" s="103" t="str">
        <f t="shared" si="38"/>
        <v/>
      </c>
      <c r="L181" s="103">
        <f t="shared" si="39"/>
        <v>0</v>
      </c>
    </row>
    <row r="182" ht="20.1" customHeight="1" outlineLevel="1" spans="1:12">
      <c r="A182" s="57"/>
      <c r="B182" s="98"/>
      <c r="C182" s="98"/>
      <c r="D182" s="98"/>
      <c r="E182" s="99"/>
      <c r="F182" s="99"/>
      <c r="G182" s="58" t="s">
        <v>2951</v>
      </c>
      <c r="H182" s="108"/>
      <c r="I182" s="85">
        <v>279</v>
      </c>
      <c r="J182" s="85"/>
      <c r="K182" s="104" t="str">
        <f t="shared" si="38"/>
        <v/>
      </c>
      <c r="L182" s="104">
        <f t="shared" si="39"/>
        <v>0</v>
      </c>
    </row>
    <row r="183" ht="20.1" customHeight="1" outlineLevel="1" spans="1:12">
      <c r="A183" s="57"/>
      <c r="B183" s="98"/>
      <c r="C183" s="98"/>
      <c r="D183" s="98"/>
      <c r="E183" s="99"/>
      <c r="F183" s="99"/>
      <c r="G183" s="58" t="s">
        <v>2952</v>
      </c>
      <c r="H183" s="108"/>
      <c r="I183" s="85">
        <v>11</v>
      </c>
      <c r="J183" s="85"/>
      <c r="K183" s="104" t="str">
        <f t="shared" si="38"/>
        <v/>
      </c>
      <c r="L183" s="104">
        <f t="shared" si="39"/>
        <v>0</v>
      </c>
    </row>
    <row r="184" ht="20.1" customHeight="1" outlineLevel="1" spans="1:12">
      <c r="A184" s="57"/>
      <c r="B184" s="98"/>
      <c r="C184" s="98"/>
      <c r="D184" s="98"/>
      <c r="E184" s="99"/>
      <c r="F184" s="99"/>
      <c r="G184" s="58" t="s">
        <v>2953</v>
      </c>
      <c r="H184" s="85"/>
      <c r="I184" s="85"/>
      <c r="J184" s="85"/>
      <c r="K184" s="104" t="str">
        <f t="shared" si="38"/>
        <v/>
      </c>
      <c r="L184" s="104" t="str">
        <f t="shared" si="39"/>
        <v/>
      </c>
    </row>
    <row r="185" ht="20.1" customHeight="1" outlineLevel="1" spans="1:12">
      <c r="A185" s="57"/>
      <c r="B185" s="98"/>
      <c r="C185" s="98"/>
      <c r="D185" s="98"/>
      <c r="E185" s="99"/>
      <c r="F185" s="99"/>
      <c r="G185" s="58" t="s">
        <v>2954</v>
      </c>
      <c r="H185" s="85"/>
      <c r="I185" s="85"/>
      <c r="J185" s="85"/>
      <c r="K185" s="104" t="str">
        <f t="shared" si="38"/>
        <v/>
      </c>
      <c r="L185" s="104" t="str">
        <f t="shared" si="39"/>
        <v/>
      </c>
    </row>
    <row r="186" ht="20.1" customHeight="1" outlineLevel="1" spans="1:12">
      <c r="A186" s="57"/>
      <c r="B186" s="98"/>
      <c r="C186" s="98"/>
      <c r="D186" s="98"/>
      <c r="E186" s="99"/>
      <c r="F186" s="99"/>
      <c r="G186" s="58" t="s">
        <v>2955</v>
      </c>
      <c r="H186" s="85"/>
      <c r="I186" s="85">
        <v>82</v>
      </c>
      <c r="J186" s="85"/>
      <c r="K186" s="104" t="str">
        <f t="shared" si="38"/>
        <v/>
      </c>
      <c r="L186" s="104">
        <f t="shared" si="39"/>
        <v>0</v>
      </c>
    </row>
    <row r="187" ht="20.1" customHeight="1" outlineLevel="1" spans="1:12">
      <c r="A187" s="57"/>
      <c r="B187" s="98"/>
      <c r="C187" s="98"/>
      <c r="D187" s="98"/>
      <c r="E187" s="99"/>
      <c r="F187" s="99"/>
      <c r="G187" s="58" t="s">
        <v>2956</v>
      </c>
      <c r="H187" s="85"/>
      <c r="I187" s="85"/>
      <c r="J187" s="85"/>
      <c r="K187" s="104" t="str">
        <f t="shared" si="38"/>
        <v/>
      </c>
      <c r="L187" s="104" t="str">
        <f t="shared" si="39"/>
        <v/>
      </c>
    </row>
    <row r="188" ht="20.1" customHeight="1" outlineLevel="1" spans="1:12">
      <c r="A188" s="57"/>
      <c r="B188" s="98"/>
      <c r="C188" s="98"/>
      <c r="D188" s="98"/>
      <c r="E188" s="99"/>
      <c r="F188" s="99"/>
      <c r="G188" s="100" t="s">
        <v>2957</v>
      </c>
      <c r="H188" s="85"/>
      <c r="I188" s="85"/>
      <c r="J188" s="85"/>
      <c r="K188" s="104" t="str">
        <f t="shared" si="38"/>
        <v/>
      </c>
      <c r="L188" s="104" t="str">
        <f t="shared" si="39"/>
        <v/>
      </c>
    </row>
    <row r="189" ht="20.1" customHeight="1" outlineLevel="1" spans="1:12">
      <c r="A189" s="57"/>
      <c r="B189" s="98"/>
      <c r="C189" s="98"/>
      <c r="D189" s="98"/>
      <c r="E189" s="99"/>
      <c r="F189" s="99"/>
      <c r="G189" s="58" t="s">
        <v>2958</v>
      </c>
      <c r="H189" s="85"/>
      <c r="I189" s="85"/>
      <c r="J189" s="85"/>
      <c r="K189" s="104" t="str">
        <f t="shared" si="38"/>
        <v/>
      </c>
      <c r="L189" s="104" t="str">
        <f t="shared" si="39"/>
        <v/>
      </c>
    </row>
    <row r="190" ht="20.1" customHeight="1" outlineLevel="1" spans="1:12">
      <c r="A190" s="57"/>
      <c r="B190" s="98"/>
      <c r="C190" s="98"/>
      <c r="D190" s="98"/>
      <c r="E190" s="99"/>
      <c r="F190" s="99"/>
      <c r="G190" s="58" t="s">
        <v>2959</v>
      </c>
      <c r="H190" s="85"/>
      <c r="I190" s="85"/>
      <c r="J190" s="85"/>
      <c r="K190" s="104" t="str">
        <f t="shared" si="38"/>
        <v/>
      </c>
      <c r="L190" s="104" t="str">
        <f t="shared" si="39"/>
        <v/>
      </c>
    </row>
    <row r="191" ht="20.1" customHeight="1" outlineLevel="1" spans="1:12">
      <c r="A191" s="57"/>
      <c r="B191" s="98"/>
      <c r="C191" s="98"/>
      <c r="D191" s="98"/>
      <c r="E191" s="99"/>
      <c r="F191" s="99"/>
      <c r="G191" s="58" t="s">
        <v>2960</v>
      </c>
      <c r="H191" s="85"/>
      <c r="I191" s="85"/>
      <c r="J191" s="85"/>
      <c r="K191" s="104" t="str">
        <f t="shared" si="38"/>
        <v/>
      </c>
      <c r="L191" s="104" t="str">
        <f t="shared" si="39"/>
        <v/>
      </c>
    </row>
    <row r="192" ht="20.1" customHeight="1" spans="1:12">
      <c r="A192" s="57"/>
      <c r="B192" s="98"/>
      <c r="C192" s="98"/>
      <c r="D192" s="98"/>
      <c r="E192" s="99"/>
      <c r="F192" s="99"/>
      <c r="G192" s="107" t="s">
        <v>2961</v>
      </c>
      <c r="H192" s="82">
        <f>SUM(H193:H207)</f>
        <v>9328</v>
      </c>
      <c r="I192" s="82">
        <f t="shared" ref="I192:J192" si="50">SUM(I193:I207)</f>
        <v>11683</v>
      </c>
      <c r="J192" s="82">
        <f t="shared" si="50"/>
        <v>14669</v>
      </c>
      <c r="K192" s="102">
        <f t="shared" si="38"/>
        <v>1.57257718696398</v>
      </c>
      <c r="L192" s="102">
        <f t="shared" si="39"/>
        <v>1.25558503808953</v>
      </c>
    </row>
    <row r="193" ht="20.1" customHeight="1" outlineLevel="1" spans="1:12">
      <c r="A193" s="57"/>
      <c r="B193" s="98"/>
      <c r="C193" s="98"/>
      <c r="D193" s="98"/>
      <c r="E193" s="99"/>
      <c r="F193" s="99"/>
      <c r="G193" s="55" t="s">
        <v>2962</v>
      </c>
      <c r="H193" s="85"/>
      <c r="I193" s="85"/>
      <c r="J193" s="85"/>
      <c r="K193" s="104" t="str">
        <f t="shared" si="38"/>
        <v/>
      </c>
      <c r="L193" s="104" t="str">
        <f t="shared" si="39"/>
        <v/>
      </c>
    </row>
    <row r="194" ht="20.1" customHeight="1" outlineLevel="1" spans="1:12">
      <c r="A194" s="57"/>
      <c r="B194" s="98"/>
      <c r="C194" s="98"/>
      <c r="D194" s="98"/>
      <c r="E194" s="99"/>
      <c r="F194" s="99"/>
      <c r="G194" s="55" t="s">
        <v>2963</v>
      </c>
      <c r="H194" s="85"/>
      <c r="I194" s="85"/>
      <c r="J194" s="85"/>
      <c r="K194" s="104" t="str">
        <f t="shared" si="38"/>
        <v/>
      </c>
      <c r="L194" s="104" t="str">
        <f t="shared" si="39"/>
        <v/>
      </c>
    </row>
    <row r="195" ht="20.1" customHeight="1" outlineLevel="1" spans="1:12">
      <c r="A195" s="57"/>
      <c r="B195" s="98"/>
      <c r="C195" s="98"/>
      <c r="D195" s="98"/>
      <c r="E195" s="99"/>
      <c r="F195" s="99"/>
      <c r="G195" s="55" t="s">
        <v>2964</v>
      </c>
      <c r="H195" s="85"/>
      <c r="I195" s="85"/>
      <c r="J195" s="85"/>
      <c r="K195" s="104" t="str">
        <f t="shared" si="38"/>
        <v/>
      </c>
      <c r="L195" s="104" t="str">
        <f t="shared" si="39"/>
        <v/>
      </c>
    </row>
    <row r="196" ht="20.1" customHeight="1" outlineLevel="1" spans="1:12">
      <c r="A196" s="57"/>
      <c r="B196" s="98"/>
      <c r="C196" s="98"/>
      <c r="D196" s="98"/>
      <c r="E196" s="99"/>
      <c r="F196" s="99"/>
      <c r="G196" s="55" t="s">
        <v>2965</v>
      </c>
      <c r="H196" s="85"/>
      <c r="I196" s="85"/>
      <c r="J196" s="85"/>
      <c r="K196" s="104" t="str">
        <f t="shared" si="38"/>
        <v/>
      </c>
      <c r="L196" s="104" t="str">
        <f t="shared" si="39"/>
        <v/>
      </c>
    </row>
    <row r="197" ht="20.1" customHeight="1" outlineLevel="1" spans="1:12">
      <c r="A197" s="57"/>
      <c r="B197" s="98"/>
      <c r="C197" s="98"/>
      <c r="D197" s="98"/>
      <c r="E197" s="99"/>
      <c r="F197" s="99"/>
      <c r="G197" s="55" t="s">
        <v>2966</v>
      </c>
      <c r="H197" s="85"/>
      <c r="I197" s="85"/>
      <c r="J197" s="85"/>
      <c r="K197" s="104" t="str">
        <f t="shared" si="38"/>
        <v/>
      </c>
      <c r="L197" s="104" t="str">
        <f t="shared" si="39"/>
        <v/>
      </c>
    </row>
    <row r="198" ht="20.1" customHeight="1" outlineLevel="1" spans="1:12">
      <c r="A198" s="57"/>
      <c r="B198" s="98"/>
      <c r="C198" s="98"/>
      <c r="D198" s="98"/>
      <c r="E198" s="99"/>
      <c r="F198" s="99"/>
      <c r="G198" s="55" t="s">
        <v>2967</v>
      </c>
      <c r="H198" s="85"/>
      <c r="I198" s="85"/>
      <c r="J198" s="85"/>
      <c r="K198" s="104" t="str">
        <f t="shared" si="38"/>
        <v/>
      </c>
      <c r="L198" s="104" t="str">
        <f t="shared" si="39"/>
        <v/>
      </c>
    </row>
    <row r="199" ht="20.1" customHeight="1" outlineLevel="1" spans="1:12">
      <c r="A199" s="57"/>
      <c r="B199" s="98"/>
      <c r="C199" s="98"/>
      <c r="D199" s="98"/>
      <c r="E199" s="99"/>
      <c r="F199" s="99"/>
      <c r="G199" s="55" t="s">
        <v>2968</v>
      </c>
      <c r="H199" s="85"/>
      <c r="I199" s="85"/>
      <c r="J199" s="85"/>
      <c r="K199" s="104" t="str">
        <f t="shared" si="38"/>
        <v/>
      </c>
      <c r="L199" s="104" t="str">
        <f t="shared" si="39"/>
        <v/>
      </c>
    </row>
    <row r="200" ht="20.1" customHeight="1" outlineLevel="1" spans="1:12">
      <c r="A200" s="57"/>
      <c r="B200" s="98"/>
      <c r="C200" s="98"/>
      <c r="D200" s="98"/>
      <c r="E200" s="99"/>
      <c r="F200" s="99"/>
      <c r="G200" s="55" t="s">
        <v>2969</v>
      </c>
      <c r="H200" s="85"/>
      <c r="I200" s="85"/>
      <c r="J200" s="85"/>
      <c r="K200" s="104" t="str">
        <f t="shared" ref="K200:K244" si="51">IFERROR(J200/H200,"")</f>
        <v/>
      </c>
      <c r="L200" s="104" t="str">
        <f t="shared" ref="L200:L244" si="52">IFERROR(J200/I200,"")</f>
        <v/>
      </c>
    </row>
    <row r="201" ht="20.1" customHeight="1" outlineLevel="1" spans="1:12">
      <c r="A201" s="57"/>
      <c r="B201" s="98"/>
      <c r="C201" s="98"/>
      <c r="D201" s="98"/>
      <c r="E201" s="99"/>
      <c r="F201" s="99"/>
      <c r="G201" s="55" t="s">
        <v>2970</v>
      </c>
      <c r="H201" s="85"/>
      <c r="I201" s="85"/>
      <c r="J201" s="85"/>
      <c r="K201" s="104" t="str">
        <f t="shared" si="51"/>
        <v/>
      </c>
      <c r="L201" s="104" t="str">
        <f t="shared" si="52"/>
        <v/>
      </c>
    </row>
    <row r="202" ht="20.1" customHeight="1" outlineLevel="1" spans="1:12">
      <c r="A202" s="57"/>
      <c r="B202" s="98"/>
      <c r="C202" s="98"/>
      <c r="D202" s="98"/>
      <c r="E202" s="99"/>
      <c r="F202" s="99"/>
      <c r="G202" s="55" t="s">
        <v>2971</v>
      </c>
      <c r="H202" s="85"/>
      <c r="I202" s="85"/>
      <c r="J202" s="85"/>
      <c r="K202" s="104" t="str">
        <f t="shared" si="51"/>
        <v/>
      </c>
      <c r="L202" s="104" t="str">
        <f t="shared" si="52"/>
        <v/>
      </c>
    </row>
    <row r="203" ht="20.1" customHeight="1" outlineLevel="1" spans="1:12">
      <c r="A203" s="57"/>
      <c r="B203" s="98"/>
      <c r="C203" s="98"/>
      <c r="D203" s="98"/>
      <c r="E203" s="99"/>
      <c r="F203" s="99"/>
      <c r="G203" s="55" t="s">
        <v>2972</v>
      </c>
      <c r="H203" s="109"/>
      <c r="I203" s="85"/>
      <c r="J203" s="85"/>
      <c r="K203" s="104" t="str">
        <f t="shared" si="51"/>
        <v/>
      </c>
      <c r="L203" s="104" t="str">
        <f t="shared" si="52"/>
        <v/>
      </c>
    </row>
    <row r="204" ht="20.1" customHeight="1" outlineLevel="1" spans="1:12">
      <c r="A204" s="57"/>
      <c r="B204" s="98"/>
      <c r="C204" s="98"/>
      <c r="D204" s="98"/>
      <c r="E204" s="99"/>
      <c r="F204" s="99"/>
      <c r="G204" s="55" t="s">
        <v>2973</v>
      </c>
      <c r="H204" s="85"/>
      <c r="I204" s="85"/>
      <c r="J204" s="85"/>
      <c r="K204" s="104" t="str">
        <f t="shared" si="51"/>
        <v/>
      </c>
      <c r="L204" s="104" t="str">
        <f t="shared" si="52"/>
        <v/>
      </c>
    </row>
    <row r="205" ht="20.1" customHeight="1" outlineLevel="1" spans="1:12">
      <c r="A205" s="57"/>
      <c r="B205" s="98"/>
      <c r="C205" s="98"/>
      <c r="D205" s="98"/>
      <c r="E205" s="99"/>
      <c r="F205" s="99"/>
      <c r="G205" s="55" t="s">
        <v>2974</v>
      </c>
      <c r="H205" s="85"/>
      <c r="I205" s="85"/>
      <c r="J205" s="85"/>
      <c r="K205" s="104" t="str">
        <f t="shared" si="51"/>
        <v/>
      </c>
      <c r="L205" s="104" t="str">
        <f t="shared" si="52"/>
        <v/>
      </c>
    </row>
    <row r="206" ht="20.1" customHeight="1" outlineLevel="1" spans="1:12">
      <c r="A206" s="57"/>
      <c r="B206" s="98"/>
      <c r="C206" s="98"/>
      <c r="D206" s="98"/>
      <c r="E206" s="99"/>
      <c r="F206" s="99"/>
      <c r="G206" s="55" t="s">
        <v>2975</v>
      </c>
      <c r="H206" s="85">
        <v>9328</v>
      </c>
      <c r="I206" s="85">
        <v>11683</v>
      </c>
      <c r="J206" s="85">
        <v>14669</v>
      </c>
      <c r="K206" s="104">
        <f t="shared" si="51"/>
        <v>1.57257718696398</v>
      </c>
      <c r="L206" s="104">
        <f t="shared" si="52"/>
        <v>1.25558503808953</v>
      </c>
    </row>
    <row r="207" ht="20.1" customHeight="1" outlineLevel="1" spans="1:12">
      <c r="A207" s="57"/>
      <c r="B207" s="98"/>
      <c r="C207" s="98"/>
      <c r="D207" s="98"/>
      <c r="E207" s="99"/>
      <c r="F207" s="99"/>
      <c r="G207" s="55" t="s">
        <v>2976</v>
      </c>
      <c r="H207" s="85"/>
      <c r="I207" s="85"/>
      <c r="J207" s="85"/>
      <c r="K207" s="104" t="str">
        <f t="shared" si="51"/>
        <v/>
      </c>
      <c r="L207" s="104" t="str">
        <f t="shared" si="52"/>
        <v/>
      </c>
    </row>
    <row r="208" ht="20.1" customHeight="1" spans="1:12">
      <c r="A208" s="57"/>
      <c r="B208" s="98"/>
      <c r="C208" s="98"/>
      <c r="D208" s="98"/>
      <c r="E208" s="99"/>
      <c r="F208" s="99"/>
      <c r="G208" s="107" t="s">
        <v>2977</v>
      </c>
      <c r="H208" s="82">
        <f>SUM(H209:H223)</f>
        <v>0</v>
      </c>
      <c r="I208" s="82">
        <f t="shared" ref="I208:J208" si="53">SUM(I209:I223)</f>
        <v>175</v>
      </c>
      <c r="J208" s="82">
        <f t="shared" si="53"/>
        <v>0</v>
      </c>
      <c r="K208" s="102" t="str">
        <f t="shared" si="51"/>
        <v/>
      </c>
      <c r="L208" s="102">
        <f t="shared" si="52"/>
        <v>0</v>
      </c>
    </row>
    <row r="209" ht="20.1" customHeight="1" outlineLevel="1" spans="1:12">
      <c r="A209" s="57"/>
      <c r="B209" s="98"/>
      <c r="C209" s="98"/>
      <c r="D209" s="98"/>
      <c r="E209" s="99"/>
      <c r="F209" s="99"/>
      <c r="G209" s="55" t="s">
        <v>2978</v>
      </c>
      <c r="H209" s="85"/>
      <c r="I209" s="85"/>
      <c r="J209" s="85"/>
      <c r="K209" s="104" t="str">
        <f t="shared" si="51"/>
        <v/>
      </c>
      <c r="L209" s="104" t="str">
        <f t="shared" si="52"/>
        <v/>
      </c>
    </row>
    <row r="210" ht="20.1" customHeight="1" outlineLevel="1" spans="1:12">
      <c r="A210" s="57"/>
      <c r="B210" s="98"/>
      <c r="C210" s="98"/>
      <c r="D210" s="98"/>
      <c r="E210" s="99"/>
      <c r="F210" s="99"/>
      <c r="G210" s="55" t="s">
        <v>2979</v>
      </c>
      <c r="H210" s="85"/>
      <c r="I210" s="85"/>
      <c r="J210" s="85"/>
      <c r="K210" s="104" t="str">
        <f t="shared" si="51"/>
        <v/>
      </c>
      <c r="L210" s="104" t="str">
        <f t="shared" si="52"/>
        <v/>
      </c>
    </row>
    <row r="211" ht="20.1" customHeight="1" outlineLevel="1" spans="1:12">
      <c r="A211" s="57"/>
      <c r="B211" s="98"/>
      <c r="C211" s="98"/>
      <c r="D211" s="98"/>
      <c r="E211" s="99"/>
      <c r="F211" s="99"/>
      <c r="G211" s="55" t="s">
        <v>2980</v>
      </c>
      <c r="H211" s="85"/>
      <c r="I211" s="85"/>
      <c r="J211" s="85"/>
      <c r="K211" s="104" t="str">
        <f t="shared" si="51"/>
        <v/>
      </c>
      <c r="L211" s="104" t="str">
        <f t="shared" si="52"/>
        <v/>
      </c>
    </row>
    <row r="212" ht="20.1" customHeight="1" outlineLevel="1" spans="1:12">
      <c r="A212" s="57"/>
      <c r="B212" s="98"/>
      <c r="C212" s="98"/>
      <c r="D212" s="98"/>
      <c r="E212" s="99"/>
      <c r="F212" s="99"/>
      <c r="G212" s="55" t="s">
        <v>2981</v>
      </c>
      <c r="H212" s="85"/>
      <c r="I212" s="85"/>
      <c r="J212" s="85"/>
      <c r="K212" s="104" t="str">
        <f t="shared" si="51"/>
        <v/>
      </c>
      <c r="L212" s="104" t="str">
        <f t="shared" si="52"/>
        <v/>
      </c>
    </row>
    <row r="213" ht="20.1" customHeight="1" outlineLevel="1" spans="1:12">
      <c r="A213" s="57"/>
      <c r="B213" s="98"/>
      <c r="C213" s="98"/>
      <c r="D213" s="98"/>
      <c r="E213" s="99"/>
      <c r="F213" s="99"/>
      <c r="G213" s="55" t="s">
        <v>2982</v>
      </c>
      <c r="H213" s="85"/>
      <c r="I213" s="85"/>
      <c r="J213" s="85"/>
      <c r="K213" s="104" t="str">
        <f t="shared" si="51"/>
        <v/>
      </c>
      <c r="L213" s="104" t="str">
        <f t="shared" si="52"/>
        <v/>
      </c>
    </row>
    <row r="214" ht="20.1" customHeight="1" outlineLevel="1" spans="1:12">
      <c r="A214" s="57"/>
      <c r="B214" s="98"/>
      <c r="C214" s="98"/>
      <c r="D214" s="98"/>
      <c r="E214" s="99"/>
      <c r="F214" s="99"/>
      <c r="G214" s="55" t="s">
        <v>2983</v>
      </c>
      <c r="H214" s="85"/>
      <c r="I214" s="85"/>
      <c r="J214" s="85"/>
      <c r="K214" s="104" t="str">
        <f t="shared" si="51"/>
        <v/>
      </c>
      <c r="L214" s="104" t="str">
        <f t="shared" si="52"/>
        <v/>
      </c>
    </row>
    <row r="215" ht="20.1" customHeight="1" outlineLevel="1" spans="1:12">
      <c r="A215" s="57"/>
      <c r="B215" s="98"/>
      <c r="C215" s="98"/>
      <c r="D215" s="98"/>
      <c r="E215" s="99"/>
      <c r="F215" s="99"/>
      <c r="G215" s="55" t="s">
        <v>2984</v>
      </c>
      <c r="H215" s="85"/>
      <c r="I215" s="85"/>
      <c r="J215" s="85"/>
      <c r="K215" s="104" t="str">
        <f t="shared" si="51"/>
        <v/>
      </c>
      <c r="L215" s="104" t="str">
        <f t="shared" si="52"/>
        <v/>
      </c>
    </row>
    <row r="216" ht="20.1" customHeight="1" outlineLevel="1" spans="1:12">
      <c r="A216" s="57"/>
      <c r="B216" s="98"/>
      <c r="C216" s="98"/>
      <c r="D216" s="98"/>
      <c r="E216" s="99"/>
      <c r="F216" s="99"/>
      <c r="G216" s="55" t="s">
        <v>2985</v>
      </c>
      <c r="H216" s="85"/>
      <c r="I216" s="85"/>
      <c r="J216" s="85"/>
      <c r="K216" s="104" t="str">
        <f t="shared" si="51"/>
        <v/>
      </c>
      <c r="L216" s="104" t="str">
        <f t="shared" si="52"/>
        <v/>
      </c>
    </row>
    <row r="217" ht="20.1" customHeight="1" outlineLevel="1" spans="1:12">
      <c r="A217" s="57"/>
      <c r="B217" s="98"/>
      <c r="C217" s="98"/>
      <c r="D217" s="98"/>
      <c r="E217" s="99"/>
      <c r="F217" s="99"/>
      <c r="G217" s="55" t="s">
        <v>2986</v>
      </c>
      <c r="H217" s="85"/>
      <c r="I217" s="85"/>
      <c r="J217" s="85"/>
      <c r="K217" s="104" t="str">
        <f t="shared" si="51"/>
        <v/>
      </c>
      <c r="L217" s="104" t="str">
        <f t="shared" si="52"/>
        <v/>
      </c>
    </row>
    <row r="218" ht="20.1" customHeight="1" outlineLevel="1" spans="1:12">
      <c r="A218" s="57"/>
      <c r="B218" s="98"/>
      <c r="C218" s="98"/>
      <c r="D218" s="98"/>
      <c r="E218" s="99"/>
      <c r="F218" s="99"/>
      <c r="G218" s="55" t="s">
        <v>2987</v>
      </c>
      <c r="H218" s="85"/>
      <c r="I218" s="85"/>
      <c r="J218" s="85"/>
      <c r="K218" s="104" t="str">
        <f t="shared" si="51"/>
        <v/>
      </c>
      <c r="L218" s="104" t="str">
        <f t="shared" si="52"/>
        <v/>
      </c>
    </row>
    <row r="219" ht="20.1" customHeight="1" outlineLevel="1" spans="1:12">
      <c r="A219" s="57"/>
      <c r="B219" s="98"/>
      <c r="C219" s="98"/>
      <c r="D219" s="98"/>
      <c r="E219" s="99"/>
      <c r="F219" s="99"/>
      <c r="G219" s="55" t="s">
        <v>2988</v>
      </c>
      <c r="H219" s="109"/>
      <c r="I219" s="85"/>
      <c r="J219" s="85"/>
      <c r="K219" s="104" t="str">
        <f t="shared" si="51"/>
        <v/>
      </c>
      <c r="L219" s="104" t="str">
        <f t="shared" si="52"/>
        <v/>
      </c>
    </row>
    <row r="220" ht="20.1" customHeight="1" outlineLevel="1" spans="1:12">
      <c r="A220" s="57"/>
      <c r="B220" s="98"/>
      <c r="C220" s="98"/>
      <c r="D220" s="98"/>
      <c r="E220" s="99"/>
      <c r="F220" s="99"/>
      <c r="G220" s="55" t="s">
        <v>2989</v>
      </c>
      <c r="H220" s="85"/>
      <c r="I220" s="85"/>
      <c r="J220" s="85"/>
      <c r="K220" s="104" t="str">
        <f t="shared" si="51"/>
        <v/>
      </c>
      <c r="L220" s="104" t="str">
        <f t="shared" si="52"/>
        <v/>
      </c>
    </row>
    <row r="221" ht="20.1" customHeight="1" outlineLevel="1" spans="1:12">
      <c r="A221" s="57"/>
      <c r="B221" s="98"/>
      <c r="C221" s="98"/>
      <c r="D221" s="98"/>
      <c r="E221" s="99"/>
      <c r="F221" s="99"/>
      <c r="G221" s="55" t="s">
        <v>2990</v>
      </c>
      <c r="H221" s="85"/>
      <c r="I221" s="85"/>
      <c r="J221" s="85"/>
      <c r="K221" s="104" t="str">
        <f t="shared" si="51"/>
        <v/>
      </c>
      <c r="L221" s="104" t="str">
        <f t="shared" si="52"/>
        <v/>
      </c>
    </row>
    <row r="222" ht="20.1" customHeight="1" outlineLevel="1" spans="1:12">
      <c r="A222" s="57"/>
      <c r="B222" s="98"/>
      <c r="C222" s="98"/>
      <c r="D222" s="98"/>
      <c r="E222" s="99"/>
      <c r="F222" s="99"/>
      <c r="G222" s="55" t="s">
        <v>2991</v>
      </c>
      <c r="H222" s="85"/>
      <c r="I222" s="85">
        <v>175</v>
      </c>
      <c r="J222" s="85"/>
      <c r="K222" s="104" t="str">
        <f t="shared" si="51"/>
        <v/>
      </c>
      <c r="L222" s="104">
        <f t="shared" si="52"/>
        <v>0</v>
      </c>
    </row>
    <row r="223" ht="20.1" customHeight="1" outlineLevel="1" spans="1:12">
      <c r="A223" s="57"/>
      <c r="B223" s="98"/>
      <c r="C223" s="98"/>
      <c r="D223" s="98"/>
      <c r="E223" s="99"/>
      <c r="F223" s="99"/>
      <c r="G223" s="55" t="s">
        <v>2992</v>
      </c>
      <c r="H223" s="85"/>
      <c r="I223" s="85"/>
      <c r="J223" s="85"/>
      <c r="K223" s="104" t="str">
        <f t="shared" si="51"/>
        <v/>
      </c>
      <c r="L223" s="104" t="str">
        <f t="shared" si="52"/>
        <v/>
      </c>
    </row>
    <row r="224" ht="20.1" customHeight="1" spans="1:12">
      <c r="A224" s="57"/>
      <c r="B224" s="98"/>
      <c r="C224" s="98"/>
      <c r="D224" s="98"/>
      <c r="E224" s="99"/>
      <c r="F224" s="99"/>
      <c r="G224" s="107" t="s">
        <v>2993</v>
      </c>
      <c r="H224" s="82">
        <f>SUM(H225,H238)</f>
        <v>0</v>
      </c>
      <c r="I224" s="82">
        <f t="shared" ref="I224:J224" si="54">SUM(I225,I238)</f>
        <v>0</v>
      </c>
      <c r="J224" s="82">
        <f t="shared" si="54"/>
        <v>0</v>
      </c>
      <c r="K224" s="102" t="str">
        <f t="shared" si="51"/>
        <v/>
      </c>
      <c r="L224" s="102" t="str">
        <f t="shared" si="52"/>
        <v/>
      </c>
    </row>
    <row r="225" ht="20.1" customHeight="1" outlineLevel="1" spans="1:12">
      <c r="A225" s="57"/>
      <c r="B225" s="98"/>
      <c r="C225" s="98"/>
      <c r="D225" s="98"/>
      <c r="E225" s="99"/>
      <c r="F225" s="99"/>
      <c r="G225" s="83" t="s">
        <v>2994</v>
      </c>
      <c r="H225" s="84">
        <f>SUM(H226:H237)</f>
        <v>0</v>
      </c>
      <c r="I225" s="84">
        <f t="shared" ref="I225:J225" si="55">SUM(I226:I237)</f>
        <v>0</v>
      </c>
      <c r="J225" s="84">
        <f t="shared" si="55"/>
        <v>0</v>
      </c>
      <c r="K225" s="103" t="str">
        <f t="shared" si="51"/>
        <v/>
      </c>
      <c r="L225" s="103" t="str">
        <f t="shared" si="52"/>
        <v/>
      </c>
    </row>
    <row r="226" ht="20.1" customHeight="1" outlineLevel="1" spans="1:12">
      <c r="A226" s="57"/>
      <c r="B226" s="98"/>
      <c r="C226" s="98"/>
      <c r="D226" s="98"/>
      <c r="E226" s="99"/>
      <c r="F226" s="99"/>
      <c r="G226" s="55" t="s">
        <v>2995</v>
      </c>
      <c r="H226" s="85"/>
      <c r="I226" s="85"/>
      <c r="J226" s="85"/>
      <c r="K226" s="104" t="str">
        <f t="shared" si="51"/>
        <v/>
      </c>
      <c r="L226" s="104" t="str">
        <f t="shared" si="52"/>
        <v/>
      </c>
    </row>
    <row r="227" ht="20.1" customHeight="1" outlineLevel="1" spans="1:12">
      <c r="A227" s="57"/>
      <c r="B227" s="98"/>
      <c r="C227" s="98"/>
      <c r="D227" s="98"/>
      <c r="E227" s="99"/>
      <c r="F227" s="99"/>
      <c r="G227" s="55" t="s">
        <v>2996</v>
      </c>
      <c r="H227" s="85"/>
      <c r="I227" s="85"/>
      <c r="J227" s="85"/>
      <c r="K227" s="104" t="str">
        <f t="shared" si="51"/>
        <v/>
      </c>
      <c r="L227" s="104" t="str">
        <f t="shared" si="52"/>
        <v/>
      </c>
    </row>
    <row r="228" ht="20.1" customHeight="1" outlineLevel="1" spans="1:12">
      <c r="A228" s="57"/>
      <c r="B228" s="98"/>
      <c r="C228" s="98"/>
      <c r="D228" s="98"/>
      <c r="E228" s="99"/>
      <c r="F228" s="99"/>
      <c r="G228" s="55" t="s">
        <v>2997</v>
      </c>
      <c r="H228" s="85"/>
      <c r="I228" s="85"/>
      <c r="J228" s="85"/>
      <c r="K228" s="104" t="str">
        <f t="shared" si="51"/>
        <v/>
      </c>
      <c r="L228" s="104" t="str">
        <f t="shared" si="52"/>
        <v/>
      </c>
    </row>
    <row r="229" ht="20.1" customHeight="1" outlineLevel="1" spans="1:12">
      <c r="A229" s="57"/>
      <c r="B229" s="98"/>
      <c r="C229" s="98"/>
      <c r="D229" s="98"/>
      <c r="E229" s="99"/>
      <c r="F229" s="99"/>
      <c r="G229" s="55" t="s">
        <v>2998</v>
      </c>
      <c r="H229" s="85"/>
      <c r="I229" s="85"/>
      <c r="J229" s="85"/>
      <c r="K229" s="104" t="str">
        <f t="shared" si="51"/>
        <v/>
      </c>
      <c r="L229" s="104" t="str">
        <f t="shared" si="52"/>
        <v/>
      </c>
    </row>
    <row r="230" ht="20.1" customHeight="1" outlineLevel="1" spans="1:12">
      <c r="A230" s="57"/>
      <c r="B230" s="98"/>
      <c r="C230" s="98"/>
      <c r="D230" s="98"/>
      <c r="E230" s="99"/>
      <c r="F230" s="99"/>
      <c r="G230" s="55" t="s">
        <v>2999</v>
      </c>
      <c r="H230" s="85"/>
      <c r="I230" s="85"/>
      <c r="J230" s="85"/>
      <c r="K230" s="104" t="str">
        <f t="shared" si="51"/>
        <v/>
      </c>
      <c r="L230" s="104" t="str">
        <f t="shared" si="52"/>
        <v/>
      </c>
    </row>
    <row r="231" ht="20.1" customHeight="1" outlineLevel="1" spans="1:12">
      <c r="A231" s="57"/>
      <c r="B231" s="98"/>
      <c r="C231" s="98"/>
      <c r="D231" s="98"/>
      <c r="E231" s="99"/>
      <c r="F231" s="99"/>
      <c r="G231" s="55" t="s">
        <v>3000</v>
      </c>
      <c r="H231" s="85"/>
      <c r="I231" s="85"/>
      <c r="J231" s="85"/>
      <c r="K231" s="104" t="str">
        <f t="shared" si="51"/>
        <v/>
      </c>
      <c r="L231" s="104" t="str">
        <f t="shared" si="52"/>
        <v/>
      </c>
    </row>
    <row r="232" ht="20.1" customHeight="1" outlineLevel="1" spans="1:12">
      <c r="A232" s="57"/>
      <c r="B232" s="98"/>
      <c r="C232" s="98"/>
      <c r="D232" s="98"/>
      <c r="E232" s="99"/>
      <c r="F232" s="99"/>
      <c r="G232" s="55" t="s">
        <v>3001</v>
      </c>
      <c r="H232" s="85"/>
      <c r="I232" s="85"/>
      <c r="J232" s="85"/>
      <c r="K232" s="104" t="str">
        <f t="shared" si="51"/>
        <v/>
      </c>
      <c r="L232" s="104" t="str">
        <f t="shared" si="52"/>
        <v/>
      </c>
    </row>
    <row r="233" ht="20.1" customHeight="1" outlineLevel="1" spans="1:12">
      <c r="A233" s="57"/>
      <c r="B233" s="98"/>
      <c r="C233" s="98"/>
      <c r="D233" s="98"/>
      <c r="E233" s="99"/>
      <c r="F233" s="99"/>
      <c r="G233" s="55" t="s">
        <v>3002</v>
      </c>
      <c r="H233" s="85"/>
      <c r="I233" s="85"/>
      <c r="J233" s="85"/>
      <c r="K233" s="104" t="str">
        <f t="shared" si="51"/>
        <v/>
      </c>
      <c r="L233" s="104" t="str">
        <f t="shared" si="52"/>
        <v/>
      </c>
    </row>
    <row r="234" ht="20.1" customHeight="1" outlineLevel="1" spans="1:12">
      <c r="A234" s="57"/>
      <c r="B234" s="98"/>
      <c r="C234" s="98"/>
      <c r="D234" s="98"/>
      <c r="E234" s="99"/>
      <c r="F234" s="99"/>
      <c r="G234" s="55" t="s">
        <v>3003</v>
      </c>
      <c r="H234" s="85"/>
      <c r="I234" s="85"/>
      <c r="J234" s="85"/>
      <c r="K234" s="104" t="str">
        <f t="shared" si="51"/>
        <v/>
      </c>
      <c r="L234" s="104" t="str">
        <f t="shared" si="52"/>
        <v/>
      </c>
    </row>
    <row r="235" ht="20.1" customHeight="1" outlineLevel="1" spans="1:12">
      <c r="A235" s="57"/>
      <c r="B235" s="98"/>
      <c r="C235" s="98"/>
      <c r="D235" s="98"/>
      <c r="E235" s="99"/>
      <c r="F235" s="99"/>
      <c r="G235" s="55" t="s">
        <v>3004</v>
      </c>
      <c r="H235" s="85"/>
      <c r="I235" s="85"/>
      <c r="J235" s="85"/>
      <c r="K235" s="104" t="str">
        <f t="shared" si="51"/>
        <v/>
      </c>
      <c r="L235" s="104" t="str">
        <f t="shared" si="52"/>
        <v/>
      </c>
    </row>
    <row r="236" ht="20.1" customHeight="1" outlineLevel="1" spans="1:12">
      <c r="A236" s="57"/>
      <c r="B236" s="98"/>
      <c r="C236" s="98"/>
      <c r="D236" s="98"/>
      <c r="E236" s="99"/>
      <c r="F236" s="99"/>
      <c r="G236" s="55" t="s">
        <v>3005</v>
      </c>
      <c r="H236" s="85"/>
      <c r="I236" s="85"/>
      <c r="J236" s="85"/>
      <c r="K236" s="104" t="str">
        <f t="shared" si="51"/>
        <v/>
      </c>
      <c r="L236" s="104" t="str">
        <f t="shared" si="52"/>
        <v/>
      </c>
    </row>
    <row r="237" ht="20.1" customHeight="1" outlineLevel="1" spans="1:12">
      <c r="A237" s="57"/>
      <c r="B237" s="98"/>
      <c r="C237" s="98"/>
      <c r="D237" s="98"/>
      <c r="E237" s="99"/>
      <c r="F237" s="99"/>
      <c r="G237" s="55" t="s">
        <v>3006</v>
      </c>
      <c r="H237" s="85"/>
      <c r="I237" s="85"/>
      <c r="J237" s="85"/>
      <c r="K237" s="104" t="str">
        <f t="shared" si="51"/>
        <v/>
      </c>
      <c r="L237" s="104" t="str">
        <f t="shared" si="52"/>
        <v/>
      </c>
    </row>
    <row r="238" ht="20.1" customHeight="1" outlineLevel="1" spans="1:12">
      <c r="A238" s="57"/>
      <c r="B238" s="98"/>
      <c r="C238" s="98"/>
      <c r="D238" s="98"/>
      <c r="E238" s="99"/>
      <c r="F238" s="99"/>
      <c r="G238" s="83" t="s">
        <v>3007</v>
      </c>
      <c r="H238" s="84">
        <f>SUM(H239:H244)</f>
        <v>0</v>
      </c>
      <c r="I238" s="84">
        <f t="shared" ref="I238:J238" si="56">SUM(I239:I244)</f>
        <v>0</v>
      </c>
      <c r="J238" s="84">
        <f t="shared" si="56"/>
        <v>0</v>
      </c>
      <c r="K238" s="103" t="str">
        <f t="shared" si="51"/>
        <v/>
      </c>
      <c r="L238" s="103" t="str">
        <f t="shared" si="52"/>
        <v/>
      </c>
    </row>
    <row r="239" ht="20.1" customHeight="1" outlineLevel="1" spans="1:12">
      <c r="A239" s="57"/>
      <c r="B239" s="98"/>
      <c r="C239" s="98"/>
      <c r="D239" s="98"/>
      <c r="E239" s="99"/>
      <c r="F239" s="99"/>
      <c r="G239" s="55" t="s">
        <v>3008</v>
      </c>
      <c r="H239" s="85"/>
      <c r="I239" s="85"/>
      <c r="J239" s="85"/>
      <c r="K239" s="104" t="str">
        <f t="shared" si="51"/>
        <v/>
      </c>
      <c r="L239" s="104" t="str">
        <f t="shared" si="52"/>
        <v/>
      </c>
    </row>
    <row r="240" ht="20.1" customHeight="1" outlineLevel="1" spans="1:12">
      <c r="A240" s="57"/>
      <c r="B240" s="98"/>
      <c r="C240" s="98"/>
      <c r="D240" s="98"/>
      <c r="E240" s="99"/>
      <c r="F240" s="99"/>
      <c r="G240" s="55" t="s">
        <v>3009</v>
      </c>
      <c r="H240" s="85"/>
      <c r="I240" s="85"/>
      <c r="J240" s="85"/>
      <c r="K240" s="104" t="str">
        <f t="shared" si="51"/>
        <v/>
      </c>
      <c r="L240" s="104" t="str">
        <f t="shared" si="52"/>
        <v/>
      </c>
    </row>
    <row r="241" ht="20.1" customHeight="1" outlineLevel="1" spans="1:12">
      <c r="A241" s="57"/>
      <c r="B241" s="98"/>
      <c r="C241" s="98"/>
      <c r="D241" s="98"/>
      <c r="E241" s="99"/>
      <c r="F241" s="99"/>
      <c r="G241" s="55" t="s">
        <v>3010</v>
      </c>
      <c r="H241" s="85"/>
      <c r="I241" s="85"/>
      <c r="J241" s="85"/>
      <c r="K241" s="104" t="str">
        <f t="shared" si="51"/>
        <v/>
      </c>
      <c r="L241" s="104" t="str">
        <f t="shared" si="52"/>
        <v/>
      </c>
    </row>
    <row r="242" ht="20.1" customHeight="1" outlineLevel="1" spans="1:12">
      <c r="A242" s="57"/>
      <c r="B242" s="98"/>
      <c r="C242" s="98"/>
      <c r="D242" s="98"/>
      <c r="E242" s="99"/>
      <c r="F242" s="99"/>
      <c r="G242" s="55" t="s">
        <v>3011</v>
      </c>
      <c r="H242" s="85"/>
      <c r="I242" s="85"/>
      <c r="J242" s="85"/>
      <c r="K242" s="104" t="str">
        <f t="shared" si="51"/>
        <v/>
      </c>
      <c r="L242" s="104" t="str">
        <f t="shared" si="52"/>
        <v/>
      </c>
    </row>
    <row r="243" ht="20.1" customHeight="1" outlineLevel="1" spans="1:12">
      <c r="A243" s="57"/>
      <c r="B243" s="98"/>
      <c r="C243" s="98"/>
      <c r="D243" s="98"/>
      <c r="E243" s="99"/>
      <c r="F243" s="99"/>
      <c r="G243" s="55" t="s">
        <v>3012</v>
      </c>
      <c r="H243" s="85"/>
      <c r="I243" s="85"/>
      <c r="J243" s="85"/>
      <c r="K243" s="104" t="str">
        <f t="shared" si="51"/>
        <v/>
      </c>
      <c r="L243" s="104" t="str">
        <f t="shared" si="52"/>
        <v/>
      </c>
    </row>
    <row r="244" ht="20.1" customHeight="1" outlineLevel="1" spans="1:12">
      <c r="A244" s="57"/>
      <c r="B244" s="98"/>
      <c r="C244" s="98"/>
      <c r="D244" s="98"/>
      <c r="E244" s="99"/>
      <c r="F244" s="99"/>
      <c r="G244" s="55" t="s">
        <v>3013</v>
      </c>
      <c r="H244" s="85"/>
      <c r="I244" s="85"/>
      <c r="J244" s="85"/>
      <c r="K244" s="104" t="str">
        <f t="shared" si="51"/>
        <v/>
      </c>
      <c r="L244" s="104" t="str">
        <f t="shared" si="52"/>
        <v/>
      </c>
    </row>
    <row r="245" ht="20.1" hidden="1" customHeight="1" spans="1:12">
      <c r="A245" s="57"/>
      <c r="B245" s="98"/>
      <c r="C245" s="98"/>
      <c r="D245" s="98"/>
      <c r="E245" s="99"/>
      <c r="F245" s="99"/>
      <c r="G245" s="55"/>
      <c r="H245" s="85"/>
      <c r="I245" s="85"/>
      <c r="J245" s="85"/>
      <c r="K245" s="104"/>
      <c r="L245" s="104"/>
    </row>
    <row r="246" ht="20.1" hidden="1" customHeight="1" spans="1:12">
      <c r="A246" s="57"/>
      <c r="B246" s="98"/>
      <c r="C246" s="98"/>
      <c r="D246" s="98"/>
      <c r="E246" s="99"/>
      <c r="F246" s="99"/>
      <c r="G246" s="55"/>
      <c r="H246" s="85"/>
      <c r="I246" s="85"/>
      <c r="J246" s="85"/>
      <c r="K246" s="104"/>
      <c r="L246" s="104"/>
    </row>
    <row r="247" ht="20.1" hidden="1" customHeight="1" spans="1:12">
      <c r="A247" s="57"/>
      <c r="B247" s="98"/>
      <c r="C247" s="98"/>
      <c r="D247" s="98"/>
      <c r="E247" s="99"/>
      <c r="F247" s="99"/>
      <c r="G247" s="55"/>
      <c r="H247" s="85"/>
      <c r="I247" s="85"/>
      <c r="J247" s="85"/>
      <c r="K247" s="104"/>
      <c r="L247" s="104"/>
    </row>
    <row r="248" ht="20.1" hidden="1" customHeight="1" spans="1:12">
      <c r="A248" s="57"/>
      <c r="B248" s="98"/>
      <c r="C248" s="98"/>
      <c r="D248" s="98"/>
      <c r="E248" s="99"/>
      <c r="F248" s="99"/>
      <c r="G248" s="55"/>
      <c r="H248" s="85"/>
      <c r="I248" s="85"/>
      <c r="J248" s="85"/>
      <c r="K248" s="104"/>
      <c r="L248" s="104"/>
    </row>
    <row r="249" ht="20.1" hidden="1" customHeight="1" spans="1:12">
      <c r="A249" s="57"/>
      <c r="B249" s="98"/>
      <c r="C249" s="98"/>
      <c r="D249" s="98"/>
      <c r="E249" s="99"/>
      <c r="F249" s="99"/>
      <c r="G249" s="55"/>
      <c r="H249" s="85"/>
      <c r="I249" s="85"/>
      <c r="J249" s="85"/>
      <c r="K249" s="104"/>
      <c r="L249" s="104"/>
    </row>
    <row r="250" ht="20.1" hidden="1" customHeight="1" spans="1:12">
      <c r="A250" s="57"/>
      <c r="B250" s="98"/>
      <c r="C250" s="98"/>
      <c r="D250" s="98"/>
      <c r="E250" s="99"/>
      <c r="F250" s="99"/>
      <c r="G250" s="55"/>
      <c r="H250" s="85"/>
      <c r="I250" s="85"/>
      <c r="J250" s="85"/>
      <c r="K250" s="104"/>
      <c r="L250" s="104"/>
    </row>
    <row r="251" ht="20.1" customHeight="1" spans="1:12">
      <c r="A251" s="110" t="s">
        <v>57</v>
      </c>
      <c r="B251" s="111">
        <f>SUM(B7:B12,B18:B19,B22:B27,B33:B34)</f>
        <v>25328</v>
      </c>
      <c r="C251" s="111">
        <f t="shared" ref="C251:D251" si="57">SUM(C7:C12,C18:C19,C22:C27,C33:C34)</f>
        <v>38091</v>
      </c>
      <c r="D251" s="111">
        <f t="shared" si="57"/>
        <v>29500</v>
      </c>
      <c r="E251" s="112">
        <f t="shared" ref="E251:E259" si="58">IFERROR(D251/B251,"")</f>
        <v>1.16471888818699</v>
      </c>
      <c r="F251" s="112">
        <f t="shared" ref="F251:F259" si="59">IFERROR(D251/C251,"")</f>
        <v>0.774461158803917</v>
      </c>
      <c r="G251" s="110" t="s">
        <v>2355</v>
      </c>
      <c r="H251" s="113">
        <f>SUM(H7,H23,H35,H46,H104,H120,H163,H167,H192,H208,H224)</f>
        <v>31127</v>
      </c>
      <c r="I251" s="113">
        <f>SUM(I7,I23,I35,I46,I104,I120,I163,I167,I192,I208,I224)</f>
        <v>223249</v>
      </c>
      <c r="J251" s="113">
        <f>SUM(J7,J23,J35,J46,J104,J120,J163,J167,J192,J208,J224)</f>
        <v>66560</v>
      </c>
      <c r="K251" s="116">
        <f t="shared" ref="K251:K264" si="60">IFERROR(J251/H251,"")</f>
        <v>2.13833649243422</v>
      </c>
      <c r="L251" s="116">
        <f t="shared" ref="L251:L264" si="61">IFERROR(J251/I251,"")</f>
        <v>0.298142432888837</v>
      </c>
    </row>
    <row r="252" ht="20.1" customHeight="1" spans="1:12">
      <c r="A252" s="114" t="s">
        <v>2362</v>
      </c>
      <c r="B252" s="113">
        <f>SUM(B253:B256,B258:B259)</f>
        <v>5799</v>
      </c>
      <c r="C252" s="113">
        <f t="shared" ref="C252:D252" si="62">SUM(C253:C256,C258:C259)</f>
        <v>219218</v>
      </c>
      <c r="D252" s="113">
        <f t="shared" si="62"/>
        <v>42468</v>
      </c>
      <c r="E252" s="112">
        <f t="shared" si="58"/>
        <v>7.32333160889809</v>
      </c>
      <c r="F252" s="112">
        <f t="shared" si="59"/>
        <v>0.193724967840232</v>
      </c>
      <c r="G252" s="114" t="s">
        <v>2363</v>
      </c>
      <c r="H252" s="113">
        <f>SUM(H253:H257)</f>
        <v>0</v>
      </c>
      <c r="I252" s="113">
        <f>SUM(I253:I257)</f>
        <v>34060</v>
      </c>
      <c r="J252" s="113">
        <f>SUM(J253:J257)</f>
        <v>0</v>
      </c>
      <c r="K252" s="116" t="str">
        <f t="shared" si="60"/>
        <v/>
      </c>
      <c r="L252" s="116">
        <f t="shared" si="61"/>
        <v>0</v>
      </c>
    </row>
    <row r="253" ht="20.1" customHeight="1" spans="1:12">
      <c r="A253" s="90" t="s">
        <v>3014</v>
      </c>
      <c r="B253" s="82"/>
      <c r="C253" s="82">
        <v>21000</v>
      </c>
      <c r="D253" s="82">
        <v>3000</v>
      </c>
      <c r="E253" s="81" t="str">
        <f t="shared" si="58"/>
        <v/>
      </c>
      <c r="F253" s="81">
        <f t="shared" si="59"/>
        <v>0.142857142857143</v>
      </c>
      <c r="G253" s="90" t="s">
        <v>3015</v>
      </c>
      <c r="H253" s="82"/>
      <c r="I253" s="82"/>
      <c r="J253" s="82"/>
      <c r="K253" s="102" t="str">
        <f t="shared" si="60"/>
        <v/>
      </c>
      <c r="L253" s="102" t="str">
        <f t="shared" si="61"/>
        <v/>
      </c>
    </row>
    <row r="254" ht="20.1" customHeight="1" spans="1:12">
      <c r="A254" s="90" t="s">
        <v>3016</v>
      </c>
      <c r="B254" s="82"/>
      <c r="C254" s="82"/>
      <c r="D254" s="82"/>
      <c r="E254" s="81" t="str">
        <f t="shared" si="58"/>
        <v/>
      </c>
      <c r="F254" s="81" t="str">
        <f t="shared" si="59"/>
        <v/>
      </c>
      <c r="G254" s="90" t="s">
        <v>3017</v>
      </c>
      <c r="H254" s="82"/>
      <c r="I254" s="82"/>
      <c r="J254" s="82"/>
      <c r="K254" s="102" t="str">
        <f t="shared" si="60"/>
        <v/>
      </c>
      <c r="L254" s="102" t="str">
        <f t="shared" si="61"/>
        <v/>
      </c>
    </row>
    <row r="255" ht="20.1" customHeight="1" spans="1:12">
      <c r="A255" s="90" t="s">
        <v>2440</v>
      </c>
      <c r="B255" s="82">
        <v>5799</v>
      </c>
      <c r="C255" s="82">
        <v>22818</v>
      </c>
      <c r="D255" s="82">
        <v>34060</v>
      </c>
      <c r="E255" s="81">
        <f t="shared" si="58"/>
        <v>5.8734264528367</v>
      </c>
      <c r="F255" s="81">
        <f t="shared" si="59"/>
        <v>1.4926812165834</v>
      </c>
      <c r="G255" s="90" t="s">
        <v>2441</v>
      </c>
      <c r="H255" s="115">
        <f>表三!B85</f>
        <v>0</v>
      </c>
      <c r="I255" s="115">
        <f>表三!C85</f>
        <v>0</v>
      </c>
      <c r="J255" s="115">
        <f>表三!D85</f>
        <v>0</v>
      </c>
      <c r="K255" s="102" t="str">
        <f t="shared" si="60"/>
        <v/>
      </c>
      <c r="L255" s="102" t="str">
        <f t="shared" si="61"/>
        <v/>
      </c>
    </row>
    <row r="256" ht="20.1" customHeight="1" spans="1:12">
      <c r="A256" s="90" t="s">
        <v>2442</v>
      </c>
      <c r="B256" s="82"/>
      <c r="C256" s="82"/>
      <c r="D256" s="82"/>
      <c r="E256" s="81" t="str">
        <f t="shared" si="58"/>
        <v/>
      </c>
      <c r="F256" s="81" t="str">
        <f t="shared" si="59"/>
        <v/>
      </c>
      <c r="G256" s="90" t="s">
        <v>3018</v>
      </c>
      <c r="H256" s="82"/>
      <c r="I256" s="82">
        <v>34060</v>
      </c>
      <c r="J256" s="82"/>
      <c r="K256" s="102" t="str">
        <f t="shared" si="60"/>
        <v/>
      </c>
      <c r="L256" s="102">
        <f t="shared" si="61"/>
        <v>0</v>
      </c>
    </row>
    <row r="257" ht="20.1" customHeight="1" spans="1:12">
      <c r="A257" s="86" t="s">
        <v>3019</v>
      </c>
      <c r="B257" s="87">
        <v>0</v>
      </c>
      <c r="C257" s="87"/>
      <c r="D257" s="87"/>
      <c r="E257" s="88" t="str">
        <f t="shared" si="58"/>
        <v/>
      </c>
      <c r="F257" s="88" t="str">
        <f t="shared" si="59"/>
        <v/>
      </c>
      <c r="G257" s="117" t="s">
        <v>3020</v>
      </c>
      <c r="H257" s="82"/>
      <c r="I257" s="82"/>
      <c r="J257" s="82"/>
      <c r="K257" s="102" t="str">
        <f t="shared" si="60"/>
        <v/>
      </c>
      <c r="L257" s="102" t="str">
        <f t="shared" si="61"/>
        <v/>
      </c>
    </row>
    <row r="258" ht="20.1" customHeight="1" spans="1:12">
      <c r="A258" s="117" t="s">
        <v>3021</v>
      </c>
      <c r="B258" s="118">
        <v>0</v>
      </c>
      <c r="C258" s="82"/>
      <c r="D258" s="82"/>
      <c r="E258" s="81" t="str">
        <f t="shared" si="58"/>
        <v/>
      </c>
      <c r="F258" s="81" t="str">
        <f t="shared" si="59"/>
        <v/>
      </c>
      <c r="G258" s="119"/>
      <c r="H258" s="87"/>
      <c r="I258" s="87"/>
      <c r="J258" s="87"/>
      <c r="K258" s="104"/>
      <c r="L258" s="104"/>
    </row>
    <row r="259" ht="20.1" customHeight="1" spans="1:12">
      <c r="A259" s="117" t="s">
        <v>3022</v>
      </c>
      <c r="B259" s="118"/>
      <c r="C259" s="82">
        <v>175400</v>
      </c>
      <c r="D259" s="82">
        <v>5408</v>
      </c>
      <c r="E259" s="81" t="str">
        <f t="shared" si="58"/>
        <v/>
      </c>
      <c r="F259" s="81">
        <f t="shared" si="59"/>
        <v>0.0308323831242873</v>
      </c>
      <c r="G259" s="119"/>
      <c r="H259" s="87"/>
      <c r="I259" s="87"/>
      <c r="J259" s="87"/>
      <c r="K259" s="104"/>
      <c r="L259" s="104"/>
    </row>
    <row r="260" ht="20.1" hidden="1" customHeight="1" spans="1:12">
      <c r="A260" s="120"/>
      <c r="B260" s="121"/>
      <c r="C260" s="121"/>
      <c r="D260" s="121"/>
      <c r="E260" s="88"/>
      <c r="F260" s="88"/>
      <c r="G260" s="122" t="s">
        <v>2455</v>
      </c>
      <c r="H260" s="113">
        <f>SUM(H261)</f>
        <v>0</v>
      </c>
      <c r="I260" s="113">
        <f t="shared" ref="I260:J260" si="63">SUM(I261)</f>
        <v>0</v>
      </c>
      <c r="J260" s="113">
        <f t="shared" si="63"/>
        <v>5408</v>
      </c>
      <c r="K260" s="116" t="str">
        <f t="shared" ref="K260" si="64">IFERROR(J260/H260,"")</f>
        <v/>
      </c>
      <c r="L260" s="116" t="str">
        <f t="shared" ref="L260" si="65">IFERROR(J260/I260,"")</f>
        <v/>
      </c>
    </row>
    <row r="261" ht="20.1" hidden="1" customHeight="1" spans="1:12">
      <c r="A261" s="120"/>
      <c r="B261" s="121"/>
      <c r="C261" s="121"/>
      <c r="D261" s="121"/>
      <c r="E261" s="88"/>
      <c r="F261" s="88"/>
      <c r="G261" s="117" t="s">
        <v>3023</v>
      </c>
      <c r="H261" s="82"/>
      <c r="I261" s="82"/>
      <c r="J261" s="82">
        <v>5408</v>
      </c>
      <c r="K261" s="102" t="str">
        <f t="shared" ref="K261" si="66">IFERROR(J261/H261,"")</f>
        <v/>
      </c>
      <c r="L261" s="102" t="str">
        <f t="shared" ref="L261" si="67">IFERROR(J261/I261,"")</f>
        <v/>
      </c>
    </row>
    <row r="262" ht="22.8" hidden="1" customHeight="1" spans="1:12">
      <c r="A262" s="120"/>
      <c r="B262" s="121"/>
      <c r="C262" s="121"/>
      <c r="D262" s="121"/>
      <c r="E262" s="88"/>
      <c r="F262" s="88"/>
      <c r="G262" s="119"/>
      <c r="H262" s="87"/>
      <c r="I262" s="87"/>
      <c r="J262" s="87"/>
      <c r="K262" s="104"/>
      <c r="L262" s="104"/>
    </row>
    <row r="263" ht="20.1" hidden="1" customHeight="1" spans="1:12">
      <c r="A263" s="120"/>
      <c r="B263" s="121"/>
      <c r="C263" s="121"/>
      <c r="D263" s="121"/>
      <c r="E263" s="88"/>
      <c r="F263" s="88"/>
      <c r="G263" s="119"/>
      <c r="H263" s="87"/>
      <c r="I263" s="87"/>
      <c r="J263" s="87"/>
      <c r="K263" s="104" t="str">
        <f t="shared" si="60"/>
        <v/>
      </c>
      <c r="L263" s="104" t="str">
        <f t="shared" si="61"/>
        <v/>
      </c>
    </row>
    <row r="264" ht="20.1" customHeight="1" spans="1:12">
      <c r="A264" s="65" t="s">
        <v>2458</v>
      </c>
      <c r="B264" s="123">
        <f>SUM(B251,B252)</f>
        <v>31127</v>
      </c>
      <c r="C264" s="123">
        <f>SUM(C251,C252)</f>
        <v>257309</v>
      </c>
      <c r="D264" s="123">
        <f>SUM(D251,D252)</f>
        <v>71968</v>
      </c>
      <c r="E264" s="124">
        <f t="shared" ref="E264" si="68">IFERROR(D264/B264,"")</f>
        <v>2.3120763324445</v>
      </c>
      <c r="F264" s="124">
        <f t="shared" ref="F264" si="69">IFERROR(D264/C264,"")</f>
        <v>0.27969484161067</v>
      </c>
      <c r="G264" s="65" t="s">
        <v>2459</v>
      </c>
      <c r="H264" s="125">
        <f>SUM(H251,H252,H260)</f>
        <v>31127</v>
      </c>
      <c r="I264" s="125">
        <f t="shared" ref="I264:J264" si="70">SUM(I251,I252,I260)</f>
        <v>257309</v>
      </c>
      <c r="J264" s="125">
        <f t="shared" si="70"/>
        <v>71968</v>
      </c>
      <c r="K264" s="126">
        <f t="shared" si="60"/>
        <v>2.3120763324445</v>
      </c>
      <c r="L264" s="126">
        <f t="shared" si="61"/>
        <v>0.27969484161067</v>
      </c>
    </row>
    <row r="265" ht="20.1" customHeight="1"/>
    <row r="266" ht="20.1" customHeight="1"/>
    <row r="267" ht="20.1" customHeight="1"/>
    <row r="268" ht="20.1" customHeight="1"/>
    <row r="269" ht="20.1" customHeight="1"/>
    <row r="270" ht="20.1" customHeight="1"/>
    <row r="271" ht="20.1" customHeight="1"/>
    <row r="272" ht="20.1" customHeight="1"/>
    <row r="273" ht="20.1" customHeight="1"/>
    <row r="274" ht="20.1" customHeight="1"/>
    <row r="275" ht="20.1" customHeight="1"/>
    <row r="276" ht="20.1" customHeight="1"/>
    <row r="277" ht="20.1" customHeight="1"/>
    <row r="278" ht="20.1" customHeight="1"/>
    <row r="279" ht="20.1" customHeight="1"/>
    <row r="280" ht="20.1" customHeight="1"/>
    <row r="281" ht="20.1" customHeight="1"/>
    <row r="282" ht="20.1" customHeight="1"/>
    <row r="283" ht="20.1" customHeight="1"/>
    <row r="284" ht="20.1" customHeight="1"/>
    <row r="285" ht="20.1" customHeight="1"/>
    <row r="286" ht="20.1" customHeight="1"/>
    <row r="287" ht="20.1" customHeight="1"/>
    <row r="288" ht="20.1" customHeight="1"/>
    <row r="289" ht="20.1" customHeight="1"/>
    <row r="290" ht="20.1" customHeight="1"/>
    <row r="291" ht="20.1" customHeight="1"/>
    <row r="292" ht="20.1" customHeight="1"/>
    <row r="293" ht="20.1" customHeight="1"/>
    <row r="294" ht="20.1" customHeight="1"/>
    <row r="295" ht="20.1" customHeight="1"/>
    <row r="296" ht="20.1" customHeight="1"/>
    <row r="297" ht="20.1" customHeight="1"/>
    <row r="298" ht="20.1" customHeight="1"/>
    <row r="299" ht="20.1" customHeight="1"/>
    <row r="300" ht="20.1" customHeight="1"/>
    <row r="301" ht="20.1" customHeight="1"/>
  </sheetData>
  <autoFilter xmlns:etc="http://www.wps.cn/officeDocument/2017/etCustomData" ref="A6:O244" etc:filterBottomFollowUsedRange="0">
    <extLst/>
  </autoFilter>
  <mergeCells count="11">
    <mergeCell ref="A2:L2"/>
    <mergeCell ref="A4:F4"/>
    <mergeCell ref="G4:L4"/>
    <mergeCell ref="D5:F5"/>
    <mergeCell ref="J5:L5"/>
    <mergeCell ref="A5:A6"/>
    <mergeCell ref="B5:B6"/>
    <mergeCell ref="C5:C6"/>
    <mergeCell ref="G5:G6"/>
    <mergeCell ref="H5:H6"/>
    <mergeCell ref="I5:I6"/>
  </mergeCells>
  <printOptions horizontalCentered="1"/>
  <pageMargins left="0.468055555555556" right="0.468055555555556" top="0.590277777777778" bottom="0.468055555555556" header="0.310416666666667" footer="0.310416666666667"/>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J25" sqref="J25"/>
    </sheetView>
  </sheetViews>
  <sheetFormatPr defaultColWidth="9" defaultRowHeight="13.5" outlineLevelCol="7"/>
  <cols>
    <col min="1" max="1" width="45.7" style="67" customWidth="1"/>
    <col min="2" max="6" width="13.5" style="68" customWidth="1"/>
    <col min="7" max="7" width="21.9" style="69" customWidth="1"/>
    <col min="8" max="16384" width="9" style="67"/>
  </cols>
  <sheetData>
    <row r="1" ht="14.25" spans="1:1">
      <c r="A1" s="70" t="s">
        <v>3024</v>
      </c>
    </row>
    <row r="2" s="66" customFormat="1" ht="22.5" spans="1:7">
      <c r="A2" s="34" t="s">
        <v>3025</v>
      </c>
      <c r="B2" s="42"/>
      <c r="C2" s="42"/>
      <c r="D2" s="42"/>
      <c r="E2" s="42"/>
      <c r="F2" s="42"/>
      <c r="G2" s="71"/>
    </row>
    <row r="3" spans="1:6">
      <c r="A3" s="69" t="s">
        <v>56</v>
      </c>
      <c r="B3" s="33"/>
      <c r="C3" s="33"/>
      <c r="D3" s="33"/>
      <c r="E3" s="33"/>
      <c r="F3" s="72" t="s">
        <v>20</v>
      </c>
    </row>
    <row r="4" ht="33" customHeight="1" spans="1:6">
      <c r="A4" s="73" t="s">
        <v>21</v>
      </c>
      <c r="B4" s="73" t="s">
        <v>22</v>
      </c>
      <c r="C4" s="73" t="s">
        <v>23</v>
      </c>
      <c r="D4" s="73" t="s">
        <v>24</v>
      </c>
      <c r="E4" s="73"/>
      <c r="F4" s="73"/>
    </row>
    <row r="5" ht="45.75" customHeight="1" spans="1:6">
      <c r="A5" s="73"/>
      <c r="B5" s="73"/>
      <c r="C5" s="73"/>
      <c r="D5" s="73" t="s">
        <v>27</v>
      </c>
      <c r="E5" s="74" t="s">
        <v>28</v>
      </c>
      <c r="F5" s="74" t="s">
        <v>29</v>
      </c>
    </row>
    <row r="6" ht="20.1" customHeight="1" spans="1:6">
      <c r="A6" s="57" t="s">
        <v>2775</v>
      </c>
      <c r="B6" s="75"/>
      <c r="C6" s="75"/>
      <c r="D6" s="75"/>
      <c r="E6" s="75"/>
      <c r="F6" s="75"/>
    </row>
    <row r="7" ht="20.1" customHeight="1" spans="1:6">
      <c r="A7" s="57" t="s">
        <v>2777</v>
      </c>
      <c r="B7" s="75"/>
      <c r="C7" s="75"/>
      <c r="D7" s="75"/>
      <c r="E7" s="75"/>
      <c r="F7" s="75"/>
    </row>
    <row r="8" ht="20.1" customHeight="1" spans="1:6">
      <c r="A8" s="57" t="s">
        <v>2779</v>
      </c>
      <c r="B8" s="75"/>
      <c r="C8" s="75"/>
      <c r="D8" s="75"/>
      <c r="E8" s="75"/>
      <c r="F8" s="75"/>
    </row>
    <row r="9" ht="20.1" customHeight="1" spans="1:6">
      <c r="A9" s="57" t="s">
        <v>2781</v>
      </c>
      <c r="B9" s="75"/>
      <c r="C9" s="75"/>
      <c r="D9" s="75"/>
      <c r="E9" s="75"/>
      <c r="F9" s="75"/>
    </row>
    <row r="10" ht="20.1" customHeight="1" spans="1:6">
      <c r="A10" s="57" t="s">
        <v>2783</v>
      </c>
      <c r="B10" s="75"/>
      <c r="C10" s="75"/>
      <c r="D10" s="75"/>
      <c r="E10" s="75"/>
      <c r="F10" s="75"/>
    </row>
    <row r="11" ht="20.1" customHeight="1" spans="1:6">
      <c r="A11" s="57" t="s">
        <v>2785</v>
      </c>
      <c r="B11" s="75"/>
      <c r="C11" s="75"/>
      <c r="D11" s="75"/>
      <c r="E11" s="75"/>
      <c r="F11" s="75"/>
    </row>
    <row r="12" ht="20.1" customHeight="1" spans="1:6">
      <c r="A12" s="57" t="s">
        <v>2797</v>
      </c>
      <c r="B12" s="75"/>
      <c r="C12" s="75"/>
      <c r="D12" s="75"/>
      <c r="E12" s="75"/>
      <c r="F12" s="75"/>
    </row>
    <row r="13" ht="20.1" customHeight="1" spans="1:6">
      <c r="A13" s="57" t="s">
        <v>2799</v>
      </c>
      <c r="B13" s="75"/>
      <c r="C13" s="75"/>
      <c r="D13" s="75"/>
      <c r="E13" s="75"/>
      <c r="F13" s="75"/>
    </row>
    <row r="14" ht="20.1" customHeight="1" spans="1:6">
      <c r="A14" s="57" t="s">
        <v>2805</v>
      </c>
      <c r="B14" s="75"/>
      <c r="C14" s="75"/>
      <c r="D14" s="75"/>
      <c r="E14" s="75"/>
      <c r="F14" s="75"/>
    </row>
    <row r="15" ht="20.1" customHeight="1" spans="1:6">
      <c r="A15" s="57" t="s">
        <v>2807</v>
      </c>
      <c r="B15" s="75"/>
      <c r="C15" s="75"/>
      <c r="D15" s="75"/>
      <c r="E15" s="75"/>
      <c r="F15" s="75"/>
    </row>
    <row r="16" ht="20.1" customHeight="1" spans="1:8">
      <c r="A16" s="57" t="s">
        <v>2809</v>
      </c>
      <c r="B16" s="75"/>
      <c r="C16" s="75"/>
      <c r="D16" s="75"/>
      <c r="E16" s="75"/>
      <c r="F16" s="75"/>
      <c r="H16" s="69"/>
    </row>
    <row r="17" ht="20.1" customHeight="1" spans="1:6">
      <c r="A17" s="57" t="s">
        <v>2811</v>
      </c>
      <c r="B17" s="75"/>
      <c r="C17" s="75"/>
      <c r="D17" s="75"/>
      <c r="E17" s="75"/>
      <c r="F17" s="75"/>
    </row>
    <row r="18" ht="20.1" customHeight="1" spans="1:6">
      <c r="A18" s="57" t="s">
        <v>2813</v>
      </c>
      <c r="B18" s="75"/>
      <c r="C18" s="75"/>
      <c r="D18" s="75"/>
      <c r="E18" s="75"/>
      <c r="F18" s="75"/>
    </row>
    <row r="19" ht="20.1" customHeight="1" spans="1:6">
      <c r="A19" s="57" t="s">
        <v>2815</v>
      </c>
      <c r="B19" s="75"/>
      <c r="C19" s="75"/>
      <c r="D19" s="75"/>
      <c r="E19" s="75"/>
      <c r="F19" s="75"/>
    </row>
    <row r="20" ht="20.1" customHeight="1" spans="1:6">
      <c r="A20" s="57" t="s">
        <v>2825</v>
      </c>
      <c r="B20" s="75"/>
      <c r="C20" s="75"/>
      <c r="D20" s="75"/>
      <c r="E20" s="75"/>
      <c r="F20" s="75"/>
    </row>
    <row r="21" ht="20.1" customHeight="1" spans="1:6">
      <c r="A21" s="63"/>
      <c r="B21" s="56"/>
      <c r="C21" s="56"/>
      <c r="D21" s="56"/>
      <c r="E21" s="56"/>
      <c r="F21" s="75"/>
    </row>
    <row r="22" ht="20.1" customHeight="1" spans="1:6">
      <c r="A22" s="63"/>
      <c r="B22" s="56"/>
      <c r="C22" s="56"/>
      <c r="D22" s="56"/>
      <c r="E22" s="56"/>
      <c r="F22" s="75"/>
    </row>
    <row r="23" ht="20.1" customHeight="1" spans="1:6">
      <c r="A23" s="76" t="s">
        <v>57</v>
      </c>
      <c r="B23" s="77"/>
      <c r="C23" s="77"/>
      <c r="D23" s="77"/>
      <c r="E23" s="77"/>
      <c r="F23" s="75"/>
    </row>
    <row r="24" ht="20.1" customHeight="1" spans="1:1">
      <c r="A24" s="67" t="s">
        <v>3026</v>
      </c>
    </row>
    <row r="25" ht="20.1" customHeight="1"/>
    <row r="26" ht="20.1" customHeight="1"/>
    <row r="27" ht="20.1" customHeight="1"/>
  </sheetData>
  <mergeCells count="5">
    <mergeCell ref="A2:F2"/>
    <mergeCell ref="D4:F4"/>
    <mergeCell ref="A4:A5"/>
    <mergeCell ref="B4:B5"/>
    <mergeCell ref="C4:C5"/>
  </mergeCells>
  <printOptions horizontalCentered="1" verticalCentered="1"/>
  <pageMargins left="0.707638888888889" right="0.707638888888889" top="0.15625" bottom="0.35416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55"/>
  <sheetViews>
    <sheetView showGridLines="0" showZeros="0" workbookViewId="0">
      <pane xSplit="1" ySplit="5" topLeftCell="B37" activePane="bottomRight" state="frozen"/>
      <selection/>
      <selection pane="topRight"/>
      <selection pane="bottomLeft"/>
      <selection pane="bottomRight" activeCell="E60" sqref="E60"/>
    </sheetView>
  </sheetViews>
  <sheetFormatPr defaultColWidth="9" defaultRowHeight="13.5" outlineLevelCol="7"/>
  <cols>
    <col min="1" max="1" width="63.4" style="39" customWidth="1"/>
    <col min="2" max="8" width="13.6" style="40" customWidth="1"/>
    <col min="9" max="16384" width="9" style="39"/>
  </cols>
  <sheetData>
    <row r="1" ht="14.25" spans="1:1">
      <c r="A1" s="41" t="s">
        <v>3027</v>
      </c>
    </row>
    <row r="2" s="37" customFormat="1" ht="22.5" spans="1:8">
      <c r="A2" s="34" t="s">
        <v>3028</v>
      </c>
      <c r="B2" s="42"/>
      <c r="C2" s="42"/>
      <c r="D2" s="42"/>
      <c r="E2" s="42"/>
      <c r="F2" s="42"/>
      <c r="G2" s="42"/>
      <c r="H2" s="42"/>
    </row>
    <row r="3" ht="18" customHeight="1" spans="8:8">
      <c r="H3" s="43" t="s">
        <v>20</v>
      </c>
    </row>
    <row r="4" s="38" customFormat="1" ht="31.5" customHeight="1" spans="1:8">
      <c r="A4" s="44" t="s">
        <v>21</v>
      </c>
      <c r="B4" s="45" t="s">
        <v>2462</v>
      </c>
      <c r="C4" s="45" t="s">
        <v>3029</v>
      </c>
      <c r="D4" s="45" t="s">
        <v>3030</v>
      </c>
      <c r="E4" s="45" t="s">
        <v>3031</v>
      </c>
      <c r="F4" s="46" t="s">
        <v>2466</v>
      </c>
      <c r="G4" s="45" t="s">
        <v>2467</v>
      </c>
      <c r="H4" s="45" t="s">
        <v>2468</v>
      </c>
    </row>
    <row r="5" s="38" customFormat="1" ht="27.75" customHeight="1" spans="1:8">
      <c r="A5" s="47"/>
      <c r="B5" s="48"/>
      <c r="C5" s="48"/>
      <c r="D5" s="49"/>
      <c r="E5" s="50"/>
      <c r="F5" s="51"/>
      <c r="G5" s="48"/>
      <c r="H5" s="48"/>
    </row>
    <row r="6" ht="18.45" customHeight="1" spans="1:8">
      <c r="A6" s="52" t="s">
        <v>2776</v>
      </c>
      <c r="B6" s="53">
        <f>SUM(B7:B9)</f>
        <v>0</v>
      </c>
      <c r="C6" s="54">
        <f>SUM(C7:C9)</f>
        <v>0</v>
      </c>
      <c r="D6" s="54">
        <f t="shared" ref="D6:H6" si="0">SUM(D7:D9)</f>
        <v>0</v>
      </c>
      <c r="E6" s="54">
        <f t="shared" si="0"/>
        <v>0</v>
      </c>
      <c r="F6" s="54">
        <f t="shared" si="0"/>
        <v>0</v>
      </c>
      <c r="G6" s="54">
        <f t="shared" si="0"/>
        <v>0</v>
      </c>
      <c r="H6" s="54">
        <f t="shared" si="0"/>
        <v>0</v>
      </c>
    </row>
    <row r="7" ht="18.45" hidden="1" customHeight="1" outlineLevel="1" spans="1:8">
      <c r="A7" s="55" t="s">
        <v>2778</v>
      </c>
      <c r="B7" s="53">
        <f t="shared" ref="B7:B54" si="1">SUM(C7:H7)</f>
        <v>0</v>
      </c>
      <c r="C7" s="56"/>
      <c r="D7" s="56"/>
      <c r="E7" s="56"/>
      <c r="F7" s="56"/>
      <c r="G7" s="56"/>
      <c r="H7" s="56"/>
    </row>
    <row r="8" ht="18.45" hidden="1" customHeight="1" outlineLevel="1" spans="1:8">
      <c r="A8" s="55" t="s">
        <v>2790</v>
      </c>
      <c r="B8" s="53">
        <f t="shared" si="1"/>
        <v>0</v>
      </c>
      <c r="C8" s="56"/>
      <c r="D8" s="56"/>
      <c r="E8" s="56"/>
      <c r="F8" s="56"/>
      <c r="G8" s="56"/>
      <c r="H8" s="56"/>
    </row>
    <row r="9" ht="18.45" hidden="1" customHeight="1" outlineLevel="1" spans="1:8">
      <c r="A9" s="55" t="s">
        <v>2802</v>
      </c>
      <c r="B9" s="53">
        <f t="shared" si="1"/>
        <v>0</v>
      </c>
      <c r="C9" s="56"/>
      <c r="D9" s="56"/>
      <c r="E9" s="56"/>
      <c r="F9" s="56"/>
      <c r="G9" s="56"/>
      <c r="H9" s="56"/>
    </row>
    <row r="10" ht="18.45" customHeight="1" collapsed="1" spans="1:8">
      <c r="A10" s="52" t="s">
        <v>2808</v>
      </c>
      <c r="B10" s="53">
        <f>SUM(B11:B13)</f>
        <v>0</v>
      </c>
      <c r="C10" s="54">
        <f>SUM(C11:C13)</f>
        <v>0</v>
      </c>
      <c r="D10" s="54">
        <f t="shared" ref="D10:H10" si="2">SUM(D11:D13)</f>
        <v>0</v>
      </c>
      <c r="E10" s="54">
        <f t="shared" si="2"/>
        <v>0</v>
      </c>
      <c r="F10" s="54">
        <f t="shared" si="2"/>
        <v>0</v>
      </c>
      <c r="G10" s="54">
        <f t="shared" si="2"/>
        <v>0</v>
      </c>
      <c r="H10" s="54">
        <f t="shared" si="2"/>
        <v>0</v>
      </c>
    </row>
    <row r="11" ht="18.45" customHeight="1" outlineLevel="1" spans="1:8">
      <c r="A11" s="55" t="s">
        <v>2810</v>
      </c>
      <c r="B11" s="53">
        <f t="shared" si="1"/>
        <v>0</v>
      </c>
      <c r="C11" s="56"/>
      <c r="D11" s="56"/>
      <c r="E11" s="56"/>
      <c r="F11" s="56"/>
      <c r="G11" s="56"/>
      <c r="H11" s="56"/>
    </row>
    <row r="12" ht="18.45" customHeight="1" outlineLevel="1" spans="1:8">
      <c r="A12" s="55" t="s">
        <v>2818</v>
      </c>
      <c r="B12" s="53">
        <f t="shared" si="1"/>
        <v>0</v>
      </c>
      <c r="C12" s="56"/>
      <c r="D12" s="56"/>
      <c r="E12" s="56"/>
      <c r="F12" s="56"/>
      <c r="G12" s="56"/>
      <c r="H12" s="56"/>
    </row>
    <row r="13" ht="18.45" customHeight="1" outlineLevel="1" spans="1:8">
      <c r="A13" s="55" t="s">
        <v>2824</v>
      </c>
      <c r="B13" s="53">
        <f t="shared" si="1"/>
        <v>0</v>
      </c>
      <c r="C13" s="56"/>
      <c r="D13" s="56"/>
      <c r="E13" s="56"/>
      <c r="F13" s="56"/>
      <c r="G13" s="56"/>
      <c r="H13" s="56"/>
    </row>
    <row r="14" ht="18.45" customHeight="1" spans="1:8">
      <c r="A14" s="52" t="s">
        <v>2828</v>
      </c>
      <c r="B14" s="53">
        <f>SUM(B15:B16)</f>
        <v>0</v>
      </c>
      <c r="C14" s="54">
        <f>SUM(C15:C16)</f>
        <v>0</v>
      </c>
      <c r="D14" s="54">
        <f t="shared" ref="D14:H14" si="3">SUM(D15:D16)</f>
        <v>0</v>
      </c>
      <c r="E14" s="54">
        <f t="shared" si="3"/>
        <v>0</v>
      </c>
      <c r="F14" s="54">
        <f t="shared" si="3"/>
        <v>0</v>
      </c>
      <c r="G14" s="54">
        <f t="shared" si="3"/>
        <v>0</v>
      </c>
      <c r="H14" s="54">
        <f t="shared" si="3"/>
        <v>0</v>
      </c>
    </row>
    <row r="15" ht="18.45" customHeight="1" outlineLevel="1" spans="1:8">
      <c r="A15" s="57" t="s">
        <v>2829</v>
      </c>
      <c r="B15" s="53">
        <f t="shared" si="1"/>
        <v>0</v>
      </c>
      <c r="C15" s="56"/>
      <c r="D15" s="56"/>
      <c r="E15" s="56"/>
      <c r="F15" s="56"/>
      <c r="G15" s="56"/>
      <c r="H15" s="56"/>
    </row>
    <row r="16" ht="18.45" customHeight="1" outlineLevel="1" spans="1:8">
      <c r="A16" s="57" t="s">
        <v>2834</v>
      </c>
      <c r="B16" s="53">
        <f t="shared" si="1"/>
        <v>0</v>
      </c>
      <c r="C16" s="56"/>
      <c r="D16" s="56"/>
      <c r="E16" s="56"/>
      <c r="F16" s="56"/>
      <c r="G16" s="56"/>
      <c r="H16" s="56"/>
    </row>
    <row r="17" ht="18.45" customHeight="1" spans="1:8">
      <c r="A17" s="52" t="s">
        <v>2839</v>
      </c>
      <c r="B17" s="53">
        <f>SUM(B18:B27)</f>
        <v>51891</v>
      </c>
      <c r="C17" s="54">
        <f t="shared" ref="C17:H17" si="4">SUM(C18:C27)</f>
        <v>14831</v>
      </c>
      <c r="D17" s="54">
        <f t="shared" si="4"/>
        <v>3000</v>
      </c>
      <c r="E17" s="54">
        <f t="shared" si="4"/>
        <v>34060</v>
      </c>
      <c r="F17" s="54">
        <f t="shared" si="4"/>
        <v>0</v>
      </c>
      <c r="G17" s="54">
        <f t="shared" si="4"/>
        <v>0</v>
      </c>
      <c r="H17" s="54">
        <f t="shared" si="4"/>
        <v>0</v>
      </c>
    </row>
    <row r="18" ht="18.45" customHeight="1" outlineLevel="1" spans="1:8">
      <c r="A18" s="57" t="s">
        <v>2840</v>
      </c>
      <c r="B18" s="53">
        <f t="shared" si="1"/>
        <v>51891</v>
      </c>
      <c r="C18" s="56">
        <v>14831</v>
      </c>
      <c r="D18" s="56">
        <v>3000</v>
      </c>
      <c r="E18" s="56">
        <v>34060</v>
      </c>
      <c r="F18" s="56"/>
      <c r="G18" s="56"/>
      <c r="H18" s="56"/>
    </row>
    <row r="19" ht="18.45" customHeight="1" outlineLevel="1" spans="1:8">
      <c r="A19" s="57" t="s">
        <v>2856</v>
      </c>
      <c r="B19" s="53">
        <f t="shared" si="1"/>
        <v>0</v>
      </c>
      <c r="C19" s="56"/>
      <c r="D19" s="56"/>
      <c r="E19" s="56"/>
      <c r="F19" s="56"/>
      <c r="G19" s="56"/>
      <c r="H19" s="56"/>
    </row>
    <row r="20" ht="18.45" customHeight="1" outlineLevel="1" spans="1:8">
      <c r="A20" s="57" t="s">
        <v>2858</v>
      </c>
      <c r="B20" s="53">
        <f t="shared" si="1"/>
        <v>0</v>
      </c>
      <c r="C20" s="56"/>
      <c r="D20" s="56"/>
      <c r="E20" s="56"/>
      <c r="F20" s="56"/>
      <c r="G20" s="56"/>
      <c r="H20" s="56"/>
    </row>
    <row r="21" ht="18.45" customHeight="1" outlineLevel="1" spans="1:8">
      <c r="A21" s="57" t="s">
        <v>2859</v>
      </c>
      <c r="B21" s="53">
        <f t="shared" si="1"/>
        <v>0</v>
      </c>
      <c r="C21" s="56"/>
      <c r="D21" s="56"/>
      <c r="E21" s="56"/>
      <c r="F21" s="56"/>
      <c r="G21" s="56"/>
      <c r="H21" s="56"/>
    </row>
    <row r="22" ht="18.45" customHeight="1" outlineLevel="1" spans="1:8">
      <c r="A22" s="57" t="s">
        <v>3032</v>
      </c>
      <c r="B22" s="53">
        <f t="shared" si="1"/>
        <v>0</v>
      </c>
      <c r="C22" s="56"/>
      <c r="D22" s="56"/>
      <c r="E22" s="56"/>
      <c r="F22" s="56"/>
      <c r="G22" s="56"/>
      <c r="H22" s="56"/>
    </row>
    <row r="23" ht="18.45" customHeight="1" outlineLevel="1" spans="1:8">
      <c r="A23" s="57" t="s">
        <v>2869</v>
      </c>
      <c r="B23" s="53">
        <f t="shared" si="1"/>
        <v>0</v>
      </c>
      <c r="C23" s="56"/>
      <c r="D23" s="56"/>
      <c r="E23" s="56"/>
      <c r="F23" s="56"/>
      <c r="G23" s="56"/>
      <c r="H23" s="56"/>
    </row>
    <row r="24" ht="18.45" customHeight="1" outlineLevel="1" spans="1:8">
      <c r="A24" s="57" t="s">
        <v>2871</v>
      </c>
      <c r="B24" s="53">
        <f t="shared" si="1"/>
        <v>0</v>
      </c>
      <c r="C24" s="56"/>
      <c r="D24" s="56"/>
      <c r="E24" s="56"/>
      <c r="F24" s="56"/>
      <c r="G24" s="56"/>
      <c r="H24" s="56"/>
    </row>
    <row r="25" ht="18.45" customHeight="1" outlineLevel="1" spans="1:8">
      <c r="A25" s="57" t="s">
        <v>2873</v>
      </c>
      <c r="B25" s="53">
        <f t="shared" si="1"/>
        <v>0</v>
      </c>
      <c r="C25" s="56"/>
      <c r="D25" s="56"/>
      <c r="E25" s="56"/>
      <c r="F25" s="56"/>
      <c r="G25" s="56"/>
      <c r="H25" s="56"/>
    </row>
    <row r="26" ht="18.45" customHeight="1" outlineLevel="1" spans="1:8">
      <c r="A26" s="57" t="s">
        <v>2875</v>
      </c>
      <c r="B26" s="53">
        <f t="shared" si="1"/>
        <v>0</v>
      </c>
      <c r="C26" s="56"/>
      <c r="D26" s="56"/>
      <c r="E26" s="56"/>
      <c r="F26" s="56"/>
      <c r="G26" s="56"/>
      <c r="H26" s="56"/>
    </row>
    <row r="27" ht="18.45" customHeight="1" outlineLevel="1" spans="1:8">
      <c r="A27" s="57" t="s">
        <v>2877</v>
      </c>
      <c r="B27" s="53">
        <f t="shared" si="1"/>
        <v>0</v>
      </c>
      <c r="C27" s="56"/>
      <c r="D27" s="56"/>
      <c r="E27" s="56"/>
      <c r="F27" s="56"/>
      <c r="G27" s="56"/>
      <c r="H27" s="56"/>
    </row>
    <row r="28" ht="18.45" customHeight="1" spans="1:8">
      <c r="A28" s="52" t="s">
        <v>2879</v>
      </c>
      <c r="B28" s="53">
        <f>SUM(B29:B33)</f>
        <v>0</v>
      </c>
      <c r="C28" s="54">
        <f t="shared" ref="C28:H28" si="5">SUM(C29:C33)</f>
        <v>0</v>
      </c>
      <c r="D28" s="54">
        <f t="shared" si="5"/>
        <v>0</v>
      </c>
      <c r="E28" s="54">
        <f t="shared" si="5"/>
        <v>0</v>
      </c>
      <c r="F28" s="54">
        <f t="shared" si="5"/>
        <v>0</v>
      </c>
      <c r="G28" s="54">
        <f t="shared" si="5"/>
        <v>0</v>
      </c>
      <c r="H28" s="54">
        <f t="shared" si="5"/>
        <v>0</v>
      </c>
    </row>
    <row r="29" ht="18.45" customHeight="1" outlineLevel="1" spans="1:8">
      <c r="A29" s="57" t="s">
        <v>2880</v>
      </c>
      <c r="B29" s="53">
        <f t="shared" si="1"/>
        <v>0</v>
      </c>
      <c r="C29" s="56"/>
      <c r="D29" s="56"/>
      <c r="E29" s="56"/>
      <c r="F29" s="56"/>
      <c r="G29" s="56"/>
      <c r="H29" s="56"/>
    </row>
    <row r="30" ht="18.45" customHeight="1" outlineLevel="1" spans="1:8">
      <c r="A30" s="58" t="s">
        <v>2884</v>
      </c>
      <c r="B30" s="53">
        <f t="shared" si="1"/>
        <v>0</v>
      </c>
      <c r="C30" s="56"/>
      <c r="D30" s="56"/>
      <c r="E30" s="56"/>
      <c r="F30" s="56"/>
      <c r="G30" s="56"/>
      <c r="H30" s="56"/>
    </row>
    <row r="31" ht="18.45" customHeight="1" outlineLevel="1" spans="1:8">
      <c r="A31" s="58" t="s">
        <v>2887</v>
      </c>
      <c r="B31" s="53">
        <f t="shared" si="1"/>
        <v>0</v>
      </c>
      <c r="C31" s="56"/>
      <c r="D31" s="56"/>
      <c r="E31" s="56"/>
      <c r="F31" s="56"/>
      <c r="G31" s="56"/>
      <c r="H31" s="56"/>
    </row>
    <row r="32" ht="18.45" customHeight="1" outlineLevel="1" spans="1:8">
      <c r="A32" s="59" t="s">
        <v>3033</v>
      </c>
      <c r="B32" s="53">
        <f t="shared" si="1"/>
        <v>0</v>
      </c>
      <c r="C32" s="56"/>
      <c r="D32" s="56"/>
      <c r="E32" s="56"/>
      <c r="F32" s="56"/>
      <c r="G32" s="56"/>
      <c r="H32" s="56"/>
    </row>
    <row r="33" ht="18.45" customHeight="1" outlineLevel="1" spans="1:8">
      <c r="A33" s="59" t="s">
        <v>3034</v>
      </c>
      <c r="B33" s="53">
        <f t="shared" si="1"/>
        <v>0</v>
      </c>
      <c r="C33" s="56"/>
      <c r="D33" s="56"/>
      <c r="E33" s="56"/>
      <c r="F33" s="56"/>
      <c r="G33" s="56"/>
      <c r="H33" s="56"/>
    </row>
    <row r="34" ht="18.45" customHeight="1" spans="1:8">
      <c r="A34" s="60" t="s">
        <v>2892</v>
      </c>
      <c r="B34" s="53">
        <f>SUM(B35:B42)</f>
        <v>0</v>
      </c>
      <c r="C34" s="54">
        <f t="shared" ref="C34:H34" si="6">SUM(C35:C42)</f>
        <v>0</v>
      </c>
      <c r="D34" s="54">
        <f t="shared" si="6"/>
        <v>0</v>
      </c>
      <c r="E34" s="54">
        <f t="shared" si="6"/>
        <v>0</v>
      </c>
      <c r="F34" s="54">
        <f t="shared" si="6"/>
        <v>0</v>
      </c>
      <c r="G34" s="54">
        <f t="shared" si="6"/>
        <v>0</v>
      </c>
      <c r="H34" s="54">
        <f t="shared" si="6"/>
        <v>0</v>
      </c>
    </row>
    <row r="35" ht="18.45" customHeight="1" outlineLevel="1" spans="1:8">
      <c r="A35" s="58" t="s">
        <v>2893</v>
      </c>
      <c r="B35" s="53">
        <f t="shared" si="1"/>
        <v>0</v>
      </c>
      <c r="C35" s="56"/>
      <c r="D35" s="56"/>
      <c r="E35" s="56"/>
      <c r="F35" s="56"/>
      <c r="G35" s="56"/>
      <c r="H35" s="56"/>
    </row>
    <row r="36" ht="18.45" customHeight="1" outlineLevel="1" spans="1:8">
      <c r="A36" s="58" t="s">
        <v>2898</v>
      </c>
      <c r="B36" s="53">
        <f t="shared" si="1"/>
        <v>0</v>
      </c>
      <c r="C36" s="56"/>
      <c r="D36" s="56"/>
      <c r="E36" s="56"/>
      <c r="F36" s="56"/>
      <c r="G36" s="56"/>
      <c r="H36" s="56"/>
    </row>
    <row r="37" ht="18.45" customHeight="1" outlineLevel="1" spans="1:8">
      <c r="A37" s="58" t="s">
        <v>2902</v>
      </c>
      <c r="B37" s="53">
        <f t="shared" si="1"/>
        <v>0</v>
      </c>
      <c r="C37" s="56"/>
      <c r="D37" s="56"/>
      <c r="E37" s="56"/>
      <c r="F37" s="56"/>
      <c r="G37" s="56"/>
      <c r="H37" s="56"/>
    </row>
    <row r="38" ht="18.45" customHeight="1" outlineLevel="1" spans="1:8">
      <c r="A38" s="58" t="s">
        <v>2911</v>
      </c>
      <c r="B38" s="53">
        <f t="shared" si="1"/>
        <v>0</v>
      </c>
      <c r="C38" s="56"/>
      <c r="D38" s="56"/>
      <c r="E38" s="56"/>
      <c r="F38" s="56"/>
      <c r="G38" s="56"/>
      <c r="H38" s="56"/>
    </row>
    <row r="39" ht="18.45" customHeight="1" outlineLevel="1" spans="1:8">
      <c r="A39" s="58" t="s">
        <v>2918</v>
      </c>
      <c r="B39" s="53">
        <f t="shared" si="1"/>
        <v>0</v>
      </c>
      <c r="C39" s="56"/>
      <c r="D39" s="56"/>
      <c r="E39" s="56"/>
      <c r="F39" s="56"/>
      <c r="G39" s="56"/>
      <c r="H39" s="56"/>
    </row>
    <row r="40" ht="18.45" customHeight="1" outlineLevel="1" spans="1:8">
      <c r="A40" s="58" t="s">
        <v>2927</v>
      </c>
      <c r="B40" s="53">
        <f t="shared" si="1"/>
        <v>0</v>
      </c>
      <c r="C40" s="56"/>
      <c r="D40" s="56"/>
      <c r="E40" s="56"/>
      <c r="F40" s="56"/>
      <c r="G40" s="56"/>
      <c r="H40" s="56"/>
    </row>
    <row r="41" ht="18.45" customHeight="1" outlineLevel="1" spans="1:8">
      <c r="A41" s="58" t="s">
        <v>2929</v>
      </c>
      <c r="B41" s="53">
        <f t="shared" si="1"/>
        <v>0</v>
      </c>
      <c r="C41" s="56"/>
      <c r="D41" s="56"/>
      <c r="E41" s="56"/>
      <c r="F41" s="56"/>
      <c r="G41" s="56"/>
      <c r="H41" s="56"/>
    </row>
    <row r="42" ht="18.45" customHeight="1" outlineLevel="1" spans="1:8">
      <c r="A42" s="58" t="s">
        <v>2931</v>
      </c>
      <c r="B42" s="53">
        <f t="shared" si="1"/>
        <v>0</v>
      </c>
      <c r="C42" s="56"/>
      <c r="D42" s="56"/>
      <c r="E42" s="56"/>
      <c r="F42" s="56"/>
      <c r="G42" s="56"/>
      <c r="H42" s="56"/>
    </row>
    <row r="43" ht="18.45" customHeight="1" spans="1:8">
      <c r="A43" s="60" t="s">
        <v>2932</v>
      </c>
      <c r="B43" s="53">
        <f>SUM(B44)</f>
        <v>0</v>
      </c>
      <c r="C43" s="54">
        <f t="shared" ref="C43:H43" si="7">SUM(C44)</f>
        <v>0</v>
      </c>
      <c r="D43" s="54">
        <f t="shared" si="7"/>
        <v>0</v>
      </c>
      <c r="E43" s="54">
        <f t="shared" si="7"/>
        <v>0</v>
      </c>
      <c r="F43" s="54">
        <f t="shared" si="7"/>
        <v>0</v>
      </c>
      <c r="G43" s="54">
        <f t="shared" si="7"/>
        <v>0</v>
      </c>
      <c r="H43" s="54">
        <f t="shared" si="7"/>
        <v>0</v>
      </c>
    </row>
    <row r="44" ht="18.45" customHeight="1" outlineLevel="1" spans="1:8">
      <c r="A44" s="58" t="s">
        <v>2933</v>
      </c>
      <c r="B44" s="53">
        <f t="shared" si="1"/>
        <v>0</v>
      </c>
      <c r="C44" s="56"/>
      <c r="D44" s="56"/>
      <c r="E44" s="56"/>
      <c r="F44" s="56"/>
      <c r="G44" s="56"/>
      <c r="H44" s="56"/>
    </row>
    <row r="45" ht="18.45" customHeight="1" spans="1:8">
      <c r="A45" s="60" t="s">
        <v>2936</v>
      </c>
      <c r="B45" s="53">
        <f>SUM(B46:B48)</f>
        <v>0</v>
      </c>
      <c r="C45" s="54">
        <f t="shared" ref="C45:H45" si="8">SUM(C46:C48)</f>
        <v>0</v>
      </c>
      <c r="D45" s="54">
        <f t="shared" si="8"/>
        <v>0</v>
      </c>
      <c r="E45" s="54">
        <f t="shared" si="8"/>
        <v>0</v>
      </c>
      <c r="F45" s="54">
        <f t="shared" si="8"/>
        <v>0</v>
      </c>
      <c r="G45" s="54">
        <f t="shared" si="8"/>
        <v>0</v>
      </c>
      <c r="H45" s="54">
        <f t="shared" si="8"/>
        <v>0</v>
      </c>
    </row>
    <row r="46" ht="18.45" customHeight="1" outlineLevel="1" spans="1:8">
      <c r="A46" s="58" t="s">
        <v>2937</v>
      </c>
      <c r="B46" s="53">
        <f t="shared" si="1"/>
        <v>0</v>
      </c>
      <c r="C46" s="56"/>
      <c r="D46" s="56"/>
      <c r="E46" s="56"/>
      <c r="F46" s="56"/>
      <c r="G46" s="56"/>
      <c r="H46" s="56"/>
    </row>
    <row r="47" ht="18.45" customHeight="1" outlineLevel="1" spans="1:8">
      <c r="A47" s="58" t="s">
        <v>2941</v>
      </c>
      <c r="B47" s="53">
        <f t="shared" si="1"/>
        <v>0</v>
      </c>
      <c r="C47" s="56"/>
      <c r="D47" s="56"/>
      <c r="E47" s="56"/>
      <c r="F47" s="56"/>
      <c r="G47" s="56"/>
      <c r="H47" s="56"/>
    </row>
    <row r="48" ht="18.45" customHeight="1" outlineLevel="1" spans="1:8">
      <c r="A48" s="58" t="s">
        <v>2950</v>
      </c>
      <c r="B48" s="53">
        <f t="shared" si="1"/>
        <v>0</v>
      </c>
      <c r="C48" s="56"/>
      <c r="D48" s="56"/>
      <c r="E48" s="56"/>
      <c r="F48" s="56"/>
      <c r="G48" s="56"/>
      <c r="H48" s="56"/>
    </row>
    <row r="49" ht="18.45" customHeight="1" spans="1:8">
      <c r="A49" s="60" t="s">
        <v>2961</v>
      </c>
      <c r="B49" s="53">
        <f t="shared" si="1"/>
        <v>14669</v>
      </c>
      <c r="C49" s="61">
        <v>14669</v>
      </c>
      <c r="D49" s="61"/>
      <c r="E49" s="61"/>
      <c r="F49" s="61"/>
      <c r="G49" s="61"/>
      <c r="H49" s="61"/>
    </row>
    <row r="50" ht="18.45" customHeight="1" spans="1:8">
      <c r="A50" s="60" t="s">
        <v>2977</v>
      </c>
      <c r="B50" s="53">
        <f t="shared" si="1"/>
        <v>0</v>
      </c>
      <c r="C50" s="61"/>
      <c r="D50" s="61"/>
      <c r="E50" s="61"/>
      <c r="F50" s="61"/>
      <c r="G50" s="61"/>
      <c r="H50" s="61"/>
    </row>
    <row r="51" ht="18.45" customHeight="1" spans="1:8">
      <c r="A51" s="62" t="s">
        <v>2993</v>
      </c>
      <c r="B51" s="53">
        <f t="shared" si="1"/>
        <v>0</v>
      </c>
      <c r="C51" s="61"/>
      <c r="D51" s="61"/>
      <c r="E51" s="61"/>
      <c r="F51" s="61"/>
      <c r="G51" s="61"/>
      <c r="H51" s="61"/>
    </row>
    <row r="52" ht="20.1" customHeight="1" spans="1:8">
      <c r="A52" s="63"/>
      <c r="B52" s="64"/>
      <c r="C52" s="56"/>
      <c r="D52" s="56"/>
      <c r="E52" s="56"/>
      <c r="F52" s="56"/>
      <c r="G52" s="56"/>
      <c r="H52" s="56"/>
    </row>
    <row r="53" ht="20.1" customHeight="1" spans="1:8">
      <c r="A53" s="63"/>
      <c r="B53" s="64"/>
      <c r="C53" s="56"/>
      <c r="D53" s="56"/>
      <c r="E53" s="56"/>
      <c r="F53" s="56"/>
      <c r="G53" s="56"/>
      <c r="H53" s="56"/>
    </row>
    <row r="54" ht="20.1" customHeight="1" spans="1:8">
      <c r="A54" s="65" t="s">
        <v>2459</v>
      </c>
      <c r="B54" s="53">
        <f t="shared" si="1"/>
        <v>66560</v>
      </c>
      <c r="C54" s="53">
        <f t="shared" ref="C54:H54" si="9">SUM(C6,C10,C14,C17,C28,C34,C43,C45,C49,C50,C51)</f>
        <v>29500</v>
      </c>
      <c r="D54" s="53">
        <f t="shared" si="9"/>
        <v>3000</v>
      </c>
      <c r="E54" s="53">
        <f t="shared" si="9"/>
        <v>34060</v>
      </c>
      <c r="F54" s="53">
        <f t="shared" si="9"/>
        <v>0</v>
      </c>
      <c r="G54" s="53">
        <f t="shared" si="9"/>
        <v>0</v>
      </c>
      <c r="H54" s="53">
        <f t="shared" si="9"/>
        <v>0</v>
      </c>
    </row>
    <row r="55" ht="20.1" customHeight="1"/>
  </sheetData>
  <mergeCells count="9">
    <mergeCell ref="A2:H2"/>
    <mergeCell ref="A4:A5"/>
    <mergeCell ref="B4:B5"/>
    <mergeCell ref="C4:C5"/>
    <mergeCell ref="D4:D5"/>
    <mergeCell ref="E4:E5"/>
    <mergeCell ref="F4:F5"/>
    <mergeCell ref="G4:G5"/>
    <mergeCell ref="H4:H5"/>
  </mergeCells>
  <printOptions horizontalCentered="1"/>
  <pageMargins left="0.46875" right="0.46875" top="0.588888888888889" bottom="0.46875" header="0.309027777777778" footer="0.309027777777778"/>
  <pageSetup paperSize="9" scale="80"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P21"/>
  <sheetViews>
    <sheetView workbookViewId="0">
      <selection activeCell="I27" sqref="I27"/>
    </sheetView>
  </sheetViews>
  <sheetFormatPr defaultColWidth="7.7" defaultRowHeight="13.5"/>
  <cols>
    <col min="1" max="1" width="33.7" style="2" customWidth="1"/>
    <col min="2" max="2" width="6.4" style="2" customWidth="1"/>
    <col min="3" max="8" width="9.2" style="2" customWidth="1"/>
    <col min="9" max="9" width="33.7" style="2" customWidth="1"/>
    <col min="10" max="10" width="6.4" style="2" customWidth="1"/>
    <col min="11" max="16" width="8.7" style="2" customWidth="1"/>
    <col min="17" max="16384" width="7.7" style="2"/>
  </cols>
  <sheetData>
    <row r="1" ht="14.25" spans="1:1">
      <c r="A1" s="3" t="s">
        <v>3035</v>
      </c>
    </row>
    <row r="2" s="1" customFormat="1" ht="30" customHeight="1" spans="1:16">
      <c r="A2" s="34" t="s">
        <v>3036</v>
      </c>
      <c r="B2" s="34"/>
      <c r="C2" s="34"/>
      <c r="D2" s="34"/>
      <c r="E2" s="34"/>
      <c r="F2" s="34"/>
      <c r="G2" s="34"/>
      <c r="H2" s="34"/>
      <c r="I2" s="34"/>
      <c r="J2" s="34"/>
      <c r="K2" s="34"/>
      <c r="L2" s="34"/>
      <c r="M2" s="34"/>
      <c r="N2" s="34"/>
      <c r="O2" s="34"/>
      <c r="P2" s="34"/>
    </row>
    <row r="3" ht="21" customHeight="1" spans="1:16">
      <c r="A3" s="5" t="s">
        <v>20</v>
      </c>
      <c r="B3" s="5"/>
      <c r="C3" s="5"/>
      <c r="D3" s="5"/>
      <c r="E3" s="5"/>
      <c r="F3" s="5"/>
      <c r="G3" s="5"/>
      <c r="H3" s="5"/>
      <c r="I3" s="5"/>
      <c r="J3" s="5"/>
      <c r="K3" s="5"/>
      <c r="L3" s="5"/>
      <c r="M3" s="5"/>
      <c r="N3" s="5"/>
      <c r="O3" s="5"/>
      <c r="P3" s="5"/>
    </row>
    <row r="4" ht="20.7" customHeight="1" spans="1:16">
      <c r="A4" s="6" t="s">
        <v>3037</v>
      </c>
      <c r="B4" s="7"/>
      <c r="C4" s="7"/>
      <c r="D4" s="7"/>
      <c r="E4" s="7"/>
      <c r="F4" s="7"/>
      <c r="G4" s="7"/>
      <c r="H4" s="7"/>
      <c r="I4" s="6" t="s">
        <v>3038</v>
      </c>
      <c r="J4" s="7"/>
      <c r="K4" s="7"/>
      <c r="L4" s="7"/>
      <c r="M4" s="7"/>
      <c r="N4" s="7"/>
      <c r="O4" s="7"/>
      <c r="P4" s="7"/>
    </row>
    <row r="5" ht="20.7" customHeight="1" spans="1:16">
      <c r="A5" s="6" t="s">
        <v>3039</v>
      </c>
      <c r="B5" s="6" t="s">
        <v>3040</v>
      </c>
      <c r="C5" s="6" t="s">
        <v>3041</v>
      </c>
      <c r="D5" s="7"/>
      <c r="E5" s="7"/>
      <c r="F5" s="6" t="s">
        <v>24</v>
      </c>
      <c r="G5" s="7"/>
      <c r="H5" s="7"/>
      <c r="I5" s="6" t="s">
        <v>3039</v>
      </c>
      <c r="J5" s="6" t="s">
        <v>3040</v>
      </c>
      <c r="K5" s="6" t="s">
        <v>3041</v>
      </c>
      <c r="L5" s="7"/>
      <c r="M5" s="7"/>
      <c r="N5" s="6" t="s">
        <v>24</v>
      </c>
      <c r="O5" s="7"/>
      <c r="P5" s="7"/>
    </row>
    <row r="6" s="33" customFormat="1" ht="42.45" customHeight="1" spans="1:16">
      <c r="A6" s="35"/>
      <c r="B6" s="35"/>
      <c r="C6" s="14" t="s">
        <v>2462</v>
      </c>
      <c r="D6" s="14" t="s">
        <v>3042</v>
      </c>
      <c r="E6" s="14" t="s">
        <v>3043</v>
      </c>
      <c r="F6" s="14" t="s">
        <v>2462</v>
      </c>
      <c r="G6" s="14" t="s">
        <v>3042</v>
      </c>
      <c r="H6" s="14" t="s">
        <v>3043</v>
      </c>
      <c r="I6" s="35"/>
      <c r="J6" s="35"/>
      <c r="K6" s="14" t="s">
        <v>2462</v>
      </c>
      <c r="L6" s="14" t="s">
        <v>3042</v>
      </c>
      <c r="M6" s="14" t="s">
        <v>3043</v>
      </c>
      <c r="N6" s="14" t="s">
        <v>2462</v>
      </c>
      <c r="O6" s="14" t="s">
        <v>3042</v>
      </c>
      <c r="P6" s="14" t="s">
        <v>3043</v>
      </c>
    </row>
    <row r="7" ht="20.7" customHeight="1" spans="1:16">
      <c r="A7" s="6" t="s">
        <v>3044</v>
      </c>
      <c r="B7" s="7"/>
      <c r="C7" s="6" t="s">
        <v>3045</v>
      </c>
      <c r="D7" s="6" t="s">
        <v>3046</v>
      </c>
      <c r="E7" s="14" t="s">
        <v>3047</v>
      </c>
      <c r="F7" s="6" t="s">
        <v>3048</v>
      </c>
      <c r="G7" s="6" t="s">
        <v>3049</v>
      </c>
      <c r="H7" s="14" t="s">
        <v>3050</v>
      </c>
      <c r="I7" s="6" t="s">
        <v>3044</v>
      </c>
      <c r="J7" s="7"/>
      <c r="K7" s="6" t="s">
        <v>3045</v>
      </c>
      <c r="L7" s="6" t="s">
        <v>3046</v>
      </c>
      <c r="M7" s="14" t="s">
        <v>3047</v>
      </c>
      <c r="N7" s="6" t="s">
        <v>3048</v>
      </c>
      <c r="O7" s="6" t="s">
        <v>3049</v>
      </c>
      <c r="P7" s="6" t="s">
        <v>3050</v>
      </c>
    </row>
    <row r="8" ht="20.7" customHeight="1" spans="1:16">
      <c r="A8" s="8" t="s">
        <v>3051</v>
      </c>
      <c r="B8" s="6" t="s">
        <v>3045</v>
      </c>
      <c r="C8" s="12"/>
      <c r="D8" s="12"/>
      <c r="E8" s="12"/>
      <c r="F8" s="12"/>
      <c r="G8" s="12"/>
      <c r="H8" s="12"/>
      <c r="I8" s="8" t="s">
        <v>3052</v>
      </c>
      <c r="J8" s="6" t="s">
        <v>3053</v>
      </c>
      <c r="K8" s="12"/>
      <c r="L8" s="12"/>
      <c r="M8" s="12"/>
      <c r="N8" s="12"/>
      <c r="O8" s="12"/>
      <c r="P8" s="12"/>
    </row>
    <row r="9" ht="20.7" customHeight="1" spans="1:16">
      <c r="A9" s="8" t="s">
        <v>3054</v>
      </c>
      <c r="B9" s="6" t="s">
        <v>3046</v>
      </c>
      <c r="C9" s="12"/>
      <c r="D9" s="12"/>
      <c r="E9" s="12"/>
      <c r="F9" s="12"/>
      <c r="G9" s="12"/>
      <c r="H9" s="12"/>
      <c r="I9" s="8" t="s">
        <v>3055</v>
      </c>
      <c r="J9" s="6" t="s">
        <v>3056</v>
      </c>
      <c r="K9" s="12"/>
      <c r="L9" s="12"/>
      <c r="M9" s="12"/>
      <c r="N9" s="12"/>
      <c r="O9" s="12"/>
      <c r="P9" s="12"/>
    </row>
    <row r="10" ht="20.7" customHeight="1" spans="1:16">
      <c r="A10" s="8" t="s">
        <v>3057</v>
      </c>
      <c r="B10" s="6" t="s">
        <v>3047</v>
      </c>
      <c r="C10" s="12"/>
      <c r="D10" s="12"/>
      <c r="E10" s="12"/>
      <c r="F10" s="12"/>
      <c r="G10" s="12"/>
      <c r="H10" s="12"/>
      <c r="I10" s="8" t="s">
        <v>3058</v>
      </c>
      <c r="J10" s="6" t="s">
        <v>3059</v>
      </c>
      <c r="K10" s="12"/>
      <c r="L10" s="12"/>
      <c r="M10" s="12"/>
      <c r="N10" s="12"/>
      <c r="O10" s="12"/>
      <c r="P10" s="12"/>
    </row>
    <row r="11" ht="20.7" customHeight="1" spans="1:16">
      <c r="A11" s="8" t="s">
        <v>3060</v>
      </c>
      <c r="B11" s="6" t="s">
        <v>3048</v>
      </c>
      <c r="C11" s="12"/>
      <c r="D11" s="12"/>
      <c r="E11" s="12"/>
      <c r="F11" s="12"/>
      <c r="G11" s="12"/>
      <c r="H11" s="12"/>
      <c r="I11" s="8" t="s">
        <v>3061</v>
      </c>
      <c r="J11" s="6" t="s">
        <v>3062</v>
      </c>
      <c r="K11" s="12"/>
      <c r="L11" s="12"/>
      <c r="M11" s="12"/>
      <c r="N11" s="12"/>
      <c r="O11" s="12"/>
      <c r="P11" s="12"/>
    </row>
    <row r="12" ht="20.7" customHeight="1" spans="1:16">
      <c r="A12" s="8" t="s">
        <v>3063</v>
      </c>
      <c r="B12" s="6" t="s">
        <v>3049</v>
      </c>
      <c r="C12" s="12"/>
      <c r="D12" s="12"/>
      <c r="E12" s="12"/>
      <c r="F12" s="12"/>
      <c r="G12" s="12"/>
      <c r="H12" s="12"/>
      <c r="I12" s="8"/>
      <c r="J12" s="6"/>
      <c r="K12" s="11"/>
      <c r="L12" s="11"/>
      <c r="M12" s="11"/>
      <c r="N12" s="11"/>
      <c r="O12" s="11"/>
      <c r="P12" s="11"/>
    </row>
    <row r="13" ht="20.7" customHeight="1" spans="1:16">
      <c r="A13" s="8"/>
      <c r="B13" s="6"/>
      <c r="C13" s="11"/>
      <c r="D13" s="11"/>
      <c r="E13" s="11"/>
      <c r="F13" s="11"/>
      <c r="G13" s="11"/>
      <c r="H13" s="11"/>
      <c r="I13" s="8"/>
      <c r="J13" s="6"/>
      <c r="K13" s="11"/>
      <c r="L13" s="11"/>
      <c r="M13" s="11"/>
      <c r="N13" s="11"/>
      <c r="O13" s="11"/>
      <c r="P13" s="11"/>
    </row>
    <row r="14" ht="20.7" customHeight="1" spans="1:16">
      <c r="A14" s="6" t="s">
        <v>3064</v>
      </c>
      <c r="B14" s="6" t="s">
        <v>3050</v>
      </c>
      <c r="C14" s="12"/>
      <c r="D14" s="12"/>
      <c r="E14" s="12"/>
      <c r="F14" s="12"/>
      <c r="G14" s="12"/>
      <c r="H14" s="12"/>
      <c r="I14" s="6" t="s">
        <v>3065</v>
      </c>
      <c r="J14" s="6" t="s">
        <v>3066</v>
      </c>
      <c r="K14" s="12"/>
      <c r="L14" s="12"/>
      <c r="M14" s="12"/>
      <c r="N14" s="12"/>
      <c r="O14" s="12"/>
      <c r="P14" s="12"/>
    </row>
    <row r="15" ht="20.7" customHeight="1" spans="1:16">
      <c r="A15" s="8" t="s">
        <v>3067</v>
      </c>
      <c r="B15" s="6" t="s">
        <v>3068</v>
      </c>
      <c r="C15" s="12"/>
      <c r="D15" s="12"/>
      <c r="E15" s="12"/>
      <c r="F15" s="12"/>
      <c r="G15" s="12"/>
      <c r="H15" s="12"/>
      <c r="I15" s="8" t="s">
        <v>3069</v>
      </c>
      <c r="J15" s="6" t="s">
        <v>3070</v>
      </c>
      <c r="K15" s="12"/>
      <c r="L15" s="12"/>
      <c r="M15" s="11"/>
      <c r="N15" s="12"/>
      <c r="O15" s="12"/>
      <c r="P15" s="11"/>
    </row>
    <row r="16" ht="20.7" customHeight="1" spans="1:16">
      <c r="A16" s="8" t="s">
        <v>3071</v>
      </c>
      <c r="B16" s="6" t="s">
        <v>3072</v>
      </c>
      <c r="C16" s="12"/>
      <c r="D16" s="12"/>
      <c r="E16" s="12"/>
      <c r="F16" s="12"/>
      <c r="G16" s="12"/>
      <c r="H16" s="11"/>
      <c r="I16" s="8" t="s">
        <v>3073</v>
      </c>
      <c r="J16" s="6" t="s">
        <v>3074</v>
      </c>
      <c r="K16" s="12"/>
      <c r="L16" s="12"/>
      <c r="M16" s="12"/>
      <c r="N16" s="12"/>
      <c r="O16" s="12"/>
      <c r="P16" s="12"/>
    </row>
    <row r="17" ht="20.7" customHeight="1" spans="1:16">
      <c r="A17" s="8" t="s">
        <v>3075</v>
      </c>
      <c r="B17" s="6" t="s">
        <v>3076</v>
      </c>
      <c r="C17" s="12"/>
      <c r="D17" s="12"/>
      <c r="E17" s="12"/>
      <c r="F17" s="12"/>
      <c r="G17" s="12"/>
      <c r="H17" s="12"/>
      <c r="I17" s="8" t="s">
        <v>3077</v>
      </c>
      <c r="J17" s="6" t="s">
        <v>3078</v>
      </c>
      <c r="K17" s="12"/>
      <c r="L17" s="12"/>
      <c r="M17" s="12"/>
      <c r="N17" s="12"/>
      <c r="O17" s="12"/>
      <c r="P17" s="12"/>
    </row>
    <row r="18" ht="20.7" customHeight="1" spans="1:16">
      <c r="A18" s="6"/>
      <c r="B18" s="6"/>
      <c r="C18" s="11"/>
      <c r="D18" s="11"/>
      <c r="E18" s="11"/>
      <c r="F18" s="11"/>
      <c r="G18" s="11"/>
      <c r="H18" s="11"/>
      <c r="I18" s="8" t="s">
        <v>3079</v>
      </c>
      <c r="J18" s="6" t="s">
        <v>3080</v>
      </c>
      <c r="K18" s="12"/>
      <c r="L18" s="12"/>
      <c r="M18" s="12"/>
      <c r="N18" s="11"/>
      <c r="O18" s="11"/>
      <c r="P18" s="11"/>
    </row>
    <row r="19" ht="20.7" customHeight="1" spans="1:16">
      <c r="A19" s="6" t="s">
        <v>3081</v>
      </c>
      <c r="B19" s="6" t="s">
        <v>3082</v>
      </c>
      <c r="C19" s="12"/>
      <c r="D19" s="12"/>
      <c r="E19" s="12"/>
      <c r="F19" s="12"/>
      <c r="G19" s="12"/>
      <c r="H19" s="12"/>
      <c r="I19" s="6" t="s">
        <v>3083</v>
      </c>
      <c r="J19" s="6" t="s">
        <v>3084</v>
      </c>
      <c r="K19" s="12"/>
      <c r="L19" s="12"/>
      <c r="M19" s="12"/>
      <c r="N19" s="12"/>
      <c r="O19" s="12"/>
      <c r="P19" s="12"/>
    </row>
    <row r="20" ht="44.7" customHeight="1" spans="1:16">
      <c r="A20" s="36" t="s">
        <v>3085</v>
      </c>
      <c r="B20" s="36"/>
      <c r="C20" s="36"/>
      <c r="D20" s="36"/>
      <c r="E20" s="36"/>
      <c r="F20" s="36"/>
      <c r="G20" s="36"/>
      <c r="H20" s="36"/>
      <c r="I20" s="36"/>
      <c r="J20" s="36"/>
      <c r="K20" s="36"/>
      <c r="L20" s="36"/>
      <c r="M20" s="36"/>
      <c r="N20" s="36"/>
      <c r="O20" s="36"/>
      <c r="P20" s="36"/>
    </row>
    <row r="21" spans="1:1">
      <c r="A21" s="2" t="s">
        <v>3086</v>
      </c>
    </row>
  </sheetData>
  <mergeCells count="13">
    <mergeCell ref="A2:P2"/>
    <mergeCell ref="A3:P3"/>
    <mergeCell ref="A4:H4"/>
    <mergeCell ref="I4:P4"/>
    <mergeCell ref="C5:E5"/>
    <mergeCell ref="F5:H5"/>
    <mergeCell ref="K5:M5"/>
    <mergeCell ref="N5:P5"/>
    <mergeCell ref="A20:P20"/>
    <mergeCell ref="A5:A6"/>
    <mergeCell ref="B5:B6"/>
    <mergeCell ref="I5:I6"/>
    <mergeCell ref="J5:J6"/>
  </mergeCells>
  <pageMargins left="0.751388888888889" right="0.751388888888889" top="1" bottom="1" header="0.5" footer="0.5"/>
  <pageSetup paperSize="9" scale="64" orientation="landscape" horizontalDpi="300" verticalDpi="3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I42"/>
  <sheetViews>
    <sheetView topLeftCell="A29" workbookViewId="0">
      <selection activeCell="A42" sqref="A42"/>
    </sheetView>
  </sheetViews>
  <sheetFormatPr defaultColWidth="7.7" defaultRowHeight="13.5"/>
  <cols>
    <col min="1" max="1" width="9.9" style="2" customWidth="1"/>
    <col min="2" max="2" width="34.6" style="2" customWidth="1"/>
    <col min="3" max="9" width="12.1" style="2" customWidth="1"/>
    <col min="10" max="16384" width="7.7" style="2"/>
  </cols>
  <sheetData>
    <row r="1" ht="14.25" spans="1:1">
      <c r="A1" s="3" t="s">
        <v>3087</v>
      </c>
    </row>
    <row r="2" s="1" customFormat="1" ht="35.1" customHeight="1" spans="1:9">
      <c r="A2" s="24" t="s">
        <v>3088</v>
      </c>
      <c r="B2" s="24"/>
      <c r="C2" s="24"/>
      <c r="D2" s="24"/>
      <c r="E2" s="24"/>
      <c r="F2" s="24"/>
      <c r="G2" s="24"/>
      <c r="H2" s="24"/>
      <c r="I2" s="24"/>
    </row>
    <row r="3" ht="21" customHeight="1" spans="1:9">
      <c r="A3" s="5" t="s">
        <v>20</v>
      </c>
      <c r="B3" s="5"/>
      <c r="C3" s="5"/>
      <c r="D3" s="5"/>
      <c r="E3" s="5"/>
      <c r="F3" s="5"/>
      <c r="G3" s="5"/>
      <c r="H3" s="5"/>
      <c r="I3" s="5"/>
    </row>
    <row r="4" ht="33.45" customHeight="1" spans="1:9">
      <c r="A4" s="14" t="s">
        <v>3089</v>
      </c>
      <c r="B4" s="14" t="s">
        <v>3090</v>
      </c>
      <c r="C4" s="14" t="s">
        <v>23</v>
      </c>
      <c r="D4" s="7"/>
      <c r="E4" s="7"/>
      <c r="F4" s="14" t="s">
        <v>3091</v>
      </c>
      <c r="G4" s="7"/>
      <c r="H4" s="7"/>
      <c r="I4" s="14" t="s">
        <v>3092</v>
      </c>
    </row>
    <row r="5" ht="33.45" customHeight="1" spans="1:9">
      <c r="A5" s="7"/>
      <c r="B5" s="7"/>
      <c r="C5" s="14" t="s">
        <v>2670</v>
      </c>
      <c r="D5" s="14" t="s">
        <v>3042</v>
      </c>
      <c r="E5" s="14" t="s">
        <v>3043</v>
      </c>
      <c r="F5" s="14" t="s">
        <v>2670</v>
      </c>
      <c r="G5" s="14" t="s">
        <v>3042</v>
      </c>
      <c r="H5" s="14" t="s">
        <v>3043</v>
      </c>
      <c r="I5" s="7"/>
    </row>
    <row r="6" ht="20.7" customHeight="1" spans="1:9">
      <c r="A6" s="7"/>
      <c r="B6" s="6" t="s">
        <v>3044</v>
      </c>
      <c r="C6" s="14" t="s">
        <v>3045</v>
      </c>
      <c r="D6" s="14" t="s">
        <v>3046</v>
      </c>
      <c r="E6" s="14" t="s">
        <v>3047</v>
      </c>
      <c r="F6" s="14" t="s">
        <v>3048</v>
      </c>
      <c r="G6" s="14" t="s">
        <v>3049</v>
      </c>
      <c r="H6" s="14" t="s">
        <v>3050</v>
      </c>
      <c r="I6" s="6" t="s">
        <v>3068</v>
      </c>
    </row>
    <row r="7" ht="20.7" customHeight="1" spans="1:9">
      <c r="A7" s="7"/>
      <c r="B7" s="25" t="s">
        <v>3051</v>
      </c>
      <c r="C7" s="14"/>
      <c r="D7" s="14"/>
      <c r="E7" s="14"/>
      <c r="F7" s="14"/>
      <c r="G7" s="14"/>
      <c r="H7" s="14"/>
      <c r="I7" s="6"/>
    </row>
    <row r="8" ht="20.7" customHeight="1" outlineLevel="1" spans="1:9">
      <c r="A8" s="7"/>
      <c r="B8" s="26" t="s">
        <v>3093</v>
      </c>
      <c r="C8" s="14"/>
      <c r="D8" s="14"/>
      <c r="E8" s="14"/>
      <c r="F8" s="14"/>
      <c r="G8" s="14"/>
      <c r="H8" s="14"/>
      <c r="I8" s="6"/>
    </row>
    <row r="9" ht="20.7" customHeight="1" outlineLevel="1" spans="1:9">
      <c r="A9" s="7"/>
      <c r="B9" s="26" t="s">
        <v>3094</v>
      </c>
      <c r="C9" s="14"/>
      <c r="D9" s="14"/>
      <c r="E9" s="14"/>
      <c r="F9" s="14"/>
      <c r="G9" s="14"/>
      <c r="H9" s="14"/>
      <c r="I9" s="6"/>
    </row>
    <row r="10" ht="20.7" customHeight="1" outlineLevel="1" spans="1:9">
      <c r="A10" s="7"/>
      <c r="B10" s="26" t="s">
        <v>3095</v>
      </c>
      <c r="C10" s="14"/>
      <c r="D10" s="14"/>
      <c r="E10" s="14"/>
      <c r="F10" s="14"/>
      <c r="G10" s="14"/>
      <c r="H10" s="14"/>
      <c r="I10" s="6"/>
    </row>
    <row r="11" ht="20.7" customHeight="1" outlineLevel="1" spans="1:9">
      <c r="A11" s="7"/>
      <c r="B11" s="26" t="s">
        <v>3096</v>
      </c>
      <c r="C11" s="14"/>
      <c r="D11" s="14"/>
      <c r="E11" s="14"/>
      <c r="F11" s="14"/>
      <c r="G11" s="14"/>
      <c r="H11" s="14"/>
      <c r="I11" s="6"/>
    </row>
    <row r="12" ht="20.7" customHeight="1" outlineLevel="1" spans="1:9">
      <c r="A12" s="7"/>
      <c r="B12" s="26" t="s">
        <v>3097</v>
      </c>
      <c r="C12" s="14"/>
      <c r="D12" s="14"/>
      <c r="E12" s="14"/>
      <c r="F12" s="14"/>
      <c r="G12" s="14"/>
      <c r="H12" s="14"/>
      <c r="I12" s="6"/>
    </row>
    <row r="13" ht="20.7" customHeight="1" outlineLevel="1" spans="1:9">
      <c r="A13" s="7"/>
      <c r="B13" s="26" t="s">
        <v>3098</v>
      </c>
      <c r="C13" s="14"/>
      <c r="D13" s="14"/>
      <c r="E13" s="14"/>
      <c r="F13" s="14"/>
      <c r="G13" s="14"/>
      <c r="H13" s="14"/>
      <c r="I13" s="6"/>
    </row>
    <row r="14" ht="20.7" customHeight="1" outlineLevel="1" spans="1:9">
      <c r="A14" s="7"/>
      <c r="B14" s="26" t="s">
        <v>3099</v>
      </c>
      <c r="C14" s="14"/>
      <c r="D14" s="14"/>
      <c r="E14" s="14"/>
      <c r="F14" s="14"/>
      <c r="G14" s="14"/>
      <c r="H14" s="14"/>
      <c r="I14" s="6"/>
    </row>
    <row r="15" ht="20.7" customHeight="1" outlineLevel="1" spans="1:9">
      <c r="A15" s="7"/>
      <c r="B15" s="26" t="s">
        <v>3100</v>
      </c>
      <c r="C15" s="14"/>
      <c r="D15" s="14"/>
      <c r="E15" s="14"/>
      <c r="F15" s="14"/>
      <c r="G15" s="14"/>
      <c r="H15" s="14"/>
      <c r="I15" s="6"/>
    </row>
    <row r="16" ht="20.7" customHeight="1" outlineLevel="1" spans="1:9">
      <c r="A16" s="7"/>
      <c r="B16" s="26" t="s">
        <v>3101</v>
      </c>
      <c r="C16" s="14"/>
      <c r="D16" s="14"/>
      <c r="E16" s="14"/>
      <c r="F16" s="14"/>
      <c r="G16" s="14"/>
      <c r="H16" s="14"/>
      <c r="I16" s="6"/>
    </row>
    <row r="17" ht="20.7" customHeight="1" outlineLevel="1" spans="1:9">
      <c r="A17" s="7"/>
      <c r="B17" s="26" t="s">
        <v>3102</v>
      </c>
      <c r="C17" s="14"/>
      <c r="D17" s="14"/>
      <c r="E17" s="14"/>
      <c r="F17" s="14"/>
      <c r="G17" s="14"/>
      <c r="H17" s="14"/>
      <c r="I17" s="6"/>
    </row>
    <row r="18" ht="20.7" customHeight="1" outlineLevel="1" spans="1:9">
      <c r="A18" s="7"/>
      <c r="B18" s="26" t="s">
        <v>3103</v>
      </c>
      <c r="C18" s="14"/>
      <c r="D18" s="14"/>
      <c r="E18" s="14"/>
      <c r="F18" s="14"/>
      <c r="G18" s="14"/>
      <c r="H18" s="14"/>
      <c r="I18" s="6"/>
    </row>
    <row r="19" ht="20.7" customHeight="1" outlineLevel="1" spans="1:9">
      <c r="A19" s="7"/>
      <c r="B19" s="26" t="s">
        <v>3104</v>
      </c>
      <c r="C19" s="14"/>
      <c r="D19" s="14"/>
      <c r="E19" s="14"/>
      <c r="F19" s="14"/>
      <c r="G19" s="14"/>
      <c r="H19" s="14"/>
      <c r="I19" s="6"/>
    </row>
    <row r="20" ht="20.7" customHeight="1" outlineLevel="1" spans="1:9">
      <c r="A20" s="7"/>
      <c r="B20" s="26" t="s">
        <v>3105</v>
      </c>
      <c r="C20" s="14"/>
      <c r="D20" s="14"/>
      <c r="E20" s="14"/>
      <c r="F20" s="14"/>
      <c r="G20" s="14"/>
      <c r="H20" s="14"/>
      <c r="I20" s="6"/>
    </row>
    <row r="21" ht="20.7" customHeight="1" spans="1:9">
      <c r="A21" s="7"/>
      <c r="B21" s="25" t="s">
        <v>3054</v>
      </c>
      <c r="C21" s="14"/>
      <c r="D21" s="14"/>
      <c r="E21" s="14"/>
      <c r="F21" s="14"/>
      <c r="G21" s="14"/>
      <c r="H21" s="14"/>
      <c r="I21" s="6"/>
    </row>
    <row r="22" ht="20.7" customHeight="1" outlineLevel="1" spans="1:9">
      <c r="A22" s="7"/>
      <c r="B22" s="26" t="s">
        <v>3106</v>
      </c>
      <c r="C22" s="14"/>
      <c r="D22" s="14"/>
      <c r="E22" s="14"/>
      <c r="F22" s="14"/>
      <c r="G22" s="14"/>
      <c r="H22" s="14"/>
      <c r="I22" s="6"/>
    </row>
    <row r="23" ht="20.7" customHeight="1" outlineLevel="1" spans="1:9">
      <c r="A23" s="7"/>
      <c r="B23" s="26" t="s">
        <v>3107</v>
      </c>
      <c r="C23" s="14"/>
      <c r="D23" s="14"/>
      <c r="E23" s="14"/>
      <c r="F23" s="14"/>
      <c r="G23" s="14"/>
      <c r="H23" s="14"/>
      <c r="I23" s="6"/>
    </row>
    <row r="24" ht="20.7" customHeight="1" outlineLevel="1" spans="1:9">
      <c r="A24" s="7"/>
      <c r="B24" s="26" t="s">
        <v>3108</v>
      </c>
      <c r="C24" s="14"/>
      <c r="D24" s="14"/>
      <c r="E24" s="14"/>
      <c r="F24" s="14"/>
      <c r="G24" s="14"/>
      <c r="H24" s="14"/>
      <c r="I24" s="6"/>
    </row>
    <row r="25" ht="20.7" customHeight="1" outlineLevel="1" spans="1:9">
      <c r="A25" s="7"/>
      <c r="B25" s="26" t="s">
        <v>3109</v>
      </c>
      <c r="C25" s="14"/>
      <c r="D25" s="14"/>
      <c r="E25" s="14"/>
      <c r="F25" s="14"/>
      <c r="G25" s="14"/>
      <c r="H25" s="14"/>
      <c r="I25" s="6"/>
    </row>
    <row r="26" ht="20.7" customHeight="1" spans="1:9">
      <c r="A26" s="7"/>
      <c r="B26" s="25" t="s">
        <v>3057</v>
      </c>
      <c r="C26" s="14"/>
      <c r="D26" s="14"/>
      <c r="E26" s="14"/>
      <c r="F26" s="14"/>
      <c r="G26" s="14"/>
      <c r="H26" s="14"/>
      <c r="I26" s="6"/>
    </row>
    <row r="27" ht="20.7" customHeight="1" outlineLevel="1" spans="1:9">
      <c r="A27" s="7"/>
      <c r="B27" s="26" t="s">
        <v>3110</v>
      </c>
      <c r="C27" s="14"/>
      <c r="D27" s="14"/>
      <c r="E27" s="14"/>
      <c r="F27" s="14"/>
      <c r="G27" s="14"/>
      <c r="H27" s="14"/>
      <c r="I27" s="6"/>
    </row>
    <row r="28" ht="20.7" customHeight="1" outlineLevel="1" spans="1:9">
      <c r="A28" s="7"/>
      <c r="B28" s="26" t="s">
        <v>3111</v>
      </c>
      <c r="C28" s="14"/>
      <c r="D28" s="14"/>
      <c r="E28" s="14"/>
      <c r="F28" s="14"/>
      <c r="G28" s="14"/>
      <c r="H28" s="14"/>
      <c r="I28" s="6"/>
    </row>
    <row r="29" ht="20.7" customHeight="1" outlineLevel="1" spans="1:9">
      <c r="A29" s="7"/>
      <c r="B29" s="26" t="s">
        <v>3112</v>
      </c>
      <c r="C29" s="14"/>
      <c r="D29" s="14"/>
      <c r="E29" s="14"/>
      <c r="F29" s="14"/>
      <c r="G29" s="14"/>
      <c r="H29" s="14"/>
      <c r="I29" s="6"/>
    </row>
    <row r="30" ht="20.7" customHeight="1" outlineLevel="1" spans="1:9">
      <c r="A30" s="7"/>
      <c r="B30" s="27" t="s">
        <v>3113</v>
      </c>
      <c r="D30" s="14"/>
      <c r="E30" s="14"/>
      <c r="F30" s="14"/>
      <c r="G30" s="14"/>
      <c r="H30" s="14"/>
      <c r="I30" s="6"/>
    </row>
    <row r="31" ht="20.7" customHeight="1" spans="1:9">
      <c r="A31" s="7"/>
      <c r="B31" s="25" t="s">
        <v>3060</v>
      </c>
      <c r="C31" s="14"/>
      <c r="D31" s="14"/>
      <c r="E31" s="14"/>
      <c r="F31" s="14"/>
      <c r="G31" s="14"/>
      <c r="H31" s="14"/>
      <c r="I31" s="6"/>
    </row>
    <row r="32" ht="20.7" customHeight="1" outlineLevel="1" spans="1:9">
      <c r="A32" s="7"/>
      <c r="B32" s="28" t="s">
        <v>3114</v>
      </c>
      <c r="C32" s="14"/>
      <c r="D32" s="14"/>
      <c r="E32" s="14"/>
      <c r="F32" s="14"/>
      <c r="G32" s="14"/>
      <c r="H32" s="14"/>
      <c r="I32" s="6"/>
    </row>
    <row r="33" ht="20.7" customHeight="1" outlineLevel="1" spans="1:9">
      <c r="A33" s="7"/>
      <c r="B33" s="28" t="s">
        <v>3115</v>
      </c>
      <c r="C33" s="14"/>
      <c r="D33" s="14"/>
      <c r="E33" s="14"/>
      <c r="F33" s="14"/>
      <c r="G33" s="14"/>
      <c r="H33" s="14"/>
      <c r="I33" s="6"/>
    </row>
    <row r="34" ht="20.7" customHeight="1" outlineLevel="1" spans="1:9">
      <c r="A34" s="7"/>
      <c r="B34" s="28" t="s">
        <v>3116</v>
      </c>
      <c r="C34" s="14"/>
      <c r="D34" s="14"/>
      <c r="E34" s="14"/>
      <c r="F34" s="14"/>
      <c r="G34" s="14"/>
      <c r="H34" s="14"/>
      <c r="I34" s="6"/>
    </row>
    <row r="35" ht="20.7" customHeight="1" spans="1:9">
      <c r="A35" s="7"/>
      <c r="B35" s="25" t="s">
        <v>3117</v>
      </c>
      <c r="C35" s="14"/>
      <c r="D35" s="14"/>
      <c r="E35" s="14"/>
      <c r="F35" s="14"/>
      <c r="G35" s="14"/>
      <c r="H35" s="14"/>
      <c r="I35" s="6"/>
    </row>
    <row r="36" ht="22.2" customHeight="1" spans="1:9">
      <c r="A36" s="29" t="s">
        <v>3118</v>
      </c>
      <c r="B36" s="30"/>
      <c r="C36" s="12"/>
      <c r="D36" s="12"/>
      <c r="E36" s="12"/>
      <c r="F36" s="12"/>
      <c r="G36" s="12"/>
      <c r="H36" s="12"/>
      <c r="I36" s="23"/>
    </row>
    <row r="37" ht="22.2" customHeight="1" spans="1:9">
      <c r="A37" s="20" t="s">
        <v>3067</v>
      </c>
      <c r="B37" s="7" t="s">
        <v>3067</v>
      </c>
      <c r="C37" s="12"/>
      <c r="D37" s="12"/>
      <c r="E37" s="12"/>
      <c r="F37" s="12"/>
      <c r="G37" s="12"/>
      <c r="H37" s="12"/>
      <c r="I37" s="23"/>
    </row>
    <row r="38" ht="22.2" customHeight="1" spans="1:9">
      <c r="A38" s="20" t="s">
        <v>3071</v>
      </c>
      <c r="B38" s="7"/>
      <c r="C38" s="12"/>
      <c r="D38" s="12"/>
      <c r="E38" s="11"/>
      <c r="F38" s="12"/>
      <c r="G38" s="12"/>
      <c r="H38" s="11"/>
      <c r="I38" s="23"/>
    </row>
    <row r="39" ht="22.2" customHeight="1" spans="1:9">
      <c r="A39" s="20" t="s">
        <v>3075</v>
      </c>
      <c r="B39" s="7"/>
      <c r="C39" s="12"/>
      <c r="D39" s="12"/>
      <c r="E39" s="11"/>
      <c r="F39" s="12"/>
      <c r="G39" s="12"/>
      <c r="H39" s="11"/>
      <c r="I39" s="23"/>
    </row>
    <row r="40" ht="22.2" customHeight="1" spans="1:9">
      <c r="A40" s="31" t="s">
        <v>57</v>
      </c>
      <c r="B40" s="32"/>
      <c r="C40" s="12"/>
      <c r="D40" s="12"/>
      <c r="E40" s="11"/>
      <c r="F40" s="12"/>
      <c r="G40" s="12"/>
      <c r="H40" s="11"/>
      <c r="I40" s="23"/>
    </row>
    <row r="41" ht="22.2" customHeight="1" spans="1:9">
      <c r="A41" s="20" t="s">
        <v>3119</v>
      </c>
      <c r="B41" s="7"/>
      <c r="C41" s="11"/>
      <c r="D41" s="11"/>
      <c r="E41" s="11"/>
      <c r="F41" s="11"/>
      <c r="G41" s="11"/>
      <c r="H41" s="11"/>
      <c r="I41" s="11"/>
    </row>
    <row r="42" spans="1:1">
      <c r="A42" s="2" t="s">
        <v>3120</v>
      </c>
    </row>
  </sheetData>
  <mergeCells count="13">
    <mergeCell ref="A2:I2"/>
    <mergeCell ref="A3:I3"/>
    <mergeCell ref="C4:E4"/>
    <mergeCell ref="F4:H4"/>
    <mergeCell ref="A36:B36"/>
    <mergeCell ref="A37:B37"/>
    <mergeCell ref="A38:B38"/>
    <mergeCell ref="A39:B39"/>
    <mergeCell ref="A40:B40"/>
    <mergeCell ref="A41:I41"/>
    <mergeCell ref="A4:A5"/>
    <mergeCell ref="B4:B5"/>
    <mergeCell ref="I4:I5"/>
  </mergeCells>
  <pageMargins left="0.751388888888889" right="0.751388888888889" top="0.668055555555556" bottom="1" header="0.5" footer="0.5"/>
  <pageSetup paperSize="9" scale="94" fitToHeight="0" orientation="landscape" horizontalDpi="300" verticalDpi="3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U42"/>
  <sheetViews>
    <sheetView zoomScale="90" zoomScaleNormal="90" topLeftCell="A37" workbookViewId="0">
      <selection activeCell="E50" sqref="E50"/>
    </sheetView>
  </sheetViews>
  <sheetFormatPr defaultColWidth="7.7" defaultRowHeight="13.5"/>
  <cols>
    <col min="1" max="1" width="9.5" style="2" customWidth="1"/>
    <col min="2" max="2" width="34.2" style="2" customWidth="1"/>
    <col min="3" max="21" width="8.5" style="2" customWidth="1"/>
    <col min="22" max="16384" width="7.7" style="2"/>
  </cols>
  <sheetData>
    <row r="1" ht="14.25" spans="1:1">
      <c r="A1" s="3" t="s">
        <v>3121</v>
      </c>
    </row>
    <row r="2" s="1" customFormat="1" ht="45" customHeight="1" spans="1:21">
      <c r="A2" s="13" t="s">
        <v>3122</v>
      </c>
      <c r="B2" s="13"/>
      <c r="C2" s="13"/>
      <c r="D2" s="13"/>
      <c r="E2" s="13"/>
      <c r="F2" s="13"/>
      <c r="G2" s="13"/>
      <c r="H2" s="13"/>
      <c r="I2" s="13"/>
      <c r="J2" s="13"/>
      <c r="K2" s="13"/>
      <c r="L2" s="13"/>
      <c r="M2" s="13"/>
      <c r="N2" s="13"/>
      <c r="O2" s="13"/>
      <c r="P2" s="13"/>
      <c r="Q2" s="13"/>
      <c r="R2" s="13"/>
      <c r="S2" s="13"/>
      <c r="T2" s="13"/>
      <c r="U2" s="13"/>
    </row>
    <row r="3" ht="21" customHeight="1" spans="1:21">
      <c r="A3" s="5" t="s">
        <v>20</v>
      </c>
      <c r="B3" s="5"/>
      <c r="C3" s="5"/>
      <c r="D3" s="5"/>
      <c r="E3" s="5"/>
      <c r="F3" s="5"/>
      <c r="G3" s="5"/>
      <c r="H3" s="5"/>
      <c r="I3" s="5"/>
      <c r="J3" s="5"/>
      <c r="K3" s="5"/>
      <c r="L3" s="5"/>
      <c r="M3" s="5"/>
      <c r="N3" s="5"/>
      <c r="O3" s="5"/>
      <c r="P3" s="5"/>
      <c r="Q3" s="5"/>
      <c r="R3" s="5"/>
      <c r="S3" s="5"/>
      <c r="T3" s="5"/>
      <c r="U3" s="5"/>
    </row>
    <row r="4" ht="22.2" customHeight="1" spans="1:21">
      <c r="A4" s="14" t="s">
        <v>3089</v>
      </c>
      <c r="B4" s="14" t="s">
        <v>3123</v>
      </c>
      <c r="C4" s="14" t="s">
        <v>23</v>
      </c>
      <c r="D4" s="7"/>
      <c r="E4" s="7"/>
      <c r="F4" s="7"/>
      <c r="G4" s="7"/>
      <c r="H4" s="7"/>
      <c r="I4" s="7"/>
      <c r="J4" s="7"/>
      <c r="K4" s="7"/>
      <c r="L4" s="14" t="s">
        <v>3091</v>
      </c>
      <c r="M4" s="7"/>
      <c r="N4" s="7"/>
      <c r="O4" s="7"/>
      <c r="P4" s="7"/>
      <c r="Q4" s="7"/>
      <c r="R4" s="7"/>
      <c r="S4" s="7"/>
      <c r="T4" s="7"/>
      <c r="U4" s="14" t="s">
        <v>3092</v>
      </c>
    </row>
    <row r="5" ht="22.2" customHeight="1" spans="1:21">
      <c r="A5" s="7"/>
      <c r="B5" s="7"/>
      <c r="C5" s="14" t="s">
        <v>2462</v>
      </c>
      <c r="D5" s="14" t="s">
        <v>2670</v>
      </c>
      <c r="E5" s="7"/>
      <c r="F5" s="14" t="s">
        <v>3124</v>
      </c>
      <c r="G5" s="7"/>
      <c r="H5" s="14" t="s">
        <v>3125</v>
      </c>
      <c r="I5" s="7"/>
      <c r="J5" s="14" t="s">
        <v>472</v>
      </c>
      <c r="K5" s="7"/>
      <c r="L5" s="14" t="s">
        <v>2462</v>
      </c>
      <c r="M5" s="14" t="s">
        <v>2670</v>
      </c>
      <c r="N5" s="7"/>
      <c r="O5" s="14" t="s">
        <v>3124</v>
      </c>
      <c r="P5" s="7"/>
      <c r="Q5" s="14" t="s">
        <v>3125</v>
      </c>
      <c r="R5" s="7"/>
      <c r="S5" s="14" t="s">
        <v>472</v>
      </c>
      <c r="T5" s="7"/>
      <c r="U5" s="7"/>
    </row>
    <row r="6" ht="44.7" customHeight="1" spans="1:21">
      <c r="A6" s="7"/>
      <c r="B6" s="7"/>
      <c r="C6" s="7"/>
      <c r="D6" s="14" t="s">
        <v>3042</v>
      </c>
      <c r="E6" s="14" t="s">
        <v>3043</v>
      </c>
      <c r="F6" s="14" t="s">
        <v>3042</v>
      </c>
      <c r="G6" s="14" t="s">
        <v>3043</v>
      </c>
      <c r="H6" s="14" t="s">
        <v>3042</v>
      </c>
      <c r="I6" s="14" t="s">
        <v>3043</v>
      </c>
      <c r="J6" s="14" t="s">
        <v>3042</v>
      </c>
      <c r="K6" s="14" t="s">
        <v>3043</v>
      </c>
      <c r="L6" s="7"/>
      <c r="M6" s="14" t="s">
        <v>3042</v>
      </c>
      <c r="N6" s="14" t="s">
        <v>3043</v>
      </c>
      <c r="O6" s="14" t="s">
        <v>3042</v>
      </c>
      <c r="P6" s="14" t="s">
        <v>3043</v>
      </c>
      <c r="Q6" s="14" t="s">
        <v>3042</v>
      </c>
      <c r="R6" s="14" t="s">
        <v>3043</v>
      </c>
      <c r="S6" s="14" t="s">
        <v>3042</v>
      </c>
      <c r="T6" s="14" t="s">
        <v>3043</v>
      </c>
      <c r="U6" s="7"/>
    </row>
    <row r="7" ht="32.1" customHeight="1" spans="1:21">
      <c r="A7" s="6"/>
      <c r="B7" s="6" t="s">
        <v>3044</v>
      </c>
      <c r="C7" s="6" t="s">
        <v>3045</v>
      </c>
      <c r="D7" s="14" t="s">
        <v>3046</v>
      </c>
      <c r="E7" s="14" t="s">
        <v>3047</v>
      </c>
      <c r="F7" s="14" t="s">
        <v>3048</v>
      </c>
      <c r="G7" s="14" t="s">
        <v>3049</v>
      </c>
      <c r="H7" s="14" t="s">
        <v>3050</v>
      </c>
      <c r="I7" s="14" t="s">
        <v>3068</v>
      </c>
      <c r="J7" s="14" t="s">
        <v>3072</v>
      </c>
      <c r="K7" s="14" t="s">
        <v>3076</v>
      </c>
      <c r="L7" s="6" t="s">
        <v>3082</v>
      </c>
      <c r="M7" s="14" t="s">
        <v>3053</v>
      </c>
      <c r="N7" s="14" t="s">
        <v>3056</v>
      </c>
      <c r="O7" s="14" t="s">
        <v>3059</v>
      </c>
      <c r="P7" s="14" t="s">
        <v>3062</v>
      </c>
      <c r="Q7" s="14" t="s">
        <v>3066</v>
      </c>
      <c r="R7" s="14" t="s">
        <v>3070</v>
      </c>
      <c r="S7" s="14" t="s">
        <v>3074</v>
      </c>
      <c r="T7" s="14" t="s">
        <v>3078</v>
      </c>
      <c r="U7" s="6" t="s">
        <v>3080</v>
      </c>
    </row>
    <row r="8" ht="32.1" customHeight="1" spans="1:21">
      <c r="A8" s="8"/>
      <c r="B8" s="8" t="s">
        <v>3126</v>
      </c>
      <c r="C8" s="12"/>
      <c r="D8" s="12"/>
      <c r="E8" s="12"/>
      <c r="F8" s="12"/>
      <c r="G8" s="12"/>
      <c r="H8" s="12"/>
      <c r="I8" s="12"/>
      <c r="J8" s="12"/>
      <c r="K8" s="12"/>
      <c r="L8" s="12"/>
      <c r="M8" s="12"/>
      <c r="N8" s="12"/>
      <c r="O8" s="12"/>
      <c r="P8" s="12"/>
      <c r="Q8" s="12"/>
      <c r="R8" s="12"/>
      <c r="S8" s="12"/>
      <c r="T8" s="12"/>
      <c r="U8" s="23"/>
    </row>
    <row r="9" ht="32.1" customHeight="1" spans="1:21">
      <c r="A9" s="8"/>
      <c r="B9" s="15" t="s">
        <v>3127</v>
      </c>
      <c r="C9" s="12"/>
      <c r="D9" s="12"/>
      <c r="E9" s="12"/>
      <c r="F9" s="12"/>
      <c r="G9" s="12"/>
      <c r="H9" s="12"/>
      <c r="I9" s="12"/>
      <c r="J9" s="12"/>
      <c r="K9" s="12"/>
      <c r="L9" s="12"/>
      <c r="M9" s="12"/>
      <c r="N9" s="12"/>
      <c r="O9" s="12"/>
      <c r="P9" s="12"/>
      <c r="Q9" s="12"/>
      <c r="R9" s="12"/>
      <c r="S9" s="12"/>
      <c r="T9" s="12"/>
      <c r="U9" s="23"/>
    </row>
    <row r="10" ht="32.1" customHeight="1" spans="1:21">
      <c r="A10" s="8"/>
      <c r="B10" s="16" t="s">
        <v>2538</v>
      </c>
      <c r="C10" s="12"/>
      <c r="D10" s="12"/>
      <c r="E10" s="12"/>
      <c r="F10" s="12"/>
      <c r="G10" s="12"/>
      <c r="H10" s="12"/>
      <c r="I10" s="12"/>
      <c r="J10" s="12"/>
      <c r="K10" s="12"/>
      <c r="L10" s="12"/>
      <c r="M10" s="12"/>
      <c r="N10" s="12"/>
      <c r="O10" s="12"/>
      <c r="P10" s="12"/>
      <c r="Q10" s="12"/>
      <c r="R10" s="12"/>
      <c r="S10" s="12"/>
      <c r="T10" s="12"/>
      <c r="U10" s="23"/>
    </row>
    <row r="11" ht="32.1" hidden="1" customHeight="1" outlineLevel="1" spans="1:21">
      <c r="A11" s="8"/>
      <c r="B11" s="16" t="s">
        <v>3128</v>
      </c>
      <c r="C11" s="12"/>
      <c r="D11" s="12"/>
      <c r="E11" s="12"/>
      <c r="F11" s="12"/>
      <c r="G11" s="12"/>
      <c r="H11" s="12"/>
      <c r="I11" s="12"/>
      <c r="J11" s="12"/>
      <c r="K11" s="12"/>
      <c r="L11" s="12"/>
      <c r="M11" s="12"/>
      <c r="N11" s="12"/>
      <c r="O11" s="12"/>
      <c r="P11" s="12"/>
      <c r="Q11" s="12"/>
      <c r="R11" s="12"/>
      <c r="S11" s="12"/>
      <c r="T11" s="12"/>
      <c r="U11" s="23"/>
    </row>
    <row r="12" ht="32.1" customHeight="1" collapsed="1" spans="1:21">
      <c r="A12" s="8"/>
      <c r="B12" s="15" t="s">
        <v>3129</v>
      </c>
      <c r="C12" s="12"/>
      <c r="D12" s="12"/>
      <c r="E12" s="12"/>
      <c r="F12" s="12"/>
      <c r="G12" s="12"/>
      <c r="H12" s="12"/>
      <c r="I12" s="12"/>
      <c r="J12" s="12"/>
      <c r="K12" s="12"/>
      <c r="L12" s="12"/>
      <c r="M12" s="12"/>
      <c r="N12" s="12"/>
      <c r="O12" s="12"/>
      <c r="P12" s="12"/>
      <c r="Q12" s="12"/>
      <c r="R12" s="12"/>
      <c r="S12" s="12"/>
      <c r="T12" s="12"/>
      <c r="U12" s="23"/>
    </row>
    <row r="13" ht="32.1" customHeight="1" spans="1:21">
      <c r="A13" s="8"/>
      <c r="B13" s="16" t="s">
        <v>3130</v>
      </c>
      <c r="C13" s="12"/>
      <c r="D13" s="12"/>
      <c r="E13" s="12"/>
      <c r="F13" s="12"/>
      <c r="G13" s="12"/>
      <c r="H13" s="12"/>
      <c r="I13" s="12"/>
      <c r="J13" s="12"/>
      <c r="K13" s="12"/>
      <c r="L13" s="12"/>
      <c r="M13" s="12"/>
      <c r="N13" s="12"/>
      <c r="O13" s="12"/>
      <c r="P13" s="12"/>
      <c r="Q13" s="12"/>
      <c r="R13" s="12"/>
      <c r="S13" s="12"/>
      <c r="T13" s="12"/>
      <c r="U13" s="23"/>
    </row>
    <row r="14" ht="32.1" hidden="1" customHeight="1" outlineLevel="1" spans="1:21">
      <c r="A14" s="8"/>
      <c r="B14" s="16" t="s">
        <v>3131</v>
      </c>
      <c r="C14" s="12"/>
      <c r="D14" s="12"/>
      <c r="E14" s="12"/>
      <c r="F14" s="12"/>
      <c r="G14" s="12"/>
      <c r="H14" s="12"/>
      <c r="I14" s="12"/>
      <c r="J14" s="12"/>
      <c r="K14" s="12"/>
      <c r="L14" s="12"/>
      <c r="M14" s="12"/>
      <c r="N14" s="12"/>
      <c r="O14" s="12"/>
      <c r="P14" s="12"/>
      <c r="Q14" s="12"/>
      <c r="R14" s="12"/>
      <c r="S14" s="12"/>
      <c r="T14" s="12"/>
      <c r="U14" s="23"/>
    </row>
    <row r="15" ht="32.1" hidden="1" customHeight="1" outlineLevel="1" spans="1:21">
      <c r="A15" s="8"/>
      <c r="B15" s="16" t="s">
        <v>3132</v>
      </c>
      <c r="C15" s="12"/>
      <c r="D15" s="12"/>
      <c r="E15" s="12"/>
      <c r="F15" s="12"/>
      <c r="G15" s="12"/>
      <c r="H15" s="12"/>
      <c r="I15" s="12"/>
      <c r="J15" s="12"/>
      <c r="K15" s="12"/>
      <c r="L15" s="12"/>
      <c r="M15" s="12"/>
      <c r="N15" s="12"/>
      <c r="O15" s="12"/>
      <c r="P15" s="12"/>
      <c r="Q15" s="12"/>
      <c r="R15" s="12"/>
      <c r="S15" s="12"/>
      <c r="T15" s="12"/>
      <c r="U15" s="23"/>
    </row>
    <row r="16" ht="32.1" hidden="1" customHeight="1" outlineLevel="1" spans="1:21">
      <c r="A16" s="8"/>
      <c r="B16" s="16" t="s">
        <v>3133</v>
      </c>
      <c r="C16" s="12"/>
      <c r="D16" s="12"/>
      <c r="E16" s="12"/>
      <c r="F16" s="12"/>
      <c r="G16" s="12"/>
      <c r="H16" s="12"/>
      <c r="I16" s="12"/>
      <c r="J16" s="12"/>
      <c r="K16" s="12"/>
      <c r="L16" s="12"/>
      <c r="M16" s="12"/>
      <c r="N16" s="12"/>
      <c r="O16" s="12"/>
      <c r="P16" s="12"/>
      <c r="Q16" s="12"/>
      <c r="R16" s="12"/>
      <c r="S16" s="12"/>
      <c r="T16" s="12"/>
      <c r="U16" s="23"/>
    </row>
    <row r="17" ht="32.1" hidden="1" customHeight="1" outlineLevel="1" spans="1:21">
      <c r="A17" s="8"/>
      <c r="B17" s="16" t="s">
        <v>3134</v>
      </c>
      <c r="C17" s="12"/>
      <c r="D17" s="12"/>
      <c r="E17" s="12"/>
      <c r="F17" s="12"/>
      <c r="G17" s="12"/>
      <c r="H17" s="12"/>
      <c r="I17" s="12"/>
      <c r="J17" s="12"/>
      <c r="K17" s="12"/>
      <c r="L17" s="12"/>
      <c r="M17" s="12"/>
      <c r="N17" s="12"/>
      <c r="O17" s="12"/>
      <c r="P17" s="12"/>
      <c r="Q17" s="12"/>
      <c r="R17" s="12"/>
      <c r="S17" s="12"/>
      <c r="T17" s="12"/>
      <c r="U17" s="23"/>
    </row>
    <row r="18" ht="32.1" hidden="1" customHeight="1" outlineLevel="1" spans="1:21">
      <c r="A18" s="8"/>
      <c r="B18" s="16" t="s">
        <v>3135</v>
      </c>
      <c r="C18" s="12"/>
      <c r="D18" s="12"/>
      <c r="E18" s="12"/>
      <c r="F18" s="12"/>
      <c r="G18" s="12"/>
      <c r="H18" s="12"/>
      <c r="I18" s="12"/>
      <c r="J18" s="12"/>
      <c r="K18" s="12"/>
      <c r="L18" s="12"/>
      <c r="M18" s="12"/>
      <c r="N18" s="12"/>
      <c r="O18" s="12"/>
      <c r="P18" s="12"/>
      <c r="Q18" s="12"/>
      <c r="R18" s="12"/>
      <c r="S18" s="12"/>
      <c r="T18" s="12"/>
      <c r="U18" s="23"/>
    </row>
    <row r="19" ht="32.1" hidden="1" customHeight="1" outlineLevel="1" spans="1:21">
      <c r="A19" s="8"/>
      <c r="B19" s="16" t="s">
        <v>3136</v>
      </c>
      <c r="C19" s="12"/>
      <c r="D19" s="12"/>
      <c r="E19" s="12"/>
      <c r="F19" s="12"/>
      <c r="G19" s="12"/>
      <c r="H19" s="12"/>
      <c r="I19" s="12"/>
      <c r="J19" s="12"/>
      <c r="K19" s="12"/>
      <c r="L19" s="12"/>
      <c r="M19" s="12"/>
      <c r="N19" s="12"/>
      <c r="O19" s="12"/>
      <c r="P19" s="12"/>
      <c r="Q19" s="12"/>
      <c r="R19" s="12"/>
      <c r="S19" s="12"/>
      <c r="T19" s="12"/>
      <c r="U19" s="23"/>
    </row>
    <row r="20" ht="32.1" customHeight="1" collapsed="1" spans="1:21">
      <c r="A20" s="8"/>
      <c r="B20" s="17" t="s">
        <v>3137</v>
      </c>
      <c r="C20" s="12"/>
      <c r="D20" s="12"/>
      <c r="E20" s="12"/>
      <c r="F20" s="12"/>
      <c r="G20" s="12"/>
      <c r="H20" s="12"/>
      <c r="I20" s="12"/>
      <c r="J20" s="12"/>
      <c r="K20" s="12"/>
      <c r="L20" s="12"/>
      <c r="M20" s="12"/>
      <c r="N20" s="12"/>
      <c r="O20" s="12"/>
      <c r="P20" s="12"/>
      <c r="Q20" s="12"/>
      <c r="R20" s="12"/>
      <c r="S20" s="12"/>
      <c r="T20" s="12"/>
      <c r="U20" s="23"/>
    </row>
    <row r="21" ht="32.1" hidden="1" customHeight="1" outlineLevel="1" spans="1:21">
      <c r="A21" s="8"/>
      <c r="B21" s="18" t="s">
        <v>3138</v>
      </c>
      <c r="C21" s="12"/>
      <c r="D21" s="12"/>
      <c r="E21" s="12"/>
      <c r="F21" s="12"/>
      <c r="G21" s="12"/>
      <c r="H21" s="12"/>
      <c r="I21" s="12"/>
      <c r="J21" s="12"/>
      <c r="K21" s="12"/>
      <c r="L21" s="12"/>
      <c r="M21" s="12"/>
      <c r="N21" s="12"/>
      <c r="O21" s="12"/>
      <c r="P21" s="12"/>
      <c r="Q21" s="12"/>
      <c r="R21" s="12"/>
      <c r="S21" s="12"/>
      <c r="T21" s="12"/>
      <c r="U21" s="23"/>
    </row>
    <row r="22" ht="32.1" hidden="1" customHeight="1" outlineLevel="1" spans="1:21">
      <c r="A22" s="8"/>
      <c r="B22" s="18" t="s">
        <v>3139</v>
      </c>
      <c r="C22" s="12"/>
      <c r="D22" s="12"/>
      <c r="E22" s="12"/>
      <c r="F22" s="12"/>
      <c r="G22" s="12"/>
      <c r="H22" s="12"/>
      <c r="I22" s="12"/>
      <c r="J22" s="12"/>
      <c r="K22" s="12"/>
      <c r="L22" s="12"/>
      <c r="M22" s="12"/>
      <c r="N22" s="12"/>
      <c r="O22" s="12"/>
      <c r="P22" s="12"/>
      <c r="Q22" s="12"/>
      <c r="R22" s="12"/>
      <c r="S22" s="12"/>
      <c r="T22" s="12"/>
      <c r="U22" s="23"/>
    </row>
    <row r="23" ht="32.1" hidden="1" customHeight="1" outlineLevel="1" spans="1:21">
      <c r="A23" s="8"/>
      <c r="B23" s="18" t="s">
        <v>3140</v>
      </c>
      <c r="C23" s="12"/>
      <c r="D23" s="12"/>
      <c r="E23" s="12"/>
      <c r="F23" s="12"/>
      <c r="G23" s="12"/>
      <c r="H23" s="12"/>
      <c r="I23" s="12"/>
      <c r="J23" s="12"/>
      <c r="K23" s="12"/>
      <c r="L23" s="12"/>
      <c r="M23" s="12"/>
      <c r="N23" s="12"/>
      <c r="O23" s="12"/>
      <c r="P23" s="12"/>
      <c r="Q23" s="12"/>
      <c r="R23" s="12"/>
      <c r="S23" s="12"/>
      <c r="T23" s="12"/>
      <c r="U23" s="23"/>
    </row>
    <row r="24" ht="32.1" hidden="1" customHeight="1" outlineLevel="1" spans="1:21">
      <c r="A24" s="8"/>
      <c r="B24" s="18" t="s">
        <v>3141</v>
      </c>
      <c r="C24" s="12"/>
      <c r="D24" s="12"/>
      <c r="E24" s="12"/>
      <c r="F24" s="12"/>
      <c r="G24" s="12"/>
      <c r="H24" s="12"/>
      <c r="I24" s="12"/>
      <c r="J24" s="12"/>
      <c r="K24" s="12"/>
      <c r="L24" s="12"/>
      <c r="M24" s="12"/>
      <c r="N24" s="12"/>
      <c r="O24" s="12"/>
      <c r="P24" s="12"/>
      <c r="Q24" s="12"/>
      <c r="R24" s="12"/>
      <c r="S24" s="12"/>
      <c r="T24" s="12"/>
      <c r="U24" s="23"/>
    </row>
    <row r="25" ht="32.1" hidden="1" customHeight="1" outlineLevel="1" spans="1:21">
      <c r="A25" s="8"/>
      <c r="B25" s="18" t="s">
        <v>3142</v>
      </c>
      <c r="C25" s="12"/>
      <c r="D25" s="12"/>
      <c r="E25" s="12"/>
      <c r="F25" s="12"/>
      <c r="G25" s="12"/>
      <c r="H25" s="12"/>
      <c r="I25" s="12"/>
      <c r="J25" s="12"/>
      <c r="K25" s="12"/>
      <c r="L25" s="12"/>
      <c r="M25" s="12"/>
      <c r="N25" s="12"/>
      <c r="O25" s="12"/>
      <c r="P25" s="12"/>
      <c r="Q25" s="12"/>
      <c r="R25" s="12"/>
      <c r="S25" s="12"/>
      <c r="T25" s="12"/>
      <c r="U25" s="23"/>
    </row>
    <row r="26" ht="32.1" hidden="1" customHeight="1" outlineLevel="1" spans="1:21">
      <c r="A26" s="8"/>
      <c r="B26" s="18" t="s">
        <v>3143</v>
      </c>
      <c r="C26" s="12"/>
      <c r="D26" s="12"/>
      <c r="E26" s="12"/>
      <c r="F26" s="12"/>
      <c r="G26" s="12"/>
      <c r="H26" s="12"/>
      <c r="I26" s="12"/>
      <c r="J26" s="12"/>
      <c r="K26" s="12"/>
      <c r="L26" s="12"/>
      <c r="M26" s="12"/>
      <c r="N26" s="12"/>
      <c r="O26" s="12"/>
      <c r="P26" s="12"/>
      <c r="Q26" s="12"/>
      <c r="R26" s="12"/>
      <c r="S26" s="12"/>
      <c r="T26" s="12"/>
      <c r="U26" s="23"/>
    </row>
    <row r="27" ht="32.1" hidden="1" customHeight="1" outlineLevel="1" spans="1:21">
      <c r="A27" s="8"/>
      <c r="B27" s="18" t="s">
        <v>3144</v>
      </c>
      <c r="C27" s="12"/>
      <c r="D27" s="12"/>
      <c r="E27" s="12"/>
      <c r="F27" s="12"/>
      <c r="G27" s="12"/>
      <c r="H27" s="12"/>
      <c r="I27" s="12"/>
      <c r="J27" s="12"/>
      <c r="K27" s="12"/>
      <c r="L27" s="12"/>
      <c r="M27" s="12"/>
      <c r="N27" s="12"/>
      <c r="O27" s="12"/>
      <c r="P27" s="12"/>
      <c r="Q27" s="12"/>
      <c r="R27" s="12"/>
      <c r="S27" s="12"/>
      <c r="T27" s="12"/>
      <c r="U27" s="23"/>
    </row>
    <row r="28" ht="32.1" customHeight="1" collapsed="1" spans="1:21">
      <c r="A28" s="8"/>
      <c r="B28" s="17" t="s">
        <v>3145</v>
      </c>
      <c r="C28" s="12"/>
      <c r="D28" s="12"/>
      <c r="E28" s="12"/>
      <c r="F28" s="12"/>
      <c r="G28" s="12"/>
      <c r="H28" s="12"/>
      <c r="I28" s="12"/>
      <c r="J28" s="12"/>
      <c r="K28" s="12"/>
      <c r="L28" s="12"/>
      <c r="M28" s="12"/>
      <c r="N28" s="12"/>
      <c r="O28" s="12"/>
      <c r="P28" s="12"/>
      <c r="Q28" s="12"/>
      <c r="R28" s="12"/>
      <c r="S28" s="12"/>
      <c r="T28" s="12"/>
      <c r="U28" s="23"/>
    </row>
    <row r="29" ht="32.1" hidden="1" customHeight="1" outlineLevel="1" spans="1:21">
      <c r="A29" s="8"/>
      <c r="B29" s="18" t="s">
        <v>3146</v>
      </c>
      <c r="C29" s="12"/>
      <c r="D29" s="12"/>
      <c r="E29" s="12"/>
      <c r="F29" s="12"/>
      <c r="G29" s="12"/>
      <c r="H29" s="12"/>
      <c r="I29" s="12"/>
      <c r="J29" s="12"/>
      <c r="K29" s="12"/>
      <c r="L29" s="12"/>
      <c r="M29" s="12"/>
      <c r="N29" s="12"/>
      <c r="O29" s="12"/>
      <c r="P29" s="12"/>
      <c r="Q29" s="12"/>
      <c r="R29" s="12"/>
      <c r="S29" s="12"/>
      <c r="T29" s="12"/>
      <c r="U29" s="23"/>
    </row>
    <row r="30" ht="32.1" customHeight="1" collapsed="1" spans="1:21">
      <c r="A30" s="8"/>
      <c r="B30" s="18" t="s">
        <v>3147</v>
      </c>
      <c r="C30" s="12"/>
      <c r="D30" s="12"/>
      <c r="E30" s="12"/>
      <c r="F30" s="12"/>
      <c r="G30" s="12"/>
      <c r="H30" s="12"/>
      <c r="I30" s="12"/>
      <c r="J30" s="12"/>
      <c r="K30" s="12"/>
      <c r="L30" s="12"/>
      <c r="M30" s="12"/>
      <c r="N30" s="12"/>
      <c r="O30" s="12"/>
      <c r="P30" s="12"/>
      <c r="Q30" s="12"/>
      <c r="R30" s="12"/>
      <c r="S30" s="12"/>
      <c r="T30" s="12"/>
      <c r="U30" s="23"/>
    </row>
    <row r="31" ht="32.1" hidden="1" customHeight="1" outlineLevel="1" spans="1:21">
      <c r="A31" s="8"/>
      <c r="B31" s="18" t="s">
        <v>3148</v>
      </c>
      <c r="C31" s="12"/>
      <c r="D31" s="12"/>
      <c r="E31" s="12"/>
      <c r="F31" s="12"/>
      <c r="G31" s="12"/>
      <c r="H31" s="12"/>
      <c r="I31" s="12"/>
      <c r="J31" s="12"/>
      <c r="K31" s="12"/>
      <c r="L31" s="12"/>
      <c r="M31" s="12"/>
      <c r="N31" s="12"/>
      <c r="O31" s="12"/>
      <c r="P31" s="12"/>
      <c r="Q31" s="12"/>
      <c r="R31" s="12"/>
      <c r="S31" s="12"/>
      <c r="T31" s="12"/>
      <c r="U31" s="23"/>
    </row>
    <row r="32" ht="32.1" customHeight="1" collapsed="1" spans="1:21">
      <c r="A32" s="8"/>
      <c r="B32" s="17" t="s">
        <v>3149</v>
      </c>
      <c r="C32" s="12"/>
      <c r="D32" s="12"/>
      <c r="E32" s="12"/>
      <c r="F32" s="12"/>
      <c r="G32" s="12"/>
      <c r="H32" s="12"/>
      <c r="I32" s="12"/>
      <c r="J32" s="12"/>
      <c r="K32" s="12"/>
      <c r="L32" s="12"/>
      <c r="M32" s="12"/>
      <c r="N32" s="12"/>
      <c r="O32" s="12"/>
      <c r="P32" s="12"/>
      <c r="Q32" s="12"/>
      <c r="R32" s="12"/>
      <c r="S32" s="12"/>
      <c r="T32" s="12"/>
      <c r="U32" s="23"/>
    </row>
    <row r="33" ht="32.1" hidden="1" customHeight="1" outlineLevel="1" spans="1:21">
      <c r="A33" s="8"/>
      <c r="B33" s="18" t="s">
        <v>3150</v>
      </c>
      <c r="C33" s="12"/>
      <c r="D33" s="12"/>
      <c r="E33" s="12"/>
      <c r="F33" s="12"/>
      <c r="G33" s="12"/>
      <c r="H33" s="12"/>
      <c r="I33" s="12"/>
      <c r="J33" s="12"/>
      <c r="K33" s="12"/>
      <c r="L33" s="12"/>
      <c r="M33" s="12"/>
      <c r="N33" s="12"/>
      <c r="O33" s="12"/>
      <c r="P33" s="12"/>
      <c r="Q33" s="12"/>
      <c r="R33" s="12"/>
      <c r="S33" s="12"/>
      <c r="T33" s="12"/>
      <c r="U33" s="23"/>
    </row>
    <row r="34" ht="32.1" hidden="1" customHeight="1" collapsed="1" spans="1:21">
      <c r="A34" s="8"/>
      <c r="B34" s="19" t="s">
        <v>3151</v>
      </c>
      <c r="C34" s="12"/>
      <c r="D34" s="12"/>
      <c r="E34" s="12"/>
      <c r="F34" s="12"/>
      <c r="G34" s="12"/>
      <c r="H34" s="12"/>
      <c r="I34" s="12"/>
      <c r="J34" s="12"/>
      <c r="K34" s="12"/>
      <c r="L34" s="12"/>
      <c r="M34" s="12"/>
      <c r="N34" s="12"/>
      <c r="O34" s="12"/>
      <c r="P34" s="12"/>
      <c r="Q34" s="12"/>
      <c r="R34" s="12"/>
      <c r="S34" s="12"/>
      <c r="T34" s="12"/>
      <c r="U34" s="23"/>
    </row>
    <row r="35" ht="32.1" customHeight="1" spans="1:21">
      <c r="A35" s="20" t="s">
        <v>3152</v>
      </c>
      <c r="B35" s="7"/>
      <c r="C35" s="12"/>
      <c r="D35" s="12"/>
      <c r="E35" s="12"/>
      <c r="F35" s="12"/>
      <c r="G35" s="12"/>
      <c r="H35" s="12"/>
      <c r="I35" s="12"/>
      <c r="J35" s="12"/>
      <c r="K35" s="12"/>
      <c r="L35" s="12"/>
      <c r="M35" s="12"/>
      <c r="N35" s="12"/>
      <c r="O35" s="12"/>
      <c r="P35" s="12"/>
      <c r="Q35" s="12"/>
      <c r="R35" s="12"/>
      <c r="S35" s="12"/>
      <c r="T35" s="12"/>
      <c r="U35" s="23"/>
    </row>
    <row r="36" ht="32.1" customHeight="1" spans="1:21">
      <c r="A36" s="20" t="s">
        <v>3069</v>
      </c>
      <c r="B36" s="7" t="s">
        <v>3069</v>
      </c>
      <c r="C36" s="12"/>
      <c r="D36" s="12"/>
      <c r="E36" s="11"/>
      <c r="F36" s="12"/>
      <c r="G36" s="11"/>
      <c r="H36" s="12"/>
      <c r="I36" s="11"/>
      <c r="J36" s="12"/>
      <c r="K36" s="11"/>
      <c r="L36" s="12"/>
      <c r="M36" s="12"/>
      <c r="N36" s="11"/>
      <c r="O36" s="12"/>
      <c r="P36" s="11"/>
      <c r="Q36" s="12"/>
      <c r="R36" s="11"/>
      <c r="S36" s="12"/>
      <c r="T36" s="11"/>
      <c r="U36" s="23"/>
    </row>
    <row r="37" ht="32.1" customHeight="1" spans="1:21">
      <c r="A37" s="20" t="s">
        <v>3073</v>
      </c>
      <c r="B37" s="7"/>
      <c r="C37" s="12"/>
      <c r="D37" s="12"/>
      <c r="E37" s="12"/>
      <c r="F37" s="12"/>
      <c r="G37" s="12"/>
      <c r="H37" s="12"/>
      <c r="I37" s="12"/>
      <c r="J37" s="12"/>
      <c r="K37" s="12"/>
      <c r="L37" s="12"/>
      <c r="M37" s="12"/>
      <c r="N37" s="12"/>
      <c r="O37" s="12"/>
      <c r="P37" s="12"/>
      <c r="Q37" s="12"/>
      <c r="R37" s="12"/>
      <c r="S37" s="12"/>
      <c r="T37" s="12"/>
      <c r="U37" s="23"/>
    </row>
    <row r="38" ht="32.1" customHeight="1" spans="1:21">
      <c r="A38" s="20" t="s">
        <v>3077</v>
      </c>
      <c r="B38" s="7" t="s">
        <v>3077</v>
      </c>
      <c r="C38" s="12"/>
      <c r="D38" s="12"/>
      <c r="E38" s="12"/>
      <c r="F38" s="12"/>
      <c r="G38" s="12"/>
      <c r="H38" s="12"/>
      <c r="I38" s="12"/>
      <c r="J38" s="12"/>
      <c r="K38" s="12"/>
      <c r="L38" s="12"/>
      <c r="M38" s="12"/>
      <c r="N38" s="12"/>
      <c r="O38" s="12"/>
      <c r="P38" s="12"/>
      <c r="Q38" s="12"/>
      <c r="R38" s="12"/>
      <c r="S38" s="12"/>
      <c r="T38" s="12"/>
      <c r="U38" s="23"/>
    </row>
    <row r="39" ht="32.1" customHeight="1" spans="1:21">
      <c r="A39" s="20" t="s">
        <v>3079</v>
      </c>
      <c r="B39" s="7"/>
      <c r="C39" s="12"/>
      <c r="D39" s="12"/>
      <c r="E39" s="12"/>
      <c r="F39" s="12"/>
      <c r="G39" s="12"/>
      <c r="H39" s="12"/>
      <c r="I39" s="12"/>
      <c r="J39" s="12"/>
      <c r="K39" s="12"/>
      <c r="L39" s="12"/>
      <c r="M39" s="12"/>
      <c r="N39" s="12"/>
      <c r="O39" s="12"/>
      <c r="P39" s="12"/>
      <c r="Q39" s="12"/>
      <c r="R39" s="12"/>
      <c r="S39" s="12"/>
      <c r="T39" s="12"/>
      <c r="U39" s="23"/>
    </row>
    <row r="40" ht="32.1" customHeight="1" spans="1:21">
      <c r="A40" s="21" t="s">
        <v>3153</v>
      </c>
      <c r="B40" s="22"/>
      <c r="C40" s="12"/>
      <c r="D40" s="12"/>
      <c r="E40" s="12"/>
      <c r="F40" s="12"/>
      <c r="G40" s="12"/>
      <c r="H40" s="12"/>
      <c r="I40" s="12"/>
      <c r="J40" s="12"/>
      <c r="K40" s="12"/>
      <c r="L40" s="12"/>
      <c r="M40" s="12"/>
      <c r="N40" s="12"/>
      <c r="O40" s="12"/>
      <c r="P40" s="12"/>
      <c r="Q40" s="12"/>
      <c r="R40" s="12"/>
      <c r="S40" s="12"/>
      <c r="T40" s="12"/>
      <c r="U40" s="23"/>
    </row>
    <row r="41" ht="44.7" customHeight="1" spans="1:21">
      <c r="A41" s="20" t="s">
        <v>3154</v>
      </c>
      <c r="B41" s="7"/>
      <c r="C41" s="11"/>
      <c r="D41" s="11"/>
      <c r="E41" s="11"/>
      <c r="F41" s="11"/>
      <c r="G41" s="11"/>
      <c r="H41" s="11"/>
      <c r="I41" s="11"/>
      <c r="J41" s="11"/>
      <c r="K41" s="11"/>
      <c r="L41" s="11"/>
      <c r="M41" s="11"/>
      <c r="N41" s="11"/>
      <c r="O41" s="11"/>
      <c r="P41" s="11"/>
      <c r="Q41" s="11"/>
      <c r="R41" s="11"/>
      <c r="S41" s="11"/>
      <c r="T41" s="11"/>
      <c r="U41" s="11"/>
    </row>
    <row r="42" spans="1:1">
      <c r="A42" s="2" t="s">
        <v>3155</v>
      </c>
    </row>
  </sheetData>
  <mergeCells count="24">
    <mergeCell ref="A2:U2"/>
    <mergeCell ref="A3:U3"/>
    <mergeCell ref="C4:K4"/>
    <mergeCell ref="L4:T4"/>
    <mergeCell ref="D5:E5"/>
    <mergeCell ref="F5:G5"/>
    <mergeCell ref="H5:I5"/>
    <mergeCell ref="J5:K5"/>
    <mergeCell ref="M5:N5"/>
    <mergeCell ref="O5:P5"/>
    <mergeCell ref="Q5:R5"/>
    <mergeCell ref="S5:T5"/>
    <mergeCell ref="A35:B35"/>
    <mergeCell ref="A36:B36"/>
    <mergeCell ref="A37:B37"/>
    <mergeCell ref="A38:B38"/>
    <mergeCell ref="A39:B39"/>
    <mergeCell ref="A40:B40"/>
    <mergeCell ref="A41:U41"/>
    <mergeCell ref="A4:A6"/>
    <mergeCell ref="B4:B6"/>
    <mergeCell ref="C5:C6"/>
    <mergeCell ref="L5:L6"/>
    <mergeCell ref="U4:U6"/>
  </mergeCells>
  <pageMargins left="0.751388888888889" right="0.751388888888889" top="1" bottom="1" header="0.5" footer="0.5"/>
  <pageSetup paperSize="9" scale="59" fitToHeight="0" orientation="landscape" horizontalDpi="300" verticalDpi="3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E35"/>
  <sheetViews>
    <sheetView tabSelected="1" topLeftCell="A19" workbookViewId="0">
      <selection activeCell="D45" sqref="D45"/>
    </sheetView>
  </sheetViews>
  <sheetFormatPr defaultColWidth="7.7" defaultRowHeight="13.5" outlineLevelCol="4"/>
  <cols>
    <col min="1" max="1" width="6.4" style="2" customWidth="1"/>
    <col min="2" max="2" width="45" style="2" customWidth="1"/>
    <col min="3" max="3" width="4.4" style="2" customWidth="1"/>
    <col min="4" max="5" width="14.9" style="2" customWidth="1"/>
    <col min="6" max="16384" width="7.7" style="2"/>
  </cols>
  <sheetData>
    <row r="1" ht="14.25" spans="1:1">
      <c r="A1" s="3" t="s">
        <v>3156</v>
      </c>
    </row>
    <row r="2" s="1" customFormat="1" ht="22.5" spans="1:5">
      <c r="A2" s="4" t="s">
        <v>3157</v>
      </c>
      <c r="B2" s="4"/>
      <c r="C2" s="4"/>
      <c r="D2" s="4"/>
      <c r="E2" s="4"/>
    </row>
    <row r="3" ht="21" customHeight="1" spans="1:5">
      <c r="A3" s="5" t="s">
        <v>20</v>
      </c>
      <c r="B3" s="5"/>
      <c r="C3" s="5"/>
      <c r="D3" s="5"/>
      <c r="E3" s="5"/>
    </row>
    <row r="4" ht="22.2" customHeight="1" spans="1:5">
      <c r="A4" s="6" t="s">
        <v>3158</v>
      </c>
      <c r="B4" s="7"/>
      <c r="C4" s="6" t="s">
        <v>3040</v>
      </c>
      <c r="D4" s="6" t="s">
        <v>3042</v>
      </c>
      <c r="E4" s="6" t="s">
        <v>3043</v>
      </c>
    </row>
    <row r="5" ht="22.2" customHeight="1" spans="1:5">
      <c r="A5" s="8" t="s">
        <v>3159</v>
      </c>
      <c r="B5" s="7"/>
      <c r="C5" s="6" t="s">
        <v>3045</v>
      </c>
      <c r="D5" s="8"/>
      <c r="E5" s="8"/>
    </row>
    <row r="6" ht="22.2" customHeight="1" spans="1:5">
      <c r="A6" s="8"/>
      <c r="B6" s="8" t="s">
        <v>3160</v>
      </c>
      <c r="C6" s="6" t="s">
        <v>3046</v>
      </c>
      <c r="D6" s="9"/>
      <c r="E6" s="9"/>
    </row>
    <row r="7" ht="22.2" customHeight="1" spans="1:5">
      <c r="A7" s="8"/>
      <c r="B7" s="8" t="s">
        <v>3161</v>
      </c>
      <c r="C7" s="6" t="s">
        <v>3047</v>
      </c>
      <c r="D7" s="9"/>
      <c r="E7" s="9"/>
    </row>
    <row r="8" ht="22.2" customHeight="1" spans="1:5">
      <c r="A8" s="8"/>
      <c r="B8" s="8" t="s">
        <v>3162</v>
      </c>
      <c r="C8" s="6" t="s">
        <v>3048</v>
      </c>
      <c r="D8" s="9"/>
      <c r="E8" s="9"/>
    </row>
    <row r="9" ht="22.2" customHeight="1" spans="1:5">
      <c r="A9" s="8"/>
      <c r="B9" s="8" t="s">
        <v>3163</v>
      </c>
      <c r="C9" s="6" t="s">
        <v>3049</v>
      </c>
      <c r="D9" s="10" t="s">
        <v>3151</v>
      </c>
      <c r="E9" s="10" t="s">
        <v>3151</v>
      </c>
    </row>
    <row r="10" ht="22.2" customHeight="1" spans="1:5">
      <c r="A10" s="8"/>
      <c r="B10" s="8" t="s">
        <v>3164</v>
      </c>
      <c r="C10" s="6" t="s">
        <v>3050</v>
      </c>
      <c r="D10" s="10" t="s">
        <v>3151</v>
      </c>
      <c r="E10" s="10" t="s">
        <v>3151</v>
      </c>
    </row>
    <row r="11" ht="22.2" customHeight="1" spans="1:5">
      <c r="A11" s="8"/>
      <c r="B11" s="8" t="s">
        <v>3165</v>
      </c>
      <c r="C11" s="6" t="s">
        <v>3068</v>
      </c>
      <c r="D11" s="10" t="s">
        <v>3151</v>
      </c>
      <c r="E11" s="10" t="s">
        <v>3151</v>
      </c>
    </row>
    <row r="12" ht="22.2" customHeight="1" spans="1:5">
      <c r="A12" s="8"/>
      <c r="B12" s="8" t="s">
        <v>3166</v>
      </c>
      <c r="C12" s="6" t="s">
        <v>3072</v>
      </c>
      <c r="D12" s="10" t="s">
        <v>3151</v>
      </c>
      <c r="E12" s="10" t="s">
        <v>3151</v>
      </c>
    </row>
    <row r="13" ht="22.2" customHeight="1" spans="1:5">
      <c r="A13" s="8" t="s">
        <v>3167</v>
      </c>
      <c r="B13" s="7"/>
      <c r="C13" s="6" t="s">
        <v>3076</v>
      </c>
      <c r="D13" s="8"/>
      <c r="E13" s="8"/>
    </row>
    <row r="14" ht="22.2" customHeight="1" spans="1:5">
      <c r="A14" s="8"/>
      <c r="B14" s="8" t="s">
        <v>3168</v>
      </c>
      <c r="C14" s="6" t="s">
        <v>3082</v>
      </c>
      <c r="D14" s="11"/>
      <c r="E14" s="11"/>
    </row>
    <row r="15" ht="22.2" customHeight="1" spans="1:5">
      <c r="A15" s="8"/>
      <c r="B15" s="8" t="s">
        <v>3169</v>
      </c>
      <c r="C15" s="6" t="s">
        <v>3053</v>
      </c>
      <c r="D15" s="12"/>
      <c r="E15" s="12"/>
    </row>
    <row r="16" ht="22.2" customHeight="1" spans="1:5">
      <c r="A16" s="8"/>
      <c r="B16" s="8" t="s">
        <v>3170</v>
      </c>
      <c r="C16" s="6" t="s">
        <v>3056</v>
      </c>
      <c r="D16" s="12"/>
      <c r="E16" s="12"/>
    </row>
    <row r="17" ht="22.2" customHeight="1" spans="1:5">
      <c r="A17" s="8"/>
      <c r="B17" s="8" t="s">
        <v>3171</v>
      </c>
      <c r="C17" s="6" t="s">
        <v>3059</v>
      </c>
      <c r="D17" s="12"/>
      <c r="E17" s="12"/>
    </row>
    <row r="18" ht="22.2" customHeight="1" spans="1:5">
      <c r="A18" s="8"/>
      <c r="B18" s="8" t="s">
        <v>3172</v>
      </c>
      <c r="C18" s="6" t="s">
        <v>3062</v>
      </c>
      <c r="D18" s="12"/>
      <c r="E18" s="12"/>
    </row>
    <row r="19" ht="22.2" customHeight="1" spans="1:5">
      <c r="A19" s="8"/>
      <c r="B19" s="8" t="s">
        <v>3173</v>
      </c>
      <c r="C19" s="6" t="s">
        <v>3066</v>
      </c>
      <c r="D19" s="12"/>
      <c r="E19" s="12"/>
    </row>
    <row r="20" ht="22.2" customHeight="1" spans="1:5">
      <c r="A20" s="8"/>
      <c r="B20" s="8" t="s">
        <v>3174</v>
      </c>
      <c r="C20" s="6" t="s">
        <v>3070</v>
      </c>
      <c r="D20" s="12"/>
      <c r="E20" s="12"/>
    </row>
    <row r="21" ht="22.2" customHeight="1" spans="1:5">
      <c r="A21" s="8"/>
      <c r="B21" s="8" t="s">
        <v>3175</v>
      </c>
      <c r="C21" s="6" t="s">
        <v>3074</v>
      </c>
      <c r="D21" s="11"/>
      <c r="E21" s="11"/>
    </row>
    <row r="22" ht="22.2" customHeight="1" spans="1:5">
      <c r="A22" s="8"/>
      <c r="B22" s="8" t="s">
        <v>3169</v>
      </c>
      <c r="C22" s="6" t="s">
        <v>3078</v>
      </c>
      <c r="D22" s="12"/>
      <c r="E22" s="12"/>
    </row>
    <row r="23" ht="22.2" customHeight="1" spans="1:5">
      <c r="A23" s="8"/>
      <c r="B23" s="8" t="s">
        <v>3170</v>
      </c>
      <c r="C23" s="6" t="s">
        <v>3080</v>
      </c>
      <c r="D23" s="12"/>
      <c r="E23" s="12"/>
    </row>
    <row r="24" ht="22.2" customHeight="1" spans="1:5">
      <c r="A24" s="8"/>
      <c r="B24" s="8" t="s">
        <v>3171</v>
      </c>
      <c r="C24" s="6" t="s">
        <v>3084</v>
      </c>
      <c r="D24" s="12"/>
      <c r="E24" s="12"/>
    </row>
    <row r="25" ht="22.2" customHeight="1" spans="1:5">
      <c r="A25" s="8"/>
      <c r="B25" s="8" t="s">
        <v>3172</v>
      </c>
      <c r="C25" s="6" t="s">
        <v>3176</v>
      </c>
      <c r="D25" s="12"/>
      <c r="E25" s="12"/>
    </row>
    <row r="26" ht="22.2" customHeight="1" spans="1:5">
      <c r="A26" s="8"/>
      <c r="B26" s="8" t="s">
        <v>3173</v>
      </c>
      <c r="C26" s="6" t="s">
        <v>3177</v>
      </c>
      <c r="D26" s="12"/>
      <c r="E26" s="12"/>
    </row>
    <row r="27" ht="22.2" customHeight="1" spans="1:5">
      <c r="A27" s="8"/>
      <c r="B27" s="8" t="s">
        <v>3174</v>
      </c>
      <c r="C27" s="6" t="s">
        <v>3178</v>
      </c>
      <c r="D27" s="12"/>
      <c r="E27" s="12"/>
    </row>
    <row r="28" ht="22.2" customHeight="1" spans="1:5">
      <c r="A28" s="8" t="s">
        <v>3179</v>
      </c>
      <c r="B28" s="7"/>
      <c r="C28" s="6" t="s">
        <v>3180</v>
      </c>
      <c r="D28" s="8"/>
      <c r="E28" s="8"/>
    </row>
    <row r="29" ht="22.2" customHeight="1" spans="1:5">
      <c r="A29" s="8"/>
      <c r="B29" s="8" t="s">
        <v>3181</v>
      </c>
      <c r="C29" s="6" t="s">
        <v>3182</v>
      </c>
      <c r="D29" s="10" t="s">
        <v>3151</v>
      </c>
      <c r="E29" s="10" t="s">
        <v>3151</v>
      </c>
    </row>
    <row r="30" ht="22.2" customHeight="1" spans="1:5">
      <c r="A30" s="8"/>
      <c r="B30" s="8" t="s">
        <v>3183</v>
      </c>
      <c r="C30" s="6" t="s">
        <v>3184</v>
      </c>
      <c r="D30" s="10" t="s">
        <v>3151</v>
      </c>
      <c r="E30" s="10" t="s">
        <v>3151</v>
      </c>
    </row>
    <row r="31" ht="22.2" customHeight="1" spans="1:5">
      <c r="A31" s="8" t="s">
        <v>3185</v>
      </c>
      <c r="B31" s="7"/>
      <c r="C31" s="6" t="s">
        <v>3186</v>
      </c>
      <c r="D31" s="8"/>
      <c r="E31" s="8"/>
    </row>
    <row r="32" ht="22.2" customHeight="1" spans="1:5">
      <c r="A32" s="8"/>
      <c r="B32" s="8" t="s">
        <v>3187</v>
      </c>
      <c r="C32" s="6" t="s">
        <v>3188</v>
      </c>
      <c r="D32" s="10" t="s">
        <v>3151</v>
      </c>
      <c r="E32" s="10" t="s">
        <v>3151</v>
      </c>
    </row>
    <row r="33" ht="22.2" customHeight="1" spans="1:5">
      <c r="A33" s="8"/>
      <c r="B33" s="8" t="s">
        <v>3189</v>
      </c>
      <c r="C33" s="6" t="s">
        <v>3190</v>
      </c>
      <c r="D33" s="10" t="s">
        <v>3151</v>
      </c>
      <c r="E33" s="10" t="s">
        <v>3151</v>
      </c>
    </row>
    <row r="34" ht="22.2" customHeight="1" spans="1:5">
      <c r="A34" s="8" t="s">
        <v>3191</v>
      </c>
      <c r="B34" s="8"/>
      <c r="C34" s="6"/>
      <c r="D34" s="11"/>
      <c r="E34" s="11"/>
    </row>
    <row r="35" spans="1:1">
      <c r="A35" s="2" t="s">
        <v>3192</v>
      </c>
    </row>
  </sheetData>
  <mergeCells count="8">
    <mergeCell ref="A2:E2"/>
    <mergeCell ref="A3:E3"/>
    <mergeCell ref="A4:B4"/>
    <mergeCell ref="A5:B5"/>
    <mergeCell ref="A13:B13"/>
    <mergeCell ref="A28:B28"/>
    <mergeCell ref="A31:B31"/>
    <mergeCell ref="A34:E34"/>
  </mergeCells>
  <pageMargins left="0.629166666666667" right="0.235416666666667" top="0.629166666666667" bottom="0.432638888888889" header="0.235416666666667" footer="0.5"/>
  <pageSetup paperSize="9"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6"/>
  <sheetViews>
    <sheetView showGridLines="0" showZeros="0" workbookViewId="0">
      <selection activeCell="A16" sqref="A16"/>
    </sheetView>
  </sheetViews>
  <sheetFormatPr defaultColWidth="9" defaultRowHeight="14.25"/>
  <cols>
    <col min="1" max="1" width="117.4" style="335" customWidth="1"/>
    <col min="2" max="16384" width="9" style="335"/>
  </cols>
  <sheetData>
    <row r="1" ht="48.75" customHeight="1" spans="1:1">
      <c r="A1" s="336" t="s">
        <v>2</v>
      </c>
    </row>
    <row r="2" s="333" customFormat="1" ht="27.9" customHeight="1" spans="1:1">
      <c r="A2" s="337" t="s">
        <v>3</v>
      </c>
    </row>
    <row r="3" s="333" customFormat="1" ht="27.9" customHeight="1" spans="1:1">
      <c r="A3" s="337" t="s">
        <v>4</v>
      </c>
    </row>
    <row r="4" s="333" customFormat="1" ht="27.9" customHeight="1" spans="1:1">
      <c r="A4" s="337" t="s">
        <v>5</v>
      </c>
    </row>
    <row r="5" s="333" customFormat="1" ht="27.9" customHeight="1" spans="1:1">
      <c r="A5" s="337" t="s">
        <v>6</v>
      </c>
    </row>
    <row r="6" s="333" customFormat="1" ht="27.9" customHeight="1" spans="1:1">
      <c r="A6" s="337" t="s">
        <v>7</v>
      </c>
    </row>
    <row r="7" s="333" customFormat="1" ht="27.9" customHeight="1" spans="1:1">
      <c r="A7" s="337" t="s">
        <v>8</v>
      </c>
    </row>
    <row r="8" s="333" customFormat="1" ht="27.9" customHeight="1" spans="1:1">
      <c r="A8" s="337" t="s">
        <v>9</v>
      </c>
    </row>
    <row r="9" s="333" customFormat="1" ht="27.9" customHeight="1" spans="1:1">
      <c r="A9" s="337" t="s">
        <v>10</v>
      </c>
    </row>
    <row r="10" s="333" customFormat="1" ht="27.9" customHeight="1" spans="1:1">
      <c r="A10" s="337" t="s">
        <v>11</v>
      </c>
    </row>
    <row r="11" s="333" customFormat="1" ht="27.9" customHeight="1" spans="1:1">
      <c r="A11" s="337" t="s">
        <v>12</v>
      </c>
    </row>
    <row r="12" s="333" customFormat="1" ht="27.9" customHeight="1" spans="1:1">
      <c r="A12" s="337" t="s">
        <v>13</v>
      </c>
    </row>
    <row r="13" s="333" customFormat="1" ht="27.9" customHeight="1" spans="1:1">
      <c r="A13" s="337" t="s">
        <v>14</v>
      </c>
    </row>
    <row r="14" s="333" customFormat="1" ht="27.9" customHeight="1" spans="1:1">
      <c r="A14" s="337" t="s">
        <v>15</v>
      </c>
    </row>
    <row r="15" s="334" customFormat="1" ht="27.9" customHeight="1" spans="1:1">
      <c r="A15" s="337" t="s">
        <v>16</v>
      </c>
    </row>
    <row r="16" ht="27.9" customHeight="1" spans="1:1">
      <c r="A16" s="337" t="s">
        <v>17</v>
      </c>
    </row>
  </sheetData>
  <printOptions horizontalCentered="1"/>
  <pageMargins left="0.75" right="0.75" top="0.438888888888889" bottom="0.659027777777778" header="0.21875" footer="0.509027777777778"/>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M44"/>
  <sheetViews>
    <sheetView showGridLines="0" showZeros="0" zoomScale="93" zoomScaleNormal="93" workbookViewId="0">
      <pane ySplit="5" topLeftCell="A15" activePane="bottomLeft" state="frozen"/>
      <selection/>
      <selection pane="bottomLeft" activeCell="E37" sqref="E37"/>
    </sheetView>
  </sheetViews>
  <sheetFormatPr defaultColWidth="9" defaultRowHeight="13.5"/>
  <cols>
    <col min="1" max="1" width="11.8" style="39" customWidth="1"/>
    <col min="2" max="2" width="36" style="39" customWidth="1"/>
    <col min="3" max="7" width="19.9" style="40" customWidth="1"/>
    <col min="8" max="8" width="9" style="39"/>
    <col min="9" max="9" width="12.625" style="39" hidden="1" customWidth="1"/>
    <col min="10" max="15" width="9" style="39" customWidth="1"/>
    <col min="16" max="16384" width="9" style="39"/>
  </cols>
  <sheetData>
    <row r="1" ht="18" customHeight="1" spans="1:1">
      <c r="A1" s="41" t="s">
        <v>18</v>
      </c>
    </row>
    <row r="2" s="37" customFormat="1" ht="22.5" spans="1:7">
      <c r="A2" s="34" t="s">
        <v>19</v>
      </c>
      <c r="B2" s="34"/>
      <c r="C2" s="42"/>
      <c r="D2" s="42"/>
      <c r="E2" s="42"/>
      <c r="F2" s="42"/>
      <c r="G2" s="42"/>
    </row>
    <row r="3" ht="20.25" customHeight="1" spans="7:7">
      <c r="G3" s="43" t="s">
        <v>20</v>
      </c>
    </row>
    <row r="4" ht="31.5" customHeight="1" spans="1:7">
      <c r="A4" s="321" t="s">
        <v>21</v>
      </c>
      <c r="B4" s="322"/>
      <c r="C4" s="45" t="s">
        <v>22</v>
      </c>
      <c r="D4" s="45" t="s">
        <v>23</v>
      </c>
      <c r="E4" s="323" t="s">
        <v>24</v>
      </c>
      <c r="F4" s="324"/>
      <c r="G4" s="325"/>
    </row>
    <row r="5" ht="33.9" customHeight="1" spans="1:9">
      <c r="A5" s="78" t="s">
        <v>25</v>
      </c>
      <c r="B5" s="78" t="s">
        <v>26</v>
      </c>
      <c r="C5" s="48"/>
      <c r="D5" s="48"/>
      <c r="E5" s="73" t="s">
        <v>27</v>
      </c>
      <c r="F5" s="74" t="s">
        <v>28</v>
      </c>
      <c r="G5" s="74" t="s">
        <v>29</v>
      </c>
      <c r="I5" s="39">
        <f>I6+I23</f>
        <v>220600</v>
      </c>
    </row>
    <row r="6" ht="20.1" customHeight="1" spans="1:13">
      <c r="A6" s="209">
        <v>101</v>
      </c>
      <c r="B6" s="114" t="s">
        <v>30</v>
      </c>
      <c r="C6" s="211">
        <f>SUM(C7:C22)</f>
        <v>115600</v>
      </c>
      <c r="D6" s="211">
        <f t="shared" ref="D6:E6" si="0">SUM(D7:D22)</f>
        <v>114613</v>
      </c>
      <c r="E6" s="211">
        <f t="shared" si="0"/>
        <v>123100</v>
      </c>
      <c r="F6" s="326">
        <f>IF(C6&gt;0,E6/C6,0)</f>
        <v>1.06487889273356</v>
      </c>
      <c r="G6" s="326">
        <f>IF(D6&gt;0,E6/D6,0)</f>
        <v>1.07404919162748</v>
      </c>
      <c r="I6" s="211">
        <f>SUM(I7:I22)</f>
        <v>205600</v>
      </c>
      <c r="L6" s="39">
        <f>123100-E6</f>
        <v>0</v>
      </c>
      <c r="M6" s="39">
        <f>205600-I6</f>
        <v>0</v>
      </c>
    </row>
    <row r="7" ht="20.1" customHeight="1" spans="1:9">
      <c r="A7" s="218">
        <v>10101</v>
      </c>
      <c r="B7" s="218" t="s">
        <v>31</v>
      </c>
      <c r="C7" s="327">
        <v>51736</v>
      </c>
      <c r="D7" s="327">
        <f>64531+3613</f>
        <v>68144</v>
      </c>
      <c r="E7" s="327">
        <f>63628+80</f>
        <v>63708</v>
      </c>
      <c r="F7" s="328">
        <f>IF(C7&gt;0,E7/C7,0)</f>
        <v>1.23140559764961</v>
      </c>
      <c r="G7" s="328">
        <f>IF(D7&gt;0,E7/D7,0)</f>
        <v>0.934902559286217</v>
      </c>
      <c r="I7" s="39">
        <f>E7/0.5</f>
        <v>127416</v>
      </c>
    </row>
    <row r="8" ht="20.1" customHeight="1" spans="1:9">
      <c r="A8" s="218">
        <v>10104</v>
      </c>
      <c r="B8" s="218" t="s">
        <v>32</v>
      </c>
      <c r="C8" s="327">
        <v>12510</v>
      </c>
      <c r="D8" s="327">
        <v>6658</v>
      </c>
      <c r="E8" s="327">
        <f>3150+6136+60-15-3</f>
        <v>9328</v>
      </c>
      <c r="F8" s="328">
        <f t="shared" ref="F8:F33" si="1">IF(C8&gt;0,E8/C8,0)</f>
        <v>0.745643485211831</v>
      </c>
      <c r="G8" s="328">
        <f t="shared" ref="G8:G33" si="2">IF(D8&gt;0,E8/D8,0)</f>
        <v>1.40102132772604</v>
      </c>
      <c r="I8" s="39">
        <f>E8/0.4</f>
        <v>23320</v>
      </c>
    </row>
    <row r="9" ht="20.1" customHeight="1" spans="1:7">
      <c r="A9" s="218">
        <v>10105</v>
      </c>
      <c r="B9" s="218" t="s">
        <v>33</v>
      </c>
      <c r="C9" s="327">
        <v>0</v>
      </c>
      <c r="D9" s="327"/>
      <c r="E9" s="327"/>
      <c r="F9" s="328">
        <f t="shared" si="1"/>
        <v>0</v>
      </c>
      <c r="G9" s="328">
        <f t="shared" si="2"/>
        <v>0</v>
      </c>
    </row>
    <row r="10" ht="20.1" customHeight="1" spans="1:9">
      <c r="A10" s="218">
        <v>10106</v>
      </c>
      <c r="B10" s="218" t="s">
        <v>34</v>
      </c>
      <c r="C10" s="327">
        <v>3000</v>
      </c>
      <c r="D10" s="327">
        <v>3770</v>
      </c>
      <c r="E10" s="327">
        <v>3200</v>
      </c>
      <c r="F10" s="328">
        <f t="shared" si="1"/>
        <v>1.06666666666667</v>
      </c>
      <c r="G10" s="328">
        <f t="shared" si="2"/>
        <v>0.848806366047745</v>
      </c>
      <c r="I10" s="39">
        <f>E10/0.4</f>
        <v>8000</v>
      </c>
    </row>
    <row r="11" ht="20.1" customHeight="1" spans="1:9">
      <c r="A11" s="218">
        <v>10107</v>
      </c>
      <c r="B11" s="218" t="s">
        <v>35</v>
      </c>
      <c r="C11" s="327">
        <v>850</v>
      </c>
      <c r="D11" s="327">
        <v>538</v>
      </c>
      <c r="E11" s="327">
        <v>610</v>
      </c>
      <c r="F11" s="328">
        <f t="shared" si="1"/>
        <v>0.717647058823529</v>
      </c>
      <c r="G11" s="328">
        <f t="shared" si="2"/>
        <v>1.13382899628253</v>
      </c>
      <c r="I11" s="327">
        <f>E11</f>
        <v>610</v>
      </c>
    </row>
    <row r="12" ht="20.1" customHeight="1" spans="1:9">
      <c r="A12" s="218">
        <v>10109</v>
      </c>
      <c r="B12" s="218" t="s">
        <v>36</v>
      </c>
      <c r="C12" s="327">
        <v>5500</v>
      </c>
      <c r="D12" s="327">
        <v>7011</v>
      </c>
      <c r="E12" s="327">
        <v>7350</v>
      </c>
      <c r="F12" s="328">
        <f t="shared" si="1"/>
        <v>1.33636363636364</v>
      </c>
      <c r="G12" s="328">
        <f t="shared" si="2"/>
        <v>1.04835258878905</v>
      </c>
      <c r="I12" s="327">
        <f t="shared" ref="I12:I21" si="3">E12</f>
        <v>7350</v>
      </c>
    </row>
    <row r="13" ht="20.1" customHeight="1" spans="1:9">
      <c r="A13" s="218">
        <v>10110</v>
      </c>
      <c r="B13" s="218" t="s">
        <v>37</v>
      </c>
      <c r="C13" s="327">
        <v>4300</v>
      </c>
      <c r="D13" s="327">
        <v>4202</v>
      </c>
      <c r="E13" s="327">
        <v>4750</v>
      </c>
      <c r="F13" s="328">
        <f t="shared" si="1"/>
        <v>1.1046511627907</v>
      </c>
      <c r="G13" s="328">
        <f t="shared" si="2"/>
        <v>1.13041408852927</v>
      </c>
      <c r="I13" s="327">
        <f t="shared" si="3"/>
        <v>4750</v>
      </c>
    </row>
    <row r="14" ht="20.1" customHeight="1" spans="1:9">
      <c r="A14" s="218">
        <v>10111</v>
      </c>
      <c r="B14" s="218" t="s">
        <v>38</v>
      </c>
      <c r="C14" s="327">
        <v>2100</v>
      </c>
      <c r="D14" s="327">
        <v>1291</v>
      </c>
      <c r="E14" s="327">
        <v>1900</v>
      </c>
      <c r="F14" s="328">
        <f t="shared" si="1"/>
        <v>0.904761904761905</v>
      </c>
      <c r="G14" s="328">
        <f t="shared" si="2"/>
        <v>1.47172734314485</v>
      </c>
      <c r="I14" s="327">
        <f t="shared" si="3"/>
        <v>1900</v>
      </c>
    </row>
    <row r="15" ht="20.1" customHeight="1" spans="1:9">
      <c r="A15" s="218">
        <v>10112</v>
      </c>
      <c r="B15" s="218" t="s">
        <v>39</v>
      </c>
      <c r="C15" s="327">
        <v>5800</v>
      </c>
      <c r="D15" s="327">
        <v>5211</v>
      </c>
      <c r="E15" s="327">
        <v>5900</v>
      </c>
      <c r="F15" s="328">
        <f t="shared" si="1"/>
        <v>1.01724137931034</v>
      </c>
      <c r="G15" s="328">
        <f t="shared" si="2"/>
        <v>1.13222030320476</v>
      </c>
      <c r="I15" s="327">
        <f t="shared" si="3"/>
        <v>5900</v>
      </c>
    </row>
    <row r="16" ht="20.1" customHeight="1" spans="1:9">
      <c r="A16" s="218">
        <v>10113</v>
      </c>
      <c r="B16" s="218" t="s">
        <v>40</v>
      </c>
      <c r="C16" s="327">
        <v>5500</v>
      </c>
      <c r="D16" s="327">
        <v>3059</v>
      </c>
      <c r="E16" s="327">
        <v>4500</v>
      </c>
      <c r="F16" s="328">
        <f t="shared" si="1"/>
        <v>0.818181818181818</v>
      </c>
      <c r="G16" s="328">
        <f t="shared" si="2"/>
        <v>1.4710689767898</v>
      </c>
      <c r="I16" s="327">
        <f t="shared" si="3"/>
        <v>4500</v>
      </c>
    </row>
    <row r="17" ht="20.1" customHeight="1" spans="1:9">
      <c r="A17" s="218">
        <v>10114</v>
      </c>
      <c r="B17" s="218" t="s">
        <v>41</v>
      </c>
      <c r="C17" s="327">
        <v>90</v>
      </c>
      <c r="D17" s="327">
        <v>28</v>
      </c>
      <c r="E17" s="327">
        <v>45</v>
      </c>
      <c r="F17" s="328">
        <f t="shared" si="1"/>
        <v>0.5</v>
      </c>
      <c r="G17" s="328">
        <f t="shared" si="2"/>
        <v>1.60714285714286</v>
      </c>
      <c r="I17" s="327">
        <f t="shared" si="3"/>
        <v>45</v>
      </c>
    </row>
    <row r="18" ht="20.1" customHeight="1" spans="1:9">
      <c r="A18" s="218">
        <v>10118</v>
      </c>
      <c r="B18" s="218" t="s">
        <v>42</v>
      </c>
      <c r="C18" s="327">
        <v>8357</v>
      </c>
      <c r="D18" s="327">
        <v>5274</v>
      </c>
      <c r="E18" s="327">
        <v>7585</v>
      </c>
      <c r="F18" s="328">
        <f t="shared" si="1"/>
        <v>0.907622352518846</v>
      </c>
      <c r="G18" s="328">
        <f t="shared" si="2"/>
        <v>1.43818733409177</v>
      </c>
      <c r="I18" s="327">
        <f t="shared" si="3"/>
        <v>7585</v>
      </c>
    </row>
    <row r="19" ht="20.1" customHeight="1" spans="1:9">
      <c r="A19" s="218">
        <v>10119</v>
      </c>
      <c r="B19" s="218" t="s">
        <v>43</v>
      </c>
      <c r="C19" s="327">
        <v>15557</v>
      </c>
      <c r="D19" s="327">
        <v>9264</v>
      </c>
      <c r="E19" s="327">
        <v>14069</v>
      </c>
      <c r="F19" s="328">
        <f t="shared" si="1"/>
        <v>0.904351738767114</v>
      </c>
      <c r="G19" s="328">
        <f t="shared" si="2"/>
        <v>1.51867443868739</v>
      </c>
      <c r="I19" s="327">
        <f t="shared" si="3"/>
        <v>14069</v>
      </c>
    </row>
    <row r="20" ht="20.1" customHeight="1" spans="1:9">
      <c r="A20" s="218">
        <v>10120</v>
      </c>
      <c r="B20" s="218" t="s">
        <v>44</v>
      </c>
      <c r="C20" s="327">
        <v>0</v>
      </c>
      <c r="D20" s="327"/>
      <c r="E20" s="327"/>
      <c r="F20" s="328">
        <f t="shared" si="1"/>
        <v>0</v>
      </c>
      <c r="G20" s="328">
        <f t="shared" si="2"/>
        <v>0</v>
      </c>
      <c r="I20" s="327">
        <f t="shared" si="3"/>
        <v>0</v>
      </c>
    </row>
    <row r="21" ht="20.1" customHeight="1" spans="1:9">
      <c r="A21" s="218">
        <v>10121</v>
      </c>
      <c r="B21" s="218" t="s">
        <v>45</v>
      </c>
      <c r="C21" s="327">
        <v>300</v>
      </c>
      <c r="D21" s="327">
        <v>123</v>
      </c>
      <c r="E21" s="327">
        <v>155</v>
      </c>
      <c r="F21" s="328">
        <f t="shared" si="1"/>
        <v>0.516666666666667</v>
      </c>
      <c r="G21" s="328">
        <f t="shared" si="2"/>
        <v>1.26016260162602</v>
      </c>
      <c r="I21" s="327">
        <f t="shared" si="3"/>
        <v>155</v>
      </c>
    </row>
    <row r="22" ht="20.1" customHeight="1" spans="1:9">
      <c r="A22" s="218">
        <v>10199</v>
      </c>
      <c r="B22" s="218" t="s">
        <v>46</v>
      </c>
      <c r="C22" s="327"/>
      <c r="D22" s="327">
        <v>40</v>
      </c>
      <c r="E22" s="327"/>
      <c r="F22" s="328">
        <f t="shared" si="1"/>
        <v>0</v>
      </c>
      <c r="G22" s="328">
        <f t="shared" si="2"/>
        <v>0</v>
      </c>
      <c r="I22" s="327"/>
    </row>
    <row r="23" ht="21" customHeight="1" spans="1:9">
      <c r="A23" s="209">
        <v>103</v>
      </c>
      <c r="B23" s="114" t="s">
        <v>47</v>
      </c>
      <c r="C23" s="211">
        <f>SUM(C24:C31)</f>
        <v>11000</v>
      </c>
      <c r="D23" s="211">
        <f t="shared" ref="D23:E23" si="4">SUM(D24:D31)</f>
        <v>22712</v>
      </c>
      <c r="E23" s="211">
        <f t="shared" si="4"/>
        <v>15000</v>
      </c>
      <c r="F23" s="326">
        <f t="shared" si="1"/>
        <v>1.36363636363636</v>
      </c>
      <c r="G23" s="326">
        <f t="shared" si="2"/>
        <v>0.660443818245861</v>
      </c>
      <c r="I23" s="211">
        <f>SUM(I24:I31)</f>
        <v>15000</v>
      </c>
    </row>
    <row r="24" ht="20.1" customHeight="1" spans="1:9">
      <c r="A24" s="218">
        <v>10302</v>
      </c>
      <c r="B24" s="218" t="s">
        <v>48</v>
      </c>
      <c r="C24" s="327">
        <v>5900</v>
      </c>
      <c r="D24" s="327">
        <v>6285</v>
      </c>
      <c r="E24" s="327">
        <v>5900</v>
      </c>
      <c r="F24" s="328">
        <f t="shared" si="1"/>
        <v>1</v>
      </c>
      <c r="G24" s="328">
        <f t="shared" si="2"/>
        <v>0.938743038981702</v>
      </c>
      <c r="I24" s="327">
        <v>5900</v>
      </c>
    </row>
    <row r="25" ht="20.1" customHeight="1" spans="1:9">
      <c r="A25" s="218">
        <v>10304</v>
      </c>
      <c r="B25" s="218" t="s">
        <v>49</v>
      </c>
      <c r="C25" s="327">
        <v>850</v>
      </c>
      <c r="D25" s="327">
        <v>1922</v>
      </c>
      <c r="E25" s="327">
        <v>1600</v>
      </c>
      <c r="F25" s="328">
        <f t="shared" si="1"/>
        <v>1.88235294117647</v>
      </c>
      <c r="G25" s="328">
        <f t="shared" si="2"/>
        <v>0.832466181061394</v>
      </c>
      <c r="I25" s="327">
        <v>1600</v>
      </c>
    </row>
    <row r="26" ht="20.1" customHeight="1" spans="1:9">
      <c r="A26" s="218">
        <v>10305</v>
      </c>
      <c r="B26" s="218" t="s">
        <v>50</v>
      </c>
      <c r="C26" s="327">
        <v>1700</v>
      </c>
      <c r="D26" s="327">
        <v>12026</v>
      </c>
      <c r="E26" s="327">
        <v>5120</v>
      </c>
      <c r="F26" s="328">
        <f t="shared" si="1"/>
        <v>3.01176470588235</v>
      </c>
      <c r="G26" s="328">
        <f t="shared" si="2"/>
        <v>0.425744220854815</v>
      </c>
      <c r="I26" s="327">
        <v>5120</v>
      </c>
    </row>
    <row r="27" ht="20.1" customHeight="1" spans="1:9">
      <c r="A27" s="218">
        <v>10306</v>
      </c>
      <c r="B27" s="218" t="s">
        <v>51</v>
      </c>
      <c r="C27" s="327"/>
      <c r="D27" s="327"/>
      <c r="E27" s="327"/>
      <c r="F27" s="328">
        <f t="shared" si="1"/>
        <v>0</v>
      </c>
      <c r="G27" s="328">
        <f t="shared" si="2"/>
        <v>0</v>
      </c>
      <c r="I27" s="327"/>
    </row>
    <row r="28" ht="20.1" customHeight="1" spans="1:9">
      <c r="A28" s="218">
        <v>10307</v>
      </c>
      <c r="B28" s="218" t="s">
        <v>52</v>
      </c>
      <c r="C28" s="327">
        <v>2550</v>
      </c>
      <c r="D28" s="327">
        <v>2363</v>
      </c>
      <c r="E28" s="327">
        <v>2380</v>
      </c>
      <c r="F28" s="328">
        <f t="shared" si="1"/>
        <v>0.933333333333333</v>
      </c>
      <c r="G28" s="328">
        <f t="shared" si="2"/>
        <v>1.00719424460432</v>
      </c>
      <c r="I28" s="327">
        <v>2380</v>
      </c>
    </row>
    <row r="29" ht="20.1" customHeight="1" spans="1:9">
      <c r="A29" s="218">
        <v>10308</v>
      </c>
      <c r="B29" s="218" t="s">
        <v>53</v>
      </c>
      <c r="C29" s="327"/>
      <c r="D29" s="327">
        <v>3</v>
      </c>
      <c r="E29" s="327"/>
      <c r="F29" s="328">
        <f t="shared" si="1"/>
        <v>0</v>
      </c>
      <c r="G29" s="328">
        <f t="shared" si="2"/>
        <v>0</v>
      </c>
      <c r="I29" s="327"/>
    </row>
    <row r="30" s="320" customFormat="1" ht="20.1" customHeight="1" spans="1:9">
      <c r="A30" s="218">
        <v>10309</v>
      </c>
      <c r="B30" s="218" t="s">
        <v>54</v>
      </c>
      <c r="C30" s="327"/>
      <c r="D30" s="327"/>
      <c r="E30" s="327"/>
      <c r="F30" s="328">
        <f t="shared" si="1"/>
        <v>0</v>
      </c>
      <c r="G30" s="328">
        <f t="shared" si="2"/>
        <v>0</v>
      </c>
      <c r="I30" s="327"/>
    </row>
    <row r="31" s="320" customFormat="1" ht="20.1" customHeight="1" spans="1:9">
      <c r="A31" s="218">
        <v>10399</v>
      </c>
      <c r="B31" s="218" t="s">
        <v>55</v>
      </c>
      <c r="C31" s="327"/>
      <c r="D31" s="327">
        <v>113</v>
      </c>
      <c r="E31" s="329"/>
      <c r="F31" s="328">
        <f t="shared" si="1"/>
        <v>0</v>
      </c>
      <c r="G31" s="328">
        <f t="shared" si="2"/>
        <v>0</v>
      </c>
      <c r="I31" s="329"/>
    </row>
    <row r="32" s="320" customFormat="1" ht="20.1" customHeight="1" spans="1:9">
      <c r="A32" s="58"/>
      <c r="B32" s="63" t="s">
        <v>56</v>
      </c>
      <c r="C32" s="327"/>
      <c r="D32" s="329"/>
      <c r="E32" s="329"/>
      <c r="F32" s="328"/>
      <c r="G32" s="328"/>
      <c r="I32" s="329"/>
    </row>
    <row r="33" ht="20.1" customHeight="1" spans="1:9">
      <c r="A33" s="330" t="s">
        <v>57</v>
      </c>
      <c r="B33" s="331"/>
      <c r="C33" s="210">
        <f>SUM(C6,C23)</f>
        <v>126600</v>
      </c>
      <c r="D33" s="210">
        <f>SUM(D6,D23)</f>
        <v>137325</v>
      </c>
      <c r="E33" s="210">
        <f>SUM(E6,E23)</f>
        <v>138100</v>
      </c>
      <c r="F33" s="332">
        <f t="shared" si="1"/>
        <v>1.09083728278041</v>
      </c>
      <c r="G33" s="332">
        <f t="shared" si="2"/>
        <v>1.00564354633169</v>
      </c>
      <c r="I33" s="210">
        <f>SUM(I6,I23)</f>
        <v>220600</v>
      </c>
    </row>
    <row r="38" hidden="1"/>
    <row r="39" hidden="1"/>
    <row r="40" hidden="1" spans="4:4">
      <c r="D40" s="40">
        <f>D6/D33</f>
        <v>0.83461132350264</v>
      </c>
    </row>
    <row r="41" hidden="1"/>
    <row r="42" hidden="1"/>
    <row r="43" hidden="1"/>
    <row r="44" hidden="1"/>
  </sheetData>
  <autoFilter xmlns:etc="http://www.wps.cn/officeDocument/2017/etCustomData" ref="A4:G33" etc:filterBottomFollowUsedRange="0">
    <extLst/>
  </autoFilter>
  <mergeCells count="6">
    <mergeCell ref="A2:G2"/>
    <mergeCell ref="A4:B4"/>
    <mergeCell ref="E4:G4"/>
    <mergeCell ref="A33:B33"/>
    <mergeCell ref="C4:C5"/>
    <mergeCell ref="D4:D5"/>
  </mergeCells>
  <dataValidations count="2">
    <dataValidation type="whole" operator="between" allowBlank="1" showInputMessage="1" showErrorMessage="1" error="需填写整数" sqref="D31 I24:I30 C24:E30">
      <formula1>-9999999999</formula1>
      <formula2>9999999999999990</formula2>
    </dataValidation>
    <dataValidation type="whole" operator="between" allowBlank="1" showInputMessage="1" showErrorMessage="1" error="需填写整数" sqref="I11:I22 C7:E8 C21:E22 C10:E19">
      <formula1>-999999999</formula1>
      <formula2>9999999999999990</formula2>
    </dataValidation>
  </dataValidations>
  <printOptions horizontalCentered="1"/>
  <pageMargins left="0.471527777777778" right="0.196527777777778" top="0.196527777777778" bottom="0.0777777777777778" header="0" footer="0"/>
  <pageSetup paperSize="9" scale="69" fitToWidth="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outlinePr summaryBelow="0"/>
  </sheetPr>
  <dimension ref="A1:L1323"/>
  <sheetViews>
    <sheetView showZeros="0" workbookViewId="0">
      <pane xSplit="2" ySplit="5" topLeftCell="C1292" activePane="bottomRight" state="frozen"/>
      <selection/>
      <selection pane="topRight"/>
      <selection pane="bottomLeft"/>
      <selection pane="bottomRight" activeCell="T893" sqref="T893"/>
    </sheetView>
  </sheetViews>
  <sheetFormatPr defaultColWidth="9" defaultRowHeight="13.5"/>
  <cols>
    <col min="1" max="1" width="14" style="296" customWidth="1"/>
    <col min="2" max="2" width="52.6" style="204" customWidth="1"/>
    <col min="3" max="7" width="10.5" style="204" customWidth="1"/>
    <col min="8" max="18" width="9" style="204" hidden="1" customWidth="1"/>
    <col min="19" max="16384" width="9" style="204"/>
  </cols>
  <sheetData>
    <row r="1" ht="14.25" spans="1:7">
      <c r="A1" s="297" t="s">
        <v>58</v>
      </c>
      <c r="F1" s="5" t="s">
        <v>56</v>
      </c>
      <c r="G1" s="5"/>
    </row>
    <row r="2" s="294" customFormat="1" ht="22.5" spans="1:7">
      <c r="A2" s="298" t="s">
        <v>59</v>
      </c>
      <c r="B2" s="298"/>
      <c r="C2" s="298"/>
      <c r="D2" s="298"/>
      <c r="E2" s="298"/>
      <c r="F2" s="298"/>
      <c r="G2" s="298"/>
    </row>
    <row r="3" s="295" customFormat="1" spans="1:7">
      <c r="A3" s="299"/>
      <c r="G3" s="300" t="s">
        <v>20</v>
      </c>
    </row>
    <row r="4" s="295" customFormat="1" ht="23.1" customHeight="1" spans="1:7">
      <c r="A4" s="301" t="s">
        <v>21</v>
      </c>
      <c r="B4" s="301"/>
      <c r="C4" s="302" t="s">
        <v>22</v>
      </c>
      <c r="D4" s="302" t="s">
        <v>23</v>
      </c>
      <c r="E4" s="302" t="s">
        <v>24</v>
      </c>
      <c r="F4" s="302"/>
      <c r="G4" s="302"/>
    </row>
    <row r="5" s="295" customFormat="1" ht="38.1" customHeight="1" spans="1:7">
      <c r="A5" s="301" t="s">
        <v>25</v>
      </c>
      <c r="B5" s="301" t="s">
        <v>26</v>
      </c>
      <c r="C5" s="302"/>
      <c r="D5" s="302"/>
      <c r="E5" s="302" t="s">
        <v>27</v>
      </c>
      <c r="F5" s="303" t="s">
        <v>28</v>
      </c>
      <c r="G5" s="303" t="s">
        <v>29</v>
      </c>
    </row>
    <row r="6" spans="1:7">
      <c r="A6" s="304" t="s">
        <v>60</v>
      </c>
      <c r="B6" s="114" t="s">
        <v>61</v>
      </c>
      <c r="C6" s="305">
        <f>SUM(C7,C19,C28,C39,C50,C61,C72,C80,C89,C102,C111,C122,C134,C141,C149,C155,C162,C169,C176,C183,C190,C198,C204,C210,C217,C232)</f>
        <v>32077</v>
      </c>
      <c r="D6" s="305">
        <f>SUM(D7,D19,D28,D39,D50,D61,D72,D80,D89,D102,D111,D122,D134,D141,D149,D155,D162,D169,D176,D183,D190,D198,D204,D210,D217,D232)</f>
        <v>43594</v>
      </c>
      <c r="E6" s="305">
        <f>SUM(E7,E19,E28,E39,E50,E61,E72,E80,E89,E102,E111,E122,E134,E141,E149,E155,E162,E169,E176,E183,E190,E198,E204,E210,E217,E232)</f>
        <v>43800</v>
      </c>
      <c r="F6" s="306">
        <f>IF(C6&gt;0,E6/C6,0)</f>
        <v>1.36546435140443</v>
      </c>
      <c r="G6" s="306">
        <f>IF(D6&gt;0,E6/D6,0)</f>
        <v>1.00472542092949</v>
      </c>
    </row>
    <row r="7" outlineLevel="1" spans="1:7">
      <c r="A7" s="307" t="s">
        <v>62</v>
      </c>
      <c r="B7" s="308" t="s">
        <v>63</v>
      </c>
      <c r="C7" s="309">
        <f>SUM(C8:C18)</f>
        <v>819</v>
      </c>
      <c r="D7" s="309">
        <f>SUM(D8:D18)</f>
        <v>811</v>
      </c>
      <c r="E7" s="309">
        <f>SUM(E8:E18)</f>
        <v>821</v>
      </c>
      <c r="F7" s="310">
        <f t="shared" ref="F7:F70" si="0">IF(C7&gt;0,E7/C7,0)</f>
        <v>1.002442002442</v>
      </c>
      <c r="G7" s="310">
        <f t="shared" ref="G7:G70" si="1">IF(D7&gt;0,E7/D7,0)</f>
        <v>1.01233045622688</v>
      </c>
    </row>
    <row r="8" ht="15.6" customHeight="1" outlineLevel="2" spans="1:7">
      <c r="A8" s="311" t="s">
        <v>64</v>
      </c>
      <c r="B8" s="312" t="s">
        <v>65</v>
      </c>
      <c r="C8" s="313">
        <v>819</v>
      </c>
      <c r="D8" s="313">
        <v>760</v>
      </c>
      <c r="E8" s="313">
        <v>771</v>
      </c>
      <c r="F8" s="314">
        <f t="shared" si="0"/>
        <v>0.941391941391941</v>
      </c>
      <c r="G8" s="314">
        <f t="shared" si="1"/>
        <v>1.01447368421053</v>
      </c>
    </row>
    <row r="9" ht="15.6" customHeight="1" outlineLevel="2" spans="1:7">
      <c r="A9" s="311" t="s">
        <v>66</v>
      </c>
      <c r="B9" s="312" t="s">
        <v>67</v>
      </c>
      <c r="C9" s="313"/>
      <c r="D9" s="313">
        <v>51</v>
      </c>
      <c r="E9" s="313">
        <v>50</v>
      </c>
      <c r="F9" s="314">
        <f t="shared" si="0"/>
        <v>0</v>
      </c>
      <c r="G9" s="314">
        <f t="shared" si="1"/>
        <v>0.980392156862745</v>
      </c>
    </row>
    <row r="10" ht="15.6" customHeight="1" outlineLevel="2" spans="1:7">
      <c r="A10" s="311" t="s">
        <v>68</v>
      </c>
      <c r="B10" s="312" t="s">
        <v>69</v>
      </c>
      <c r="C10" s="313"/>
      <c r="D10" s="313"/>
      <c r="E10" s="313"/>
      <c r="F10" s="314">
        <f t="shared" si="0"/>
        <v>0</v>
      </c>
      <c r="G10" s="314">
        <f t="shared" si="1"/>
        <v>0</v>
      </c>
    </row>
    <row r="11" ht="15.6" customHeight="1" outlineLevel="2" spans="1:7">
      <c r="A11" s="311" t="s">
        <v>70</v>
      </c>
      <c r="B11" s="312" t="s">
        <v>71</v>
      </c>
      <c r="C11" s="313"/>
      <c r="D11" s="313"/>
      <c r="E11" s="313"/>
      <c r="F11" s="314">
        <f t="shared" si="0"/>
        <v>0</v>
      </c>
      <c r="G11" s="314">
        <f t="shared" si="1"/>
        <v>0</v>
      </c>
    </row>
    <row r="12" ht="15.6" customHeight="1" outlineLevel="2" spans="1:7">
      <c r="A12" s="311" t="s">
        <v>72</v>
      </c>
      <c r="B12" s="312" t="s">
        <v>73</v>
      </c>
      <c r="C12" s="313"/>
      <c r="D12" s="313"/>
      <c r="E12" s="313"/>
      <c r="F12" s="314">
        <f t="shared" si="0"/>
        <v>0</v>
      </c>
      <c r="G12" s="314">
        <f t="shared" si="1"/>
        <v>0</v>
      </c>
    </row>
    <row r="13" ht="15.6" customHeight="1" outlineLevel="2" spans="1:7">
      <c r="A13" s="311" t="s">
        <v>74</v>
      </c>
      <c r="B13" s="312" t="s">
        <v>75</v>
      </c>
      <c r="C13" s="313"/>
      <c r="D13" s="313"/>
      <c r="E13" s="313"/>
      <c r="F13" s="314">
        <f t="shared" si="0"/>
        <v>0</v>
      </c>
      <c r="G13" s="314">
        <f t="shared" si="1"/>
        <v>0</v>
      </c>
    </row>
    <row r="14" ht="15.6" customHeight="1" outlineLevel="2" spans="1:7">
      <c r="A14" s="311" t="s">
        <v>76</v>
      </c>
      <c r="B14" s="312" t="s">
        <v>77</v>
      </c>
      <c r="C14" s="313"/>
      <c r="D14" s="313"/>
      <c r="E14" s="313"/>
      <c r="F14" s="314">
        <f t="shared" si="0"/>
        <v>0</v>
      </c>
      <c r="G14" s="314">
        <f t="shared" si="1"/>
        <v>0</v>
      </c>
    </row>
    <row r="15" ht="15.6" customHeight="1" outlineLevel="2" spans="1:7">
      <c r="A15" s="311" t="s">
        <v>78</v>
      </c>
      <c r="B15" s="312" t="s">
        <v>79</v>
      </c>
      <c r="C15" s="313"/>
      <c r="D15" s="313"/>
      <c r="E15" s="313"/>
      <c r="F15" s="314">
        <f t="shared" si="0"/>
        <v>0</v>
      </c>
      <c r="G15" s="314">
        <f t="shared" si="1"/>
        <v>0</v>
      </c>
    </row>
    <row r="16" ht="15.6" customHeight="1" outlineLevel="2" spans="1:7">
      <c r="A16" s="311" t="s">
        <v>80</v>
      </c>
      <c r="B16" s="312" t="s">
        <v>81</v>
      </c>
      <c r="C16" s="313"/>
      <c r="D16" s="313"/>
      <c r="E16" s="313"/>
      <c r="F16" s="314">
        <f t="shared" si="0"/>
        <v>0</v>
      </c>
      <c r="G16" s="314">
        <f t="shared" si="1"/>
        <v>0</v>
      </c>
    </row>
    <row r="17" ht="15.6" customHeight="1" outlineLevel="2" spans="1:7">
      <c r="A17" s="311" t="s">
        <v>82</v>
      </c>
      <c r="B17" s="312" t="s">
        <v>83</v>
      </c>
      <c r="C17" s="313"/>
      <c r="D17" s="313"/>
      <c r="E17" s="313"/>
      <c r="F17" s="314">
        <f t="shared" si="0"/>
        <v>0</v>
      </c>
      <c r="G17" s="314">
        <f t="shared" si="1"/>
        <v>0</v>
      </c>
    </row>
    <row r="18" ht="15.6" customHeight="1" outlineLevel="2" spans="1:7">
      <c r="A18" s="311" t="s">
        <v>84</v>
      </c>
      <c r="B18" s="312" t="s">
        <v>85</v>
      </c>
      <c r="C18" s="313"/>
      <c r="D18" s="313"/>
      <c r="E18" s="313"/>
      <c r="F18" s="314">
        <f t="shared" si="0"/>
        <v>0</v>
      </c>
      <c r="G18" s="314">
        <f t="shared" si="1"/>
        <v>0</v>
      </c>
    </row>
    <row r="19" outlineLevel="1" spans="1:7">
      <c r="A19" s="307" t="s">
        <v>86</v>
      </c>
      <c r="B19" s="308" t="s">
        <v>87</v>
      </c>
      <c r="C19" s="309">
        <f>SUM(C20:C27)</f>
        <v>577</v>
      </c>
      <c r="D19" s="309">
        <f>SUM(D20:D27)</f>
        <v>859</v>
      </c>
      <c r="E19" s="309">
        <f>SUM(E20:E27)</f>
        <v>868</v>
      </c>
      <c r="F19" s="310">
        <f t="shared" si="0"/>
        <v>1.50433275563258</v>
      </c>
      <c r="G19" s="310">
        <f t="shared" si="1"/>
        <v>1.0104772991851</v>
      </c>
    </row>
    <row r="20" ht="15.6" customHeight="1" outlineLevel="2" spans="1:7">
      <c r="A20" s="311" t="s">
        <v>88</v>
      </c>
      <c r="B20" s="312" t="s">
        <v>65</v>
      </c>
      <c r="C20" s="313">
        <v>577</v>
      </c>
      <c r="D20" s="313">
        <v>823</v>
      </c>
      <c r="E20" s="313">
        <v>832</v>
      </c>
      <c r="F20" s="314">
        <f t="shared" si="0"/>
        <v>1.4419410745234</v>
      </c>
      <c r="G20" s="314">
        <f t="shared" si="1"/>
        <v>1.01093560145808</v>
      </c>
    </row>
    <row r="21" ht="15.6" customHeight="1" outlineLevel="2" spans="1:7">
      <c r="A21" s="311" t="s">
        <v>89</v>
      </c>
      <c r="B21" s="312" t="s">
        <v>67</v>
      </c>
      <c r="C21" s="313"/>
      <c r="D21" s="313">
        <v>36</v>
      </c>
      <c r="E21" s="313">
        <v>36</v>
      </c>
      <c r="F21" s="314">
        <f t="shared" si="0"/>
        <v>0</v>
      </c>
      <c r="G21" s="314">
        <f t="shared" si="1"/>
        <v>1</v>
      </c>
    </row>
    <row r="22" ht="15.6" customHeight="1" outlineLevel="2" spans="1:7">
      <c r="A22" s="311" t="s">
        <v>90</v>
      </c>
      <c r="B22" s="312" t="s">
        <v>69</v>
      </c>
      <c r="C22" s="313"/>
      <c r="D22" s="313"/>
      <c r="E22" s="313"/>
      <c r="F22" s="314">
        <f t="shared" si="0"/>
        <v>0</v>
      </c>
      <c r="G22" s="314">
        <f t="shared" si="1"/>
        <v>0</v>
      </c>
    </row>
    <row r="23" ht="15.6" customHeight="1" outlineLevel="2" spans="1:7">
      <c r="A23" s="311" t="s">
        <v>91</v>
      </c>
      <c r="B23" s="312" t="s">
        <v>92</v>
      </c>
      <c r="C23" s="313"/>
      <c r="D23" s="313"/>
      <c r="E23" s="313"/>
      <c r="F23" s="314">
        <f t="shared" si="0"/>
        <v>0</v>
      </c>
      <c r="G23" s="314">
        <f t="shared" si="1"/>
        <v>0</v>
      </c>
    </row>
    <row r="24" ht="15.6" customHeight="1" outlineLevel="2" spans="1:7">
      <c r="A24" s="311" t="s">
        <v>93</v>
      </c>
      <c r="B24" s="312" t="s">
        <v>94</v>
      </c>
      <c r="C24" s="313"/>
      <c r="D24" s="313"/>
      <c r="E24" s="313"/>
      <c r="F24" s="314">
        <f t="shared" si="0"/>
        <v>0</v>
      </c>
      <c r="G24" s="314">
        <f t="shared" si="1"/>
        <v>0</v>
      </c>
    </row>
    <row r="25" ht="15.6" customHeight="1" outlineLevel="2" spans="1:7">
      <c r="A25" s="311" t="s">
        <v>95</v>
      </c>
      <c r="B25" s="312" t="s">
        <v>96</v>
      </c>
      <c r="C25" s="313"/>
      <c r="D25" s="313"/>
      <c r="E25" s="313"/>
      <c r="F25" s="314">
        <f t="shared" si="0"/>
        <v>0</v>
      </c>
      <c r="G25" s="314">
        <f t="shared" si="1"/>
        <v>0</v>
      </c>
    </row>
    <row r="26" ht="15.6" customHeight="1" outlineLevel="2" spans="1:7">
      <c r="A26" s="311" t="s">
        <v>97</v>
      </c>
      <c r="B26" s="312" t="s">
        <v>83</v>
      </c>
      <c r="C26" s="313"/>
      <c r="D26" s="313"/>
      <c r="E26" s="313"/>
      <c r="F26" s="314">
        <f t="shared" si="0"/>
        <v>0</v>
      </c>
      <c r="G26" s="314">
        <f t="shared" si="1"/>
        <v>0</v>
      </c>
    </row>
    <row r="27" ht="15.6" customHeight="1" outlineLevel="2" spans="1:7">
      <c r="A27" s="311" t="s">
        <v>98</v>
      </c>
      <c r="B27" s="312" t="s">
        <v>99</v>
      </c>
      <c r="C27" s="313"/>
      <c r="D27" s="313"/>
      <c r="E27" s="313"/>
      <c r="F27" s="314">
        <f t="shared" si="0"/>
        <v>0</v>
      </c>
      <c r="G27" s="314">
        <f t="shared" si="1"/>
        <v>0</v>
      </c>
    </row>
    <row r="28" outlineLevel="1" spans="1:7">
      <c r="A28" s="307" t="s">
        <v>100</v>
      </c>
      <c r="B28" s="308" t="s">
        <v>101</v>
      </c>
      <c r="C28" s="309">
        <f>SUM(C29:C38)</f>
        <v>15112</v>
      </c>
      <c r="D28" s="309">
        <f>SUM(D29:D38)</f>
        <v>28665</v>
      </c>
      <c r="E28" s="309">
        <f>SUM(E29:E38)</f>
        <v>27839</v>
      </c>
      <c r="F28" s="310">
        <f t="shared" si="0"/>
        <v>1.84217840127051</v>
      </c>
      <c r="G28" s="310">
        <f t="shared" si="1"/>
        <v>0.971184371184371</v>
      </c>
    </row>
    <row r="29" ht="15.6" customHeight="1" outlineLevel="2" spans="1:7">
      <c r="A29" s="311" t="s">
        <v>102</v>
      </c>
      <c r="B29" s="312" t="s">
        <v>65</v>
      </c>
      <c r="C29" s="313">
        <v>13947</v>
      </c>
      <c r="D29" s="315">
        <v>17973</v>
      </c>
      <c r="E29" s="313">
        <v>18102</v>
      </c>
      <c r="F29" s="314">
        <f t="shared" si="0"/>
        <v>1.29791352979135</v>
      </c>
      <c r="G29" s="314">
        <f t="shared" si="1"/>
        <v>1.00717743281589</v>
      </c>
    </row>
    <row r="30" ht="15.6" customHeight="1" outlineLevel="2" spans="1:7">
      <c r="A30" s="311" t="s">
        <v>103</v>
      </c>
      <c r="B30" s="312" t="s">
        <v>67</v>
      </c>
      <c r="C30" s="313">
        <v>924</v>
      </c>
      <c r="D30" s="315">
        <v>9619</v>
      </c>
      <c r="E30" s="313">
        <f>4654+4700</f>
        <v>9354</v>
      </c>
      <c r="F30" s="314">
        <f t="shared" si="0"/>
        <v>10.1233766233766</v>
      </c>
      <c r="G30" s="314">
        <f t="shared" si="1"/>
        <v>0.972450358665142</v>
      </c>
    </row>
    <row r="31" ht="15.6" customHeight="1" outlineLevel="2" spans="1:7">
      <c r="A31" s="311" t="s">
        <v>104</v>
      </c>
      <c r="B31" s="312" t="s">
        <v>69</v>
      </c>
      <c r="C31" s="315">
        <v>0</v>
      </c>
      <c r="D31" s="315">
        <v>20</v>
      </c>
      <c r="E31" s="313"/>
      <c r="F31" s="314">
        <f t="shared" si="0"/>
        <v>0</v>
      </c>
      <c r="G31" s="314">
        <f t="shared" si="1"/>
        <v>0</v>
      </c>
    </row>
    <row r="32" ht="15.6" customHeight="1" outlineLevel="2" spans="1:7">
      <c r="A32" s="311" t="s">
        <v>105</v>
      </c>
      <c r="B32" s="312" t="s">
        <v>106</v>
      </c>
      <c r="C32" s="315">
        <v>0</v>
      </c>
      <c r="D32" s="315">
        <v>0</v>
      </c>
      <c r="E32" s="313"/>
      <c r="F32" s="314">
        <f t="shared" si="0"/>
        <v>0</v>
      </c>
      <c r="G32" s="314">
        <f t="shared" si="1"/>
        <v>0</v>
      </c>
    </row>
    <row r="33" ht="15.6" customHeight="1" outlineLevel="2" spans="1:7">
      <c r="A33" s="311" t="s">
        <v>107</v>
      </c>
      <c r="B33" s="312" t="s">
        <v>108</v>
      </c>
      <c r="C33" s="315">
        <v>0</v>
      </c>
      <c r="D33" s="315">
        <v>0</v>
      </c>
      <c r="E33" s="313"/>
      <c r="F33" s="314">
        <f t="shared" si="0"/>
        <v>0</v>
      </c>
      <c r="G33" s="314">
        <f t="shared" si="1"/>
        <v>0</v>
      </c>
    </row>
    <row r="34" ht="15.6" customHeight="1" outlineLevel="2" spans="1:7">
      <c r="A34" s="311" t="s">
        <v>109</v>
      </c>
      <c r="B34" s="312" t="s">
        <v>110</v>
      </c>
      <c r="C34" s="315">
        <v>0</v>
      </c>
      <c r="D34" s="315">
        <v>0</v>
      </c>
      <c r="E34" s="313"/>
      <c r="F34" s="314">
        <f t="shared" si="0"/>
        <v>0</v>
      </c>
      <c r="G34" s="314">
        <f t="shared" si="1"/>
        <v>0</v>
      </c>
    </row>
    <row r="35" ht="15.6" customHeight="1" outlineLevel="2" spans="1:7">
      <c r="A35" s="311" t="s">
        <v>111</v>
      </c>
      <c r="B35" s="312" t="s">
        <v>112</v>
      </c>
      <c r="C35" s="313">
        <v>48</v>
      </c>
      <c r="D35" s="315">
        <v>58</v>
      </c>
      <c r="E35" s="313">
        <v>61</v>
      </c>
      <c r="F35" s="314">
        <f t="shared" si="0"/>
        <v>1.27083333333333</v>
      </c>
      <c r="G35" s="314">
        <f t="shared" si="1"/>
        <v>1.05172413793103</v>
      </c>
    </row>
    <row r="36" ht="15.6" customHeight="1" outlineLevel="2" spans="1:7">
      <c r="A36" s="311" t="s">
        <v>113</v>
      </c>
      <c r="B36" s="312" t="s">
        <v>114</v>
      </c>
      <c r="C36" s="313"/>
      <c r="D36" s="315">
        <v>0</v>
      </c>
      <c r="E36" s="313"/>
      <c r="F36" s="314">
        <f t="shared" si="0"/>
        <v>0</v>
      </c>
      <c r="G36" s="314">
        <f t="shared" si="1"/>
        <v>0</v>
      </c>
    </row>
    <row r="37" ht="15.6" customHeight="1" outlineLevel="2" spans="1:7">
      <c r="A37" s="311" t="s">
        <v>115</v>
      </c>
      <c r="B37" s="312" t="s">
        <v>83</v>
      </c>
      <c r="C37" s="313"/>
      <c r="D37" s="315">
        <v>0</v>
      </c>
      <c r="E37" s="313"/>
      <c r="F37" s="314">
        <f t="shared" si="0"/>
        <v>0</v>
      </c>
      <c r="G37" s="314">
        <f t="shared" si="1"/>
        <v>0</v>
      </c>
    </row>
    <row r="38" ht="15.6" customHeight="1" outlineLevel="2" spans="1:7">
      <c r="A38" s="311" t="s">
        <v>116</v>
      </c>
      <c r="B38" s="312" t="s">
        <v>117</v>
      </c>
      <c r="C38" s="313">
        <v>193</v>
      </c>
      <c r="D38" s="315">
        <v>995</v>
      </c>
      <c r="E38" s="313">
        <v>322</v>
      </c>
      <c r="F38" s="314">
        <f t="shared" si="0"/>
        <v>1.66839378238342</v>
      </c>
      <c r="G38" s="314">
        <f t="shared" si="1"/>
        <v>0.323618090452261</v>
      </c>
    </row>
    <row r="39" outlineLevel="1" spans="1:7">
      <c r="A39" s="307" t="s">
        <v>118</v>
      </c>
      <c r="B39" s="308" t="s">
        <v>119</v>
      </c>
      <c r="C39" s="309">
        <f>SUM(C40:C49)</f>
        <v>897</v>
      </c>
      <c r="D39" s="309">
        <f>SUM(D40:D49)</f>
        <v>614</v>
      </c>
      <c r="E39" s="309">
        <f>SUM(E40:E49)</f>
        <v>575</v>
      </c>
      <c r="F39" s="310">
        <f t="shared" si="0"/>
        <v>0.641025641025641</v>
      </c>
      <c r="G39" s="310">
        <f t="shared" si="1"/>
        <v>0.936482084690554</v>
      </c>
    </row>
    <row r="40" ht="15.6" customHeight="1" outlineLevel="2" spans="1:7">
      <c r="A40" s="311" t="s">
        <v>120</v>
      </c>
      <c r="B40" s="312" t="s">
        <v>65</v>
      </c>
      <c r="C40" s="313">
        <v>816</v>
      </c>
      <c r="D40" s="315">
        <v>350</v>
      </c>
      <c r="E40" s="313">
        <v>355</v>
      </c>
      <c r="F40" s="314">
        <f t="shared" si="0"/>
        <v>0.435049019607843</v>
      </c>
      <c r="G40" s="314">
        <f t="shared" si="1"/>
        <v>1.01428571428571</v>
      </c>
    </row>
    <row r="41" ht="15.6" customHeight="1" outlineLevel="2" spans="1:7">
      <c r="A41" s="311" t="s">
        <v>121</v>
      </c>
      <c r="B41" s="312" t="s">
        <v>67</v>
      </c>
      <c r="C41" s="313">
        <v>81</v>
      </c>
      <c r="D41" s="315">
        <v>215</v>
      </c>
      <c r="E41" s="313">
        <v>220</v>
      </c>
      <c r="F41" s="314">
        <f t="shared" si="0"/>
        <v>2.71604938271605</v>
      </c>
      <c r="G41" s="314">
        <f t="shared" si="1"/>
        <v>1.02325581395349</v>
      </c>
    </row>
    <row r="42" ht="15.6" customHeight="1" outlineLevel="2" spans="1:7">
      <c r="A42" s="311" t="s">
        <v>122</v>
      </c>
      <c r="B42" s="312" t="s">
        <v>69</v>
      </c>
      <c r="C42" s="63"/>
      <c r="D42" s="315">
        <v>0</v>
      </c>
      <c r="E42" s="313"/>
      <c r="F42" s="314">
        <f t="shared" si="0"/>
        <v>0</v>
      </c>
      <c r="G42" s="314">
        <f t="shared" si="1"/>
        <v>0</v>
      </c>
    </row>
    <row r="43" ht="15.6" customHeight="1" outlineLevel="2" spans="1:7">
      <c r="A43" s="311" t="s">
        <v>123</v>
      </c>
      <c r="B43" s="312" t="s">
        <v>124</v>
      </c>
      <c r="C43" s="63"/>
      <c r="D43" s="315">
        <v>0</v>
      </c>
      <c r="E43" s="313"/>
      <c r="F43" s="314">
        <f t="shared" si="0"/>
        <v>0</v>
      </c>
      <c r="G43" s="314">
        <f t="shared" si="1"/>
        <v>0</v>
      </c>
    </row>
    <row r="44" ht="15.6" customHeight="1" outlineLevel="2" spans="1:7">
      <c r="A44" s="311" t="s">
        <v>125</v>
      </c>
      <c r="B44" s="312" t="s">
        <v>126</v>
      </c>
      <c r="C44" s="63"/>
      <c r="D44" s="315">
        <v>0</v>
      </c>
      <c r="E44" s="313"/>
      <c r="F44" s="314">
        <f t="shared" si="0"/>
        <v>0</v>
      </c>
      <c r="G44" s="314">
        <f t="shared" si="1"/>
        <v>0</v>
      </c>
    </row>
    <row r="45" ht="15.6" customHeight="1" outlineLevel="2" spans="1:7">
      <c r="A45" s="311" t="s">
        <v>127</v>
      </c>
      <c r="B45" s="312" t="s">
        <v>128</v>
      </c>
      <c r="C45" s="63"/>
      <c r="D45" s="315">
        <v>0</v>
      </c>
      <c r="E45" s="313"/>
      <c r="F45" s="314">
        <f t="shared" si="0"/>
        <v>0</v>
      </c>
      <c r="G45" s="314">
        <f t="shared" si="1"/>
        <v>0</v>
      </c>
    </row>
    <row r="46" ht="15.6" customHeight="1" outlineLevel="2" spans="1:7">
      <c r="A46" s="311" t="s">
        <v>129</v>
      </c>
      <c r="B46" s="312" t="s">
        <v>130</v>
      </c>
      <c r="C46" s="63"/>
      <c r="D46" s="315">
        <v>0</v>
      </c>
      <c r="E46" s="313"/>
      <c r="F46" s="314">
        <f t="shared" si="0"/>
        <v>0</v>
      </c>
      <c r="G46" s="314">
        <f t="shared" si="1"/>
        <v>0</v>
      </c>
    </row>
    <row r="47" ht="15.6" customHeight="1" outlineLevel="2" spans="1:7">
      <c r="A47" s="311" t="s">
        <v>131</v>
      </c>
      <c r="B47" s="312" t="s">
        <v>132</v>
      </c>
      <c r="C47" s="63"/>
      <c r="D47" s="315">
        <v>0</v>
      </c>
      <c r="E47" s="313"/>
      <c r="F47" s="314">
        <f t="shared" si="0"/>
        <v>0</v>
      </c>
      <c r="G47" s="314">
        <f t="shared" si="1"/>
        <v>0</v>
      </c>
    </row>
    <row r="48" ht="15.6" customHeight="1" outlineLevel="2" spans="1:7">
      <c r="A48" s="311" t="s">
        <v>133</v>
      </c>
      <c r="B48" s="312" t="s">
        <v>83</v>
      </c>
      <c r="C48" s="63"/>
      <c r="D48" s="315">
        <v>0</v>
      </c>
      <c r="E48" s="313"/>
      <c r="F48" s="314">
        <f t="shared" si="0"/>
        <v>0</v>
      </c>
      <c r="G48" s="314">
        <f t="shared" si="1"/>
        <v>0</v>
      </c>
    </row>
    <row r="49" ht="15.6" customHeight="1" outlineLevel="2" spans="1:7">
      <c r="A49" s="311" t="s">
        <v>134</v>
      </c>
      <c r="B49" s="312" t="s">
        <v>135</v>
      </c>
      <c r="C49" s="63"/>
      <c r="D49" s="315">
        <v>49</v>
      </c>
      <c r="E49" s="313"/>
      <c r="F49" s="314">
        <f t="shared" si="0"/>
        <v>0</v>
      </c>
      <c r="G49" s="314">
        <f t="shared" si="1"/>
        <v>0</v>
      </c>
    </row>
    <row r="50" outlineLevel="1" spans="1:7">
      <c r="A50" s="307" t="s">
        <v>136</v>
      </c>
      <c r="B50" s="308" t="s">
        <v>137</v>
      </c>
      <c r="C50" s="309">
        <f>SUM(C51:C60)</f>
        <v>298</v>
      </c>
      <c r="D50" s="309">
        <f>SUM(D51:D60)</f>
        <v>192</v>
      </c>
      <c r="E50" s="309">
        <f>SUM(E51:E60)</f>
        <v>200</v>
      </c>
      <c r="F50" s="310">
        <f t="shared" si="0"/>
        <v>0.671140939597315</v>
      </c>
      <c r="G50" s="310">
        <f t="shared" si="1"/>
        <v>1.04166666666667</v>
      </c>
    </row>
    <row r="51" ht="15.6" customHeight="1" outlineLevel="2" spans="1:7">
      <c r="A51" s="311" t="s">
        <v>138</v>
      </c>
      <c r="B51" s="312" t="s">
        <v>65</v>
      </c>
      <c r="C51" s="313">
        <v>187</v>
      </c>
      <c r="D51" s="315">
        <v>119</v>
      </c>
      <c r="E51" s="313">
        <v>123</v>
      </c>
      <c r="F51" s="314">
        <f t="shared" si="0"/>
        <v>0.657754010695187</v>
      </c>
      <c r="G51" s="314">
        <f t="shared" si="1"/>
        <v>1.03361344537815</v>
      </c>
    </row>
    <row r="52" ht="15.6" customHeight="1" outlineLevel="2" spans="1:7">
      <c r="A52" s="311" t="s">
        <v>139</v>
      </c>
      <c r="B52" s="312" t="s">
        <v>67</v>
      </c>
      <c r="C52" s="313">
        <v>99</v>
      </c>
      <c r="D52" s="315">
        <v>54</v>
      </c>
      <c r="E52" s="313">
        <v>57</v>
      </c>
      <c r="F52" s="314">
        <f t="shared" si="0"/>
        <v>0.575757575757576</v>
      </c>
      <c r="G52" s="314">
        <f t="shared" si="1"/>
        <v>1.05555555555556</v>
      </c>
    </row>
    <row r="53" ht="15.6" customHeight="1" outlineLevel="2" spans="1:7">
      <c r="A53" s="311" t="s">
        <v>140</v>
      </c>
      <c r="B53" s="312" t="s">
        <v>69</v>
      </c>
      <c r="C53" s="315">
        <v>0</v>
      </c>
      <c r="D53" s="315">
        <v>0</v>
      </c>
      <c r="E53" s="313"/>
      <c r="F53" s="314">
        <f t="shared" si="0"/>
        <v>0</v>
      </c>
      <c r="G53" s="314">
        <f t="shared" si="1"/>
        <v>0</v>
      </c>
    </row>
    <row r="54" ht="15.6" customHeight="1" outlineLevel="2" spans="1:7">
      <c r="A54" s="311" t="s">
        <v>141</v>
      </c>
      <c r="B54" s="312" t="s">
        <v>142</v>
      </c>
      <c r="C54" s="315">
        <v>0</v>
      </c>
      <c r="D54" s="315">
        <v>0</v>
      </c>
      <c r="E54" s="313"/>
      <c r="F54" s="314">
        <f t="shared" si="0"/>
        <v>0</v>
      </c>
      <c r="G54" s="314">
        <f t="shared" si="1"/>
        <v>0</v>
      </c>
    </row>
    <row r="55" ht="15.6" customHeight="1" outlineLevel="2" spans="1:7">
      <c r="A55" s="311" t="s">
        <v>143</v>
      </c>
      <c r="B55" s="312" t="s">
        <v>144</v>
      </c>
      <c r="C55" s="315">
        <v>0</v>
      </c>
      <c r="D55" s="315">
        <v>0</v>
      </c>
      <c r="E55" s="313"/>
      <c r="F55" s="314">
        <f t="shared" si="0"/>
        <v>0</v>
      </c>
      <c r="G55" s="314">
        <f t="shared" si="1"/>
        <v>0</v>
      </c>
    </row>
    <row r="56" ht="15.6" customHeight="1" outlineLevel="2" spans="1:7">
      <c r="A56" s="311" t="s">
        <v>145</v>
      </c>
      <c r="B56" s="312" t="s">
        <v>146</v>
      </c>
      <c r="C56" s="315">
        <v>0</v>
      </c>
      <c r="D56" s="315">
        <v>0</v>
      </c>
      <c r="E56" s="313"/>
      <c r="F56" s="314">
        <f t="shared" si="0"/>
        <v>0</v>
      </c>
      <c r="G56" s="314">
        <f t="shared" si="1"/>
        <v>0</v>
      </c>
    </row>
    <row r="57" ht="15.6" customHeight="1" outlineLevel="2" spans="1:7">
      <c r="A57" s="311" t="s">
        <v>147</v>
      </c>
      <c r="B57" s="312" t="s">
        <v>148</v>
      </c>
      <c r="C57" s="315">
        <v>0</v>
      </c>
      <c r="D57" s="315">
        <v>0</v>
      </c>
      <c r="E57" s="313"/>
      <c r="F57" s="314">
        <f t="shared" si="0"/>
        <v>0</v>
      </c>
      <c r="G57" s="314">
        <f t="shared" si="1"/>
        <v>0</v>
      </c>
    </row>
    <row r="58" ht="15.6" customHeight="1" outlineLevel="2" spans="1:7">
      <c r="A58" s="311" t="s">
        <v>149</v>
      </c>
      <c r="B58" s="312" t="s">
        <v>150</v>
      </c>
      <c r="C58" s="313">
        <v>12</v>
      </c>
      <c r="D58" s="315">
        <v>19</v>
      </c>
      <c r="E58" s="313">
        <v>20</v>
      </c>
      <c r="F58" s="314">
        <f t="shared" si="0"/>
        <v>1.66666666666667</v>
      </c>
      <c r="G58" s="314">
        <f t="shared" si="1"/>
        <v>1.05263157894737</v>
      </c>
    </row>
    <row r="59" ht="15.6" customHeight="1" outlineLevel="2" spans="1:7">
      <c r="A59" s="311" t="s">
        <v>151</v>
      </c>
      <c r="B59" s="312" t="s">
        <v>83</v>
      </c>
      <c r="C59" s="315">
        <v>0</v>
      </c>
      <c r="D59" s="315">
        <v>0</v>
      </c>
      <c r="E59" s="313"/>
      <c r="F59" s="314">
        <f t="shared" si="0"/>
        <v>0</v>
      </c>
      <c r="G59" s="314">
        <f t="shared" si="1"/>
        <v>0</v>
      </c>
    </row>
    <row r="60" ht="15.6" customHeight="1" outlineLevel="2" spans="1:7">
      <c r="A60" s="311" t="s">
        <v>152</v>
      </c>
      <c r="B60" s="312" t="s">
        <v>153</v>
      </c>
      <c r="C60" s="315"/>
      <c r="D60" s="315">
        <v>0</v>
      </c>
      <c r="E60" s="313"/>
      <c r="F60" s="314">
        <f t="shared" si="0"/>
        <v>0</v>
      </c>
      <c r="G60" s="314">
        <f t="shared" si="1"/>
        <v>0</v>
      </c>
    </row>
    <row r="61" outlineLevel="1" spans="1:7">
      <c r="A61" s="307" t="s">
        <v>154</v>
      </c>
      <c r="B61" s="308" t="s">
        <v>155</v>
      </c>
      <c r="C61" s="309">
        <f>SUM(C62:C71)</f>
        <v>2523</v>
      </c>
      <c r="D61" s="309">
        <f>SUM(D62:D71)</f>
        <v>2835</v>
      </c>
      <c r="E61" s="309">
        <f>SUM(E62:E71)</f>
        <v>2652</v>
      </c>
      <c r="F61" s="310">
        <f t="shared" si="0"/>
        <v>1.05112960760999</v>
      </c>
      <c r="G61" s="310">
        <f t="shared" si="1"/>
        <v>0.935449735449735</v>
      </c>
    </row>
    <row r="62" ht="15.6" customHeight="1" outlineLevel="2" spans="1:7">
      <c r="A62" s="311" t="s">
        <v>156</v>
      </c>
      <c r="B62" s="312" t="s">
        <v>65</v>
      </c>
      <c r="C62" s="313">
        <v>1617</v>
      </c>
      <c r="D62" s="315">
        <v>886</v>
      </c>
      <c r="E62" s="313">
        <v>899</v>
      </c>
      <c r="F62" s="314">
        <f t="shared" si="0"/>
        <v>0.555967841682127</v>
      </c>
      <c r="G62" s="314">
        <f t="shared" si="1"/>
        <v>1.01467268623025</v>
      </c>
    </row>
    <row r="63" ht="15.6" customHeight="1" outlineLevel="2" spans="1:7">
      <c r="A63" s="311" t="s">
        <v>157</v>
      </c>
      <c r="B63" s="312" t="s">
        <v>67</v>
      </c>
      <c r="C63" s="313">
        <v>135</v>
      </c>
      <c r="D63" s="315">
        <v>185</v>
      </c>
      <c r="E63" s="313">
        <v>195</v>
      </c>
      <c r="F63" s="314">
        <f t="shared" si="0"/>
        <v>1.44444444444444</v>
      </c>
      <c r="G63" s="314">
        <f t="shared" si="1"/>
        <v>1.05405405405405</v>
      </c>
    </row>
    <row r="64" ht="15.6" customHeight="1" outlineLevel="2" spans="1:7">
      <c r="A64" s="311" t="s">
        <v>158</v>
      </c>
      <c r="B64" s="312" t="s">
        <v>69</v>
      </c>
      <c r="C64" s="313"/>
      <c r="D64" s="315">
        <v>0</v>
      </c>
      <c r="E64" s="313"/>
      <c r="F64" s="314">
        <f t="shared" si="0"/>
        <v>0</v>
      </c>
      <c r="G64" s="314">
        <f t="shared" si="1"/>
        <v>0</v>
      </c>
    </row>
    <row r="65" ht="15.6" customHeight="1" outlineLevel="2" spans="1:7">
      <c r="A65" s="311" t="s">
        <v>159</v>
      </c>
      <c r="B65" s="312" t="s">
        <v>160</v>
      </c>
      <c r="C65" s="313"/>
      <c r="D65" s="315">
        <v>52</v>
      </c>
      <c r="E65" s="313"/>
      <c r="F65" s="314">
        <f t="shared" si="0"/>
        <v>0</v>
      </c>
      <c r="G65" s="314">
        <f t="shared" si="1"/>
        <v>0</v>
      </c>
    </row>
    <row r="66" ht="15.6" customHeight="1" outlineLevel="2" spans="1:7">
      <c r="A66" s="311" t="s">
        <v>161</v>
      </c>
      <c r="B66" s="312" t="s">
        <v>162</v>
      </c>
      <c r="C66" s="313"/>
      <c r="D66" s="315">
        <v>9</v>
      </c>
      <c r="E66" s="313"/>
      <c r="F66" s="314">
        <f t="shared" si="0"/>
        <v>0</v>
      </c>
      <c r="G66" s="314">
        <f t="shared" si="1"/>
        <v>0</v>
      </c>
    </row>
    <row r="67" ht="15.6" customHeight="1" outlineLevel="2" spans="1:7">
      <c r="A67" s="311" t="s">
        <v>163</v>
      </c>
      <c r="B67" s="312" t="s">
        <v>164</v>
      </c>
      <c r="C67" s="313"/>
      <c r="D67" s="315">
        <v>0</v>
      </c>
      <c r="E67" s="313"/>
      <c r="F67" s="314">
        <f t="shared" si="0"/>
        <v>0</v>
      </c>
      <c r="G67" s="314">
        <f t="shared" si="1"/>
        <v>0</v>
      </c>
    </row>
    <row r="68" ht="15.6" customHeight="1" outlineLevel="2" spans="1:7">
      <c r="A68" s="311" t="s">
        <v>165</v>
      </c>
      <c r="B68" s="312" t="s">
        <v>166</v>
      </c>
      <c r="C68" s="313"/>
      <c r="D68" s="315">
        <v>0</v>
      </c>
      <c r="E68" s="313"/>
      <c r="F68" s="314">
        <f t="shared" si="0"/>
        <v>0</v>
      </c>
      <c r="G68" s="314">
        <f t="shared" si="1"/>
        <v>0</v>
      </c>
    </row>
    <row r="69" ht="15.6" customHeight="1" outlineLevel="2" spans="1:7">
      <c r="A69" s="311" t="s">
        <v>167</v>
      </c>
      <c r="B69" s="312" t="s">
        <v>168</v>
      </c>
      <c r="C69" s="313"/>
      <c r="D69" s="315">
        <v>242</v>
      </c>
      <c r="E69" s="313">
        <v>256</v>
      </c>
      <c r="F69" s="314">
        <f t="shared" si="0"/>
        <v>0</v>
      </c>
      <c r="G69" s="314">
        <f t="shared" si="1"/>
        <v>1.05785123966942</v>
      </c>
    </row>
    <row r="70" ht="15.6" customHeight="1" outlineLevel="2" spans="1:7">
      <c r="A70" s="311" t="s">
        <v>169</v>
      </c>
      <c r="B70" s="312" t="s">
        <v>83</v>
      </c>
      <c r="C70" s="313">
        <v>756</v>
      </c>
      <c r="D70" s="315">
        <v>1288</v>
      </c>
      <c r="E70" s="313">
        <v>1302</v>
      </c>
      <c r="F70" s="314">
        <f t="shared" si="0"/>
        <v>1.72222222222222</v>
      </c>
      <c r="G70" s="314">
        <f t="shared" si="1"/>
        <v>1.01086956521739</v>
      </c>
    </row>
    <row r="71" ht="15.6" customHeight="1" outlineLevel="2" spans="1:7">
      <c r="A71" s="311" t="s">
        <v>170</v>
      </c>
      <c r="B71" s="312" t="s">
        <v>171</v>
      </c>
      <c r="C71" s="313">
        <v>15</v>
      </c>
      <c r="D71" s="315">
        <v>173</v>
      </c>
      <c r="E71" s="313"/>
      <c r="F71" s="314">
        <f t="shared" ref="F71:F134" si="2">IF(C71&gt;0,E71/C71,0)</f>
        <v>0</v>
      </c>
      <c r="G71" s="314">
        <f t="shared" ref="G71:G134" si="3">IF(D71&gt;0,E71/D71,0)</f>
        <v>0</v>
      </c>
    </row>
    <row r="72" outlineLevel="1" spans="1:7">
      <c r="A72" s="307" t="s">
        <v>172</v>
      </c>
      <c r="B72" s="308" t="s">
        <v>173</v>
      </c>
      <c r="C72" s="309">
        <f>SUM(C73:C79)</f>
        <v>1800</v>
      </c>
      <c r="D72" s="309">
        <f>SUM(D73:D79)</f>
        <v>1300</v>
      </c>
      <c r="E72" s="309">
        <f>SUM(E73:E79)</f>
        <v>2500</v>
      </c>
      <c r="F72" s="310">
        <f t="shared" si="2"/>
        <v>1.38888888888889</v>
      </c>
      <c r="G72" s="310">
        <f t="shared" si="3"/>
        <v>1.92307692307692</v>
      </c>
    </row>
    <row r="73" ht="15.6" customHeight="1" outlineLevel="2" spans="1:7">
      <c r="A73" s="311" t="s">
        <v>174</v>
      </c>
      <c r="B73" s="312" t="s">
        <v>65</v>
      </c>
      <c r="C73" s="313"/>
      <c r="D73" s="315">
        <v>0</v>
      </c>
      <c r="E73" s="313"/>
      <c r="F73" s="314">
        <f t="shared" si="2"/>
        <v>0</v>
      </c>
      <c r="G73" s="314">
        <f t="shared" si="3"/>
        <v>0</v>
      </c>
    </row>
    <row r="74" ht="15.6" customHeight="1" outlineLevel="2" spans="1:7">
      <c r="A74" s="311" t="s">
        <v>175</v>
      </c>
      <c r="B74" s="312" t="s">
        <v>67</v>
      </c>
      <c r="C74" s="313"/>
      <c r="D74" s="315">
        <v>0</v>
      </c>
      <c r="E74" s="313"/>
      <c r="F74" s="314">
        <f t="shared" si="2"/>
        <v>0</v>
      </c>
      <c r="G74" s="314">
        <f t="shared" si="3"/>
        <v>0</v>
      </c>
    </row>
    <row r="75" ht="15.6" customHeight="1" outlineLevel="2" spans="1:7">
      <c r="A75" s="311" t="s">
        <v>176</v>
      </c>
      <c r="B75" s="312" t="s">
        <v>69</v>
      </c>
      <c r="C75" s="313"/>
      <c r="D75" s="315">
        <v>0</v>
      </c>
      <c r="E75" s="313"/>
      <c r="F75" s="314">
        <f t="shared" si="2"/>
        <v>0</v>
      </c>
      <c r="G75" s="314">
        <f t="shared" si="3"/>
        <v>0</v>
      </c>
    </row>
    <row r="76" ht="15.6" customHeight="1" outlineLevel="2" spans="1:7">
      <c r="A76" s="311" t="s">
        <v>177</v>
      </c>
      <c r="B76" s="312" t="s">
        <v>166</v>
      </c>
      <c r="C76" s="315">
        <v>0</v>
      </c>
      <c r="D76" s="315">
        <v>0</v>
      </c>
      <c r="E76" s="313"/>
      <c r="F76" s="314">
        <f t="shared" si="2"/>
        <v>0</v>
      </c>
      <c r="G76" s="314">
        <f t="shared" si="3"/>
        <v>0</v>
      </c>
    </row>
    <row r="77" ht="15.6" customHeight="1" outlineLevel="2" spans="1:7">
      <c r="A77" s="311" t="s">
        <v>178</v>
      </c>
      <c r="B77" s="312" t="s">
        <v>179</v>
      </c>
      <c r="C77" s="315"/>
      <c r="D77" s="315">
        <v>1300</v>
      </c>
      <c r="E77" s="313">
        <v>2500</v>
      </c>
      <c r="F77" s="314">
        <f t="shared" si="2"/>
        <v>0</v>
      </c>
      <c r="G77" s="314">
        <f t="shared" si="3"/>
        <v>1.92307692307692</v>
      </c>
    </row>
    <row r="78" ht="15.6" customHeight="1" outlineLevel="2" spans="1:7">
      <c r="A78" s="311" t="s">
        <v>180</v>
      </c>
      <c r="B78" s="312" t="s">
        <v>83</v>
      </c>
      <c r="C78" s="315">
        <v>0</v>
      </c>
      <c r="D78" s="315">
        <v>0</v>
      </c>
      <c r="E78" s="313"/>
      <c r="F78" s="314">
        <f t="shared" si="2"/>
        <v>0</v>
      </c>
      <c r="G78" s="314">
        <f t="shared" si="3"/>
        <v>0</v>
      </c>
    </row>
    <row r="79" ht="15.6" customHeight="1" outlineLevel="2" spans="1:7">
      <c r="A79" s="311" t="s">
        <v>181</v>
      </c>
      <c r="B79" s="312" t="s">
        <v>182</v>
      </c>
      <c r="C79" s="313">
        <v>1800</v>
      </c>
      <c r="D79" s="315">
        <v>0</v>
      </c>
      <c r="E79" s="313"/>
      <c r="F79" s="314">
        <f t="shared" si="2"/>
        <v>0</v>
      </c>
      <c r="G79" s="314">
        <f t="shared" si="3"/>
        <v>0</v>
      </c>
    </row>
    <row r="80" outlineLevel="1" spans="1:7">
      <c r="A80" s="307" t="s">
        <v>183</v>
      </c>
      <c r="B80" s="308" t="s">
        <v>184</v>
      </c>
      <c r="C80" s="309">
        <f>SUM(C81:C88)</f>
        <v>304</v>
      </c>
      <c r="D80" s="309">
        <f>SUM(D81:D88)</f>
        <v>254</v>
      </c>
      <c r="E80" s="309">
        <f>SUM(E81:E88)</f>
        <v>289</v>
      </c>
      <c r="F80" s="310">
        <f t="shared" si="2"/>
        <v>0.950657894736842</v>
      </c>
      <c r="G80" s="310">
        <f t="shared" si="3"/>
        <v>1.13779527559055</v>
      </c>
    </row>
    <row r="81" ht="15.6" customHeight="1" outlineLevel="2" spans="1:7">
      <c r="A81" s="311" t="s">
        <v>185</v>
      </c>
      <c r="B81" s="312" t="s">
        <v>65</v>
      </c>
      <c r="C81" s="313">
        <v>262</v>
      </c>
      <c r="D81" s="315">
        <v>248</v>
      </c>
      <c r="E81" s="313">
        <v>256</v>
      </c>
      <c r="F81" s="314">
        <f t="shared" si="2"/>
        <v>0.977099236641221</v>
      </c>
      <c r="G81" s="314">
        <f t="shared" si="3"/>
        <v>1.03225806451613</v>
      </c>
    </row>
    <row r="82" ht="15.6" customHeight="1" outlineLevel="2" spans="1:7">
      <c r="A82" s="311" t="s">
        <v>186</v>
      </c>
      <c r="B82" s="312" t="s">
        <v>67</v>
      </c>
      <c r="C82" s="313">
        <v>42</v>
      </c>
      <c r="D82" s="313">
        <v>6</v>
      </c>
      <c r="E82" s="313">
        <v>33</v>
      </c>
      <c r="F82" s="314">
        <f t="shared" si="2"/>
        <v>0.785714285714286</v>
      </c>
      <c r="G82" s="314">
        <f t="shared" si="3"/>
        <v>5.5</v>
      </c>
    </row>
    <row r="83" ht="15.6" customHeight="1" outlineLevel="2" spans="1:7">
      <c r="A83" s="311" t="s">
        <v>187</v>
      </c>
      <c r="B83" s="312" t="s">
        <v>69</v>
      </c>
      <c r="C83" s="63"/>
      <c r="D83" s="313">
        <v>0</v>
      </c>
      <c r="E83" s="313"/>
      <c r="F83" s="314">
        <f t="shared" si="2"/>
        <v>0</v>
      </c>
      <c r="G83" s="314">
        <f t="shared" si="3"/>
        <v>0</v>
      </c>
    </row>
    <row r="84" ht="15.6" customHeight="1" outlineLevel="2" spans="1:7">
      <c r="A84" s="311" t="s">
        <v>188</v>
      </c>
      <c r="B84" s="312" t="s">
        <v>189</v>
      </c>
      <c r="C84" s="63"/>
      <c r="D84" s="313">
        <v>0</v>
      </c>
      <c r="E84" s="313"/>
      <c r="F84" s="314">
        <f t="shared" si="2"/>
        <v>0</v>
      </c>
      <c r="G84" s="314">
        <f t="shared" si="3"/>
        <v>0</v>
      </c>
    </row>
    <row r="85" ht="15.6" customHeight="1" outlineLevel="2" spans="1:7">
      <c r="A85" s="311" t="s">
        <v>190</v>
      </c>
      <c r="B85" s="312" t="s">
        <v>191</v>
      </c>
      <c r="C85" s="63"/>
      <c r="D85" s="313">
        <v>0</v>
      </c>
      <c r="E85" s="313"/>
      <c r="F85" s="314">
        <f t="shared" si="2"/>
        <v>0</v>
      </c>
      <c r="G85" s="314">
        <f t="shared" si="3"/>
        <v>0</v>
      </c>
    </row>
    <row r="86" ht="15.6" customHeight="1" outlineLevel="2" spans="1:7">
      <c r="A86" s="311" t="s">
        <v>192</v>
      </c>
      <c r="B86" s="312" t="s">
        <v>166</v>
      </c>
      <c r="C86" s="63"/>
      <c r="D86" s="313">
        <v>0</v>
      </c>
      <c r="E86" s="313"/>
      <c r="F86" s="314">
        <f t="shared" si="2"/>
        <v>0</v>
      </c>
      <c r="G86" s="314">
        <f t="shared" si="3"/>
        <v>0</v>
      </c>
    </row>
    <row r="87" ht="15.6" customHeight="1" outlineLevel="2" spans="1:7">
      <c r="A87" s="311" t="s">
        <v>193</v>
      </c>
      <c r="B87" s="312" t="s">
        <v>83</v>
      </c>
      <c r="C87" s="63"/>
      <c r="D87" s="313">
        <v>0</v>
      </c>
      <c r="E87" s="313"/>
      <c r="F87" s="314">
        <f t="shared" si="2"/>
        <v>0</v>
      </c>
      <c r="G87" s="314">
        <f t="shared" si="3"/>
        <v>0</v>
      </c>
    </row>
    <row r="88" ht="15.6" customHeight="1" outlineLevel="2" spans="1:7">
      <c r="A88" s="311" t="s">
        <v>194</v>
      </c>
      <c r="B88" s="312" t="s">
        <v>195</v>
      </c>
      <c r="C88" s="313"/>
      <c r="D88" s="313">
        <v>0</v>
      </c>
      <c r="E88" s="313"/>
      <c r="F88" s="314">
        <f t="shared" si="2"/>
        <v>0</v>
      </c>
      <c r="G88" s="314">
        <f t="shared" si="3"/>
        <v>0</v>
      </c>
    </row>
    <row r="89" outlineLevel="1" spans="1:7">
      <c r="A89" s="307" t="s">
        <v>196</v>
      </c>
      <c r="B89" s="308" t="s">
        <v>197</v>
      </c>
      <c r="C89" s="309">
        <f>SUM(C90:C101)</f>
        <v>0</v>
      </c>
      <c r="D89" s="309">
        <f>SUM(D90:D101)</f>
        <v>0</v>
      </c>
      <c r="E89" s="309">
        <f>SUM(E90:E101)</f>
        <v>0</v>
      </c>
      <c r="F89" s="310">
        <f t="shared" si="2"/>
        <v>0</v>
      </c>
      <c r="G89" s="310">
        <f t="shared" si="3"/>
        <v>0</v>
      </c>
    </row>
    <row r="90" ht="15.6" customHeight="1" outlineLevel="2" spans="1:7">
      <c r="A90" s="311" t="s">
        <v>198</v>
      </c>
      <c r="B90" s="312" t="s">
        <v>65</v>
      </c>
      <c r="C90" s="313"/>
      <c r="D90" s="313"/>
      <c r="E90" s="313"/>
      <c r="F90" s="314">
        <f t="shared" si="2"/>
        <v>0</v>
      </c>
      <c r="G90" s="314">
        <f t="shared" si="3"/>
        <v>0</v>
      </c>
    </row>
    <row r="91" ht="15.6" customHeight="1" outlineLevel="2" spans="1:7">
      <c r="A91" s="311" t="s">
        <v>199</v>
      </c>
      <c r="B91" s="312" t="s">
        <v>67</v>
      </c>
      <c r="C91" s="313"/>
      <c r="D91" s="313"/>
      <c r="E91" s="313"/>
      <c r="F91" s="314">
        <f t="shared" si="2"/>
        <v>0</v>
      </c>
      <c r="G91" s="314">
        <f t="shared" si="3"/>
        <v>0</v>
      </c>
    </row>
    <row r="92" ht="15.6" customHeight="1" outlineLevel="2" spans="1:7">
      <c r="A92" s="311" t="s">
        <v>200</v>
      </c>
      <c r="B92" s="312" t="s">
        <v>69</v>
      </c>
      <c r="C92" s="313"/>
      <c r="D92" s="313"/>
      <c r="E92" s="313"/>
      <c r="F92" s="314">
        <f t="shared" si="2"/>
        <v>0</v>
      </c>
      <c r="G92" s="314">
        <f t="shared" si="3"/>
        <v>0</v>
      </c>
    </row>
    <row r="93" ht="15.6" customHeight="1" outlineLevel="2" spans="1:7">
      <c r="A93" s="311" t="s">
        <v>201</v>
      </c>
      <c r="B93" s="312" t="s">
        <v>202</v>
      </c>
      <c r="C93" s="313"/>
      <c r="D93" s="313"/>
      <c r="E93" s="313"/>
      <c r="F93" s="314">
        <f t="shared" si="2"/>
        <v>0</v>
      </c>
      <c r="G93" s="314">
        <f t="shared" si="3"/>
        <v>0</v>
      </c>
    </row>
    <row r="94" ht="15.6" customHeight="1" outlineLevel="2" spans="1:7">
      <c r="A94" s="311" t="s">
        <v>203</v>
      </c>
      <c r="B94" s="312" t="s">
        <v>204</v>
      </c>
      <c r="C94" s="313"/>
      <c r="D94" s="313"/>
      <c r="E94" s="313"/>
      <c r="F94" s="314">
        <f t="shared" si="2"/>
        <v>0</v>
      </c>
      <c r="G94" s="314">
        <f t="shared" si="3"/>
        <v>0</v>
      </c>
    </row>
    <row r="95" ht="15.6" customHeight="1" outlineLevel="2" spans="1:7">
      <c r="A95" s="311" t="s">
        <v>205</v>
      </c>
      <c r="B95" s="312" t="s">
        <v>166</v>
      </c>
      <c r="C95" s="313"/>
      <c r="D95" s="313"/>
      <c r="E95" s="313"/>
      <c r="F95" s="314">
        <f t="shared" si="2"/>
        <v>0</v>
      </c>
      <c r="G95" s="314">
        <f t="shared" si="3"/>
        <v>0</v>
      </c>
    </row>
    <row r="96" ht="15.6" customHeight="1" outlineLevel="2" spans="1:7">
      <c r="A96" s="311" t="s">
        <v>206</v>
      </c>
      <c r="B96" s="312" t="s">
        <v>207</v>
      </c>
      <c r="C96" s="313"/>
      <c r="D96" s="313"/>
      <c r="E96" s="313"/>
      <c r="F96" s="314">
        <f t="shared" si="2"/>
        <v>0</v>
      </c>
      <c r="G96" s="314">
        <f t="shared" si="3"/>
        <v>0</v>
      </c>
    </row>
    <row r="97" ht="15.6" customHeight="1" outlineLevel="2" spans="1:7">
      <c r="A97" s="311" t="s">
        <v>208</v>
      </c>
      <c r="B97" s="312" t="s">
        <v>209</v>
      </c>
      <c r="C97" s="313"/>
      <c r="D97" s="313"/>
      <c r="E97" s="313"/>
      <c r="F97" s="314">
        <f t="shared" si="2"/>
        <v>0</v>
      </c>
      <c r="G97" s="314">
        <f t="shared" si="3"/>
        <v>0</v>
      </c>
    </row>
    <row r="98" ht="15.6" customHeight="1" outlineLevel="2" spans="1:7">
      <c r="A98" s="311" t="s">
        <v>210</v>
      </c>
      <c r="B98" s="312" t="s">
        <v>211</v>
      </c>
      <c r="C98" s="313"/>
      <c r="D98" s="313"/>
      <c r="E98" s="313"/>
      <c r="F98" s="314">
        <f t="shared" si="2"/>
        <v>0</v>
      </c>
      <c r="G98" s="314">
        <f t="shared" si="3"/>
        <v>0</v>
      </c>
    </row>
    <row r="99" ht="15.6" customHeight="1" outlineLevel="2" spans="1:7">
      <c r="A99" s="311" t="s">
        <v>212</v>
      </c>
      <c r="B99" s="312" t="s">
        <v>213</v>
      </c>
      <c r="C99" s="313"/>
      <c r="D99" s="313"/>
      <c r="E99" s="313"/>
      <c r="F99" s="314">
        <f t="shared" si="2"/>
        <v>0</v>
      </c>
      <c r="G99" s="314">
        <f t="shared" si="3"/>
        <v>0</v>
      </c>
    </row>
    <row r="100" ht="15.6" customHeight="1" outlineLevel="2" spans="1:7">
      <c r="A100" s="311" t="s">
        <v>214</v>
      </c>
      <c r="B100" s="312" t="s">
        <v>83</v>
      </c>
      <c r="C100" s="313"/>
      <c r="D100" s="313"/>
      <c r="E100" s="313"/>
      <c r="F100" s="314">
        <f t="shared" si="2"/>
        <v>0</v>
      </c>
      <c r="G100" s="314">
        <f t="shared" si="3"/>
        <v>0</v>
      </c>
    </row>
    <row r="101" ht="15.6" customHeight="1" outlineLevel="2" spans="1:7">
      <c r="A101" s="311" t="s">
        <v>215</v>
      </c>
      <c r="B101" s="312" t="s">
        <v>216</v>
      </c>
      <c r="C101" s="313"/>
      <c r="D101" s="313"/>
      <c r="E101" s="313"/>
      <c r="F101" s="314">
        <f t="shared" si="2"/>
        <v>0</v>
      </c>
      <c r="G101" s="314">
        <f t="shared" si="3"/>
        <v>0</v>
      </c>
    </row>
    <row r="102" outlineLevel="1" spans="1:7">
      <c r="A102" s="307" t="s">
        <v>217</v>
      </c>
      <c r="B102" s="308" t="s">
        <v>218</v>
      </c>
      <c r="C102" s="309">
        <f>SUM(C103:C110)</f>
        <v>1359</v>
      </c>
      <c r="D102" s="309">
        <f>SUM(D103:D110)</f>
        <v>1058</v>
      </c>
      <c r="E102" s="309">
        <f>SUM(E103:E110)</f>
        <v>1091</v>
      </c>
      <c r="F102" s="310">
        <f t="shared" si="2"/>
        <v>0.802796173657101</v>
      </c>
      <c r="G102" s="310">
        <f t="shared" si="3"/>
        <v>1.03119092627599</v>
      </c>
    </row>
    <row r="103" ht="15.6" customHeight="1" outlineLevel="2" spans="1:7">
      <c r="A103" s="311" t="s">
        <v>219</v>
      </c>
      <c r="B103" s="312" t="s">
        <v>65</v>
      </c>
      <c r="C103" s="313">
        <v>1213</v>
      </c>
      <c r="D103" s="315">
        <v>999</v>
      </c>
      <c r="E103" s="313">
        <v>1035</v>
      </c>
      <c r="F103" s="314">
        <f t="shared" si="2"/>
        <v>0.853256389117889</v>
      </c>
      <c r="G103" s="314">
        <f t="shared" si="3"/>
        <v>1.03603603603604</v>
      </c>
    </row>
    <row r="104" ht="15.6" customHeight="1" outlineLevel="2" spans="1:7">
      <c r="A104" s="311" t="s">
        <v>220</v>
      </c>
      <c r="B104" s="312" t="s">
        <v>67</v>
      </c>
      <c r="C104" s="313">
        <v>146</v>
      </c>
      <c r="D104" s="315">
        <v>36</v>
      </c>
      <c r="E104" s="313">
        <v>56</v>
      </c>
      <c r="F104" s="314">
        <f t="shared" si="2"/>
        <v>0.383561643835616</v>
      </c>
      <c r="G104" s="314">
        <f t="shared" si="3"/>
        <v>1.55555555555556</v>
      </c>
    </row>
    <row r="105" ht="15.6" customHeight="1" outlineLevel="2" spans="1:7">
      <c r="A105" s="311" t="s">
        <v>221</v>
      </c>
      <c r="B105" s="312" t="s">
        <v>69</v>
      </c>
      <c r="C105" s="315">
        <v>0</v>
      </c>
      <c r="D105" s="315">
        <v>0</v>
      </c>
      <c r="E105" s="313"/>
      <c r="F105" s="314">
        <f t="shared" si="2"/>
        <v>0</v>
      </c>
      <c r="G105" s="314">
        <f t="shared" si="3"/>
        <v>0</v>
      </c>
    </row>
    <row r="106" ht="15.6" customHeight="1" outlineLevel="2" spans="1:7">
      <c r="A106" s="311" t="s">
        <v>222</v>
      </c>
      <c r="B106" s="312" t="s">
        <v>223</v>
      </c>
      <c r="C106" s="315">
        <v>0</v>
      </c>
      <c r="D106" s="315">
        <v>0</v>
      </c>
      <c r="E106" s="313"/>
      <c r="F106" s="314">
        <f t="shared" si="2"/>
        <v>0</v>
      </c>
      <c r="G106" s="314">
        <f t="shared" si="3"/>
        <v>0</v>
      </c>
    </row>
    <row r="107" ht="15.6" customHeight="1" outlineLevel="2" spans="1:7">
      <c r="A107" s="311" t="s">
        <v>224</v>
      </c>
      <c r="B107" s="312" t="s">
        <v>225</v>
      </c>
      <c r="C107" s="315">
        <v>0</v>
      </c>
      <c r="D107" s="315">
        <v>0</v>
      </c>
      <c r="E107" s="313"/>
      <c r="F107" s="314">
        <f t="shared" si="2"/>
        <v>0</v>
      </c>
      <c r="G107" s="314">
        <f t="shared" si="3"/>
        <v>0</v>
      </c>
    </row>
    <row r="108" ht="15.6" customHeight="1" outlineLevel="2" spans="1:7">
      <c r="A108" s="311" t="s">
        <v>226</v>
      </c>
      <c r="B108" s="312" t="s">
        <v>227</v>
      </c>
      <c r="C108" s="315">
        <v>0</v>
      </c>
      <c r="D108" s="315">
        <v>23</v>
      </c>
      <c r="E108" s="313"/>
      <c r="F108" s="314">
        <f t="shared" si="2"/>
        <v>0</v>
      </c>
      <c r="G108" s="314">
        <f t="shared" si="3"/>
        <v>0</v>
      </c>
    </row>
    <row r="109" ht="15.6" customHeight="1" outlineLevel="2" spans="1:7">
      <c r="A109" s="311" t="s">
        <v>228</v>
      </c>
      <c r="B109" s="312" t="s">
        <v>83</v>
      </c>
      <c r="C109" s="315">
        <v>0</v>
      </c>
      <c r="D109" s="315">
        <v>0</v>
      </c>
      <c r="E109" s="313"/>
      <c r="F109" s="314">
        <f t="shared" si="2"/>
        <v>0</v>
      </c>
      <c r="G109" s="314">
        <f t="shared" si="3"/>
        <v>0</v>
      </c>
    </row>
    <row r="110" ht="15.6" customHeight="1" outlineLevel="2" spans="1:7">
      <c r="A110" s="311" t="s">
        <v>229</v>
      </c>
      <c r="B110" s="312" t="s">
        <v>230</v>
      </c>
      <c r="C110" s="315"/>
      <c r="D110" s="315">
        <v>0</v>
      </c>
      <c r="E110" s="313"/>
      <c r="F110" s="314">
        <f t="shared" si="2"/>
        <v>0</v>
      </c>
      <c r="G110" s="314">
        <f t="shared" si="3"/>
        <v>0</v>
      </c>
    </row>
    <row r="111" outlineLevel="1" spans="1:7">
      <c r="A111" s="307" t="s">
        <v>231</v>
      </c>
      <c r="B111" s="308" t="s">
        <v>232</v>
      </c>
      <c r="C111" s="309">
        <f>SUM(C112:C121)</f>
        <v>72</v>
      </c>
      <c r="D111" s="309">
        <f>SUM(D112:D121)</f>
        <v>247</v>
      </c>
      <c r="E111" s="309">
        <f>SUM(E112:E121)</f>
        <v>345</v>
      </c>
      <c r="F111" s="310">
        <f t="shared" si="2"/>
        <v>4.79166666666667</v>
      </c>
      <c r="G111" s="310">
        <f t="shared" si="3"/>
        <v>1.39676113360324</v>
      </c>
    </row>
    <row r="112" ht="15.6" customHeight="1" outlineLevel="2" spans="1:7">
      <c r="A112" s="311" t="s">
        <v>233</v>
      </c>
      <c r="B112" s="312" t="s">
        <v>65</v>
      </c>
      <c r="C112" s="313"/>
      <c r="D112" s="313">
        <v>74</v>
      </c>
      <c r="E112" s="313"/>
      <c r="F112" s="314">
        <f t="shared" si="2"/>
        <v>0</v>
      </c>
      <c r="G112" s="314">
        <f t="shared" si="3"/>
        <v>0</v>
      </c>
    </row>
    <row r="113" ht="15.6" customHeight="1" outlineLevel="2" spans="1:7">
      <c r="A113" s="311" t="s">
        <v>234</v>
      </c>
      <c r="B113" s="312" t="s">
        <v>67</v>
      </c>
      <c r="C113" s="313">
        <v>22</v>
      </c>
      <c r="D113" s="313">
        <v>143</v>
      </c>
      <c r="E113" s="313">
        <v>145</v>
      </c>
      <c r="F113" s="314">
        <f t="shared" si="2"/>
        <v>6.59090909090909</v>
      </c>
      <c r="G113" s="314">
        <f t="shared" si="3"/>
        <v>1.01398601398601</v>
      </c>
    </row>
    <row r="114" ht="15.6" customHeight="1" outlineLevel="2" spans="1:7">
      <c r="A114" s="311" t="s">
        <v>235</v>
      </c>
      <c r="B114" s="312" t="s">
        <v>69</v>
      </c>
      <c r="C114" s="313"/>
      <c r="D114" s="313">
        <v>0</v>
      </c>
      <c r="E114" s="313"/>
      <c r="F114" s="314">
        <f t="shared" si="2"/>
        <v>0</v>
      </c>
      <c r="G114" s="314">
        <f t="shared" si="3"/>
        <v>0</v>
      </c>
    </row>
    <row r="115" ht="15.6" customHeight="1" outlineLevel="2" spans="1:7">
      <c r="A115" s="311" t="s">
        <v>236</v>
      </c>
      <c r="B115" s="312" t="s">
        <v>237</v>
      </c>
      <c r="C115" s="313"/>
      <c r="D115" s="313">
        <v>0</v>
      </c>
      <c r="E115" s="313"/>
      <c r="F115" s="314">
        <f t="shared" si="2"/>
        <v>0</v>
      </c>
      <c r="G115" s="314">
        <f t="shared" si="3"/>
        <v>0</v>
      </c>
    </row>
    <row r="116" ht="15.6" customHeight="1" outlineLevel="2" spans="1:7">
      <c r="A116" s="311" t="s">
        <v>238</v>
      </c>
      <c r="B116" s="312" t="s">
        <v>239</v>
      </c>
      <c r="C116" s="313"/>
      <c r="D116" s="313">
        <v>0</v>
      </c>
      <c r="E116" s="313"/>
      <c r="F116" s="314">
        <f t="shared" si="2"/>
        <v>0</v>
      </c>
      <c r="G116" s="314">
        <f t="shared" si="3"/>
        <v>0</v>
      </c>
    </row>
    <row r="117" ht="15.6" customHeight="1" outlineLevel="2" spans="1:7">
      <c r="A117" s="311" t="s">
        <v>240</v>
      </c>
      <c r="B117" s="312" t="s">
        <v>241</v>
      </c>
      <c r="C117" s="313"/>
      <c r="D117" s="313">
        <v>0</v>
      </c>
      <c r="E117" s="313"/>
      <c r="F117" s="314">
        <f t="shared" si="2"/>
        <v>0</v>
      </c>
      <c r="G117" s="314">
        <f t="shared" si="3"/>
        <v>0</v>
      </c>
    </row>
    <row r="118" ht="15.6" customHeight="1" outlineLevel="2" spans="1:7">
      <c r="A118" s="311" t="s">
        <v>242</v>
      </c>
      <c r="B118" s="312" t="s">
        <v>243</v>
      </c>
      <c r="C118" s="313"/>
      <c r="D118" s="313">
        <v>0</v>
      </c>
      <c r="E118" s="313"/>
      <c r="F118" s="314">
        <f t="shared" si="2"/>
        <v>0</v>
      </c>
      <c r="G118" s="314">
        <f t="shared" si="3"/>
        <v>0</v>
      </c>
    </row>
    <row r="119" ht="15.6" customHeight="1" outlineLevel="2" spans="1:7">
      <c r="A119" s="311" t="s">
        <v>244</v>
      </c>
      <c r="B119" s="312" t="s">
        <v>245</v>
      </c>
      <c r="C119" s="313">
        <v>50</v>
      </c>
      <c r="D119" s="313">
        <v>30</v>
      </c>
      <c r="E119" s="313">
        <v>200</v>
      </c>
      <c r="F119" s="314">
        <f t="shared" si="2"/>
        <v>4</v>
      </c>
      <c r="G119" s="314">
        <f t="shared" si="3"/>
        <v>6.66666666666667</v>
      </c>
    </row>
    <row r="120" ht="15.6" customHeight="1" outlineLevel="2" spans="1:7">
      <c r="A120" s="311" t="s">
        <v>246</v>
      </c>
      <c r="B120" s="312" t="s">
        <v>83</v>
      </c>
      <c r="C120" s="313"/>
      <c r="D120" s="313"/>
      <c r="E120" s="313"/>
      <c r="F120" s="314">
        <f t="shared" si="2"/>
        <v>0</v>
      </c>
      <c r="G120" s="314">
        <f t="shared" si="3"/>
        <v>0</v>
      </c>
    </row>
    <row r="121" ht="15.6" customHeight="1" outlineLevel="2" spans="1:7">
      <c r="A121" s="311" t="s">
        <v>247</v>
      </c>
      <c r="B121" s="312" t="s">
        <v>248</v>
      </c>
      <c r="C121" s="313"/>
      <c r="D121" s="315"/>
      <c r="E121" s="313"/>
      <c r="F121" s="314">
        <f t="shared" si="2"/>
        <v>0</v>
      </c>
      <c r="G121" s="314">
        <f t="shared" si="3"/>
        <v>0</v>
      </c>
    </row>
    <row r="122" outlineLevel="1" spans="1:7">
      <c r="A122" s="307" t="s">
        <v>249</v>
      </c>
      <c r="B122" s="308" t="s">
        <v>250</v>
      </c>
      <c r="C122" s="309">
        <f>SUM(C123:C133)</f>
        <v>0</v>
      </c>
      <c r="D122" s="309">
        <f>SUM(D123:D133)</f>
        <v>0</v>
      </c>
      <c r="E122" s="309">
        <f>SUM(E123:E133)</f>
        <v>0</v>
      </c>
      <c r="F122" s="310">
        <f t="shared" si="2"/>
        <v>0</v>
      </c>
      <c r="G122" s="310">
        <f t="shared" si="3"/>
        <v>0</v>
      </c>
    </row>
    <row r="123" ht="15.6" customHeight="1" outlineLevel="2" spans="1:7">
      <c r="A123" s="311" t="s">
        <v>251</v>
      </c>
      <c r="B123" s="312" t="s">
        <v>65</v>
      </c>
      <c r="C123" s="313"/>
      <c r="D123" s="313"/>
      <c r="E123" s="313"/>
      <c r="F123" s="314">
        <f t="shared" si="2"/>
        <v>0</v>
      </c>
      <c r="G123" s="314">
        <f t="shared" si="3"/>
        <v>0</v>
      </c>
    </row>
    <row r="124" ht="15.6" customHeight="1" outlineLevel="2" spans="1:7">
      <c r="A124" s="311" t="s">
        <v>252</v>
      </c>
      <c r="B124" s="312" t="s">
        <v>67</v>
      </c>
      <c r="C124" s="313"/>
      <c r="D124" s="313"/>
      <c r="E124" s="313"/>
      <c r="F124" s="314">
        <f t="shared" si="2"/>
        <v>0</v>
      </c>
      <c r="G124" s="314">
        <f t="shared" si="3"/>
        <v>0</v>
      </c>
    </row>
    <row r="125" ht="15.6" customHeight="1" outlineLevel="2" spans="1:7">
      <c r="A125" s="311" t="s">
        <v>253</v>
      </c>
      <c r="B125" s="312" t="s">
        <v>69</v>
      </c>
      <c r="C125" s="313"/>
      <c r="D125" s="313"/>
      <c r="E125" s="313"/>
      <c r="F125" s="314">
        <f t="shared" si="2"/>
        <v>0</v>
      </c>
      <c r="G125" s="314">
        <f t="shared" si="3"/>
        <v>0</v>
      </c>
    </row>
    <row r="126" ht="15.6" customHeight="1" outlineLevel="2" spans="1:7">
      <c r="A126" s="311" t="s">
        <v>254</v>
      </c>
      <c r="B126" s="312" t="s">
        <v>255</v>
      </c>
      <c r="C126" s="313"/>
      <c r="D126" s="313"/>
      <c r="E126" s="313"/>
      <c r="F126" s="314">
        <f t="shared" si="2"/>
        <v>0</v>
      </c>
      <c r="G126" s="314">
        <f t="shared" si="3"/>
        <v>0</v>
      </c>
    </row>
    <row r="127" ht="15.6" customHeight="1" outlineLevel="2" spans="1:7">
      <c r="A127" s="311" t="s">
        <v>256</v>
      </c>
      <c r="B127" s="312" t="s">
        <v>257</v>
      </c>
      <c r="C127" s="313"/>
      <c r="D127" s="313"/>
      <c r="E127" s="313"/>
      <c r="F127" s="314">
        <f t="shared" si="2"/>
        <v>0</v>
      </c>
      <c r="G127" s="314">
        <f t="shared" si="3"/>
        <v>0</v>
      </c>
    </row>
    <row r="128" ht="15.6" customHeight="1" outlineLevel="2" spans="1:7">
      <c r="A128" s="311" t="s">
        <v>258</v>
      </c>
      <c r="B128" s="312" t="s">
        <v>259</v>
      </c>
      <c r="C128" s="313"/>
      <c r="D128" s="313"/>
      <c r="E128" s="313"/>
      <c r="F128" s="314">
        <f t="shared" si="2"/>
        <v>0</v>
      </c>
      <c r="G128" s="314">
        <f t="shared" si="3"/>
        <v>0</v>
      </c>
    </row>
    <row r="129" ht="15.6" customHeight="1" outlineLevel="2" spans="1:7">
      <c r="A129" s="311" t="s">
        <v>260</v>
      </c>
      <c r="B129" s="312" t="s">
        <v>261</v>
      </c>
      <c r="C129" s="313"/>
      <c r="D129" s="313"/>
      <c r="E129" s="313"/>
      <c r="F129" s="314">
        <f t="shared" si="2"/>
        <v>0</v>
      </c>
      <c r="G129" s="314">
        <f t="shared" si="3"/>
        <v>0</v>
      </c>
    </row>
    <row r="130" ht="15.6" customHeight="1" outlineLevel="2" spans="1:7">
      <c r="A130" s="311" t="s">
        <v>262</v>
      </c>
      <c r="B130" s="312" t="s">
        <v>263</v>
      </c>
      <c r="C130" s="313"/>
      <c r="D130" s="313"/>
      <c r="E130" s="313"/>
      <c r="F130" s="314">
        <f t="shared" si="2"/>
        <v>0</v>
      </c>
      <c r="G130" s="314">
        <f t="shared" si="3"/>
        <v>0</v>
      </c>
    </row>
    <row r="131" ht="15.6" customHeight="1" outlineLevel="2" spans="1:7">
      <c r="A131" s="311" t="s">
        <v>264</v>
      </c>
      <c r="B131" s="312" t="s">
        <v>265</v>
      </c>
      <c r="C131" s="313"/>
      <c r="D131" s="313"/>
      <c r="E131" s="313"/>
      <c r="F131" s="314">
        <f t="shared" si="2"/>
        <v>0</v>
      </c>
      <c r="G131" s="314">
        <f t="shared" si="3"/>
        <v>0</v>
      </c>
    </row>
    <row r="132" ht="15.6" customHeight="1" outlineLevel="2" spans="1:7">
      <c r="A132" s="311" t="s">
        <v>266</v>
      </c>
      <c r="B132" s="312" t="s">
        <v>83</v>
      </c>
      <c r="C132" s="313"/>
      <c r="D132" s="313"/>
      <c r="E132" s="313"/>
      <c r="F132" s="314">
        <f t="shared" si="2"/>
        <v>0</v>
      </c>
      <c r="G132" s="314">
        <f t="shared" si="3"/>
        <v>0</v>
      </c>
    </row>
    <row r="133" ht="15.6" customHeight="1" outlineLevel="2" spans="1:7">
      <c r="A133" s="311" t="s">
        <v>267</v>
      </c>
      <c r="B133" s="312" t="s">
        <v>268</v>
      </c>
      <c r="C133" s="313"/>
      <c r="D133" s="313"/>
      <c r="E133" s="313"/>
      <c r="F133" s="314">
        <f t="shared" si="2"/>
        <v>0</v>
      </c>
      <c r="G133" s="314">
        <f t="shared" si="3"/>
        <v>0</v>
      </c>
    </row>
    <row r="134" outlineLevel="1" spans="1:7">
      <c r="A134" s="307" t="s">
        <v>269</v>
      </c>
      <c r="B134" s="308" t="s">
        <v>270</v>
      </c>
      <c r="C134" s="309">
        <f>SUM(C135:C140)</f>
        <v>10</v>
      </c>
      <c r="D134" s="309">
        <f>SUM(D135:D140)</f>
        <v>0</v>
      </c>
      <c r="E134" s="309">
        <f>SUM(E135:E140)</f>
        <v>10</v>
      </c>
      <c r="F134" s="310">
        <f t="shared" si="2"/>
        <v>1</v>
      </c>
      <c r="G134" s="310">
        <f t="shared" si="3"/>
        <v>0</v>
      </c>
    </row>
    <row r="135" ht="15.6" customHeight="1" outlineLevel="2" spans="1:7">
      <c r="A135" s="311" t="s">
        <v>271</v>
      </c>
      <c r="B135" s="312" t="s">
        <v>65</v>
      </c>
      <c r="C135" s="313"/>
      <c r="D135" s="313"/>
      <c r="E135" s="313"/>
      <c r="F135" s="314">
        <f t="shared" ref="F135:F198" si="4">IF(C135&gt;0,E135/C135,0)</f>
        <v>0</v>
      </c>
      <c r="G135" s="314">
        <f t="shared" ref="G135:G198" si="5">IF(D135&gt;0,E135/D135,0)</f>
        <v>0</v>
      </c>
    </row>
    <row r="136" ht="15.6" customHeight="1" outlineLevel="2" spans="1:7">
      <c r="A136" s="311" t="s">
        <v>272</v>
      </c>
      <c r="B136" s="312" t="s">
        <v>67</v>
      </c>
      <c r="C136" s="313"/>
      <c r="D136" s="313"/>
      <c r="E136" s="313"/>
      <c r="F136" s="314">
        <f t="shared" si="4"/>
        <v>0</v>
      </c>
      <c r="G136" s="314">
        <f t="shared" si="5"/>
        <v>0</v>
      </c>
    </row>
    <row r="137" ht="15.6" customHeight="1" outlineLevel="2" spans="1:7">
      <c r="A137" s="311" t="s">
        <v>273</v>
      </c>
      <c r="B137" s="312" t="s">
        <v>69</v>
      </c>
      <c r="C137" s="313"/>
      <c r="D137" s="313"/>
      <c r="E137" s="313"/>
      <c r="F137" s="314">
        <f t="shared" si="4"/>
        <v>0</v>
      </c>
      <c r="G137" s="314">
        <f t="shared" si="5"/>
        <v>0</v>
      </c>
    </row>
    <row r="138" ht="15.6" customHeight="1" outlineLevel="2" spans="1:7">
      <c r="A138" s="311" t="s">
        <v>274</v>
      </c>
      <c r="B138" s="312" t="s">
        <v>275</v>
      </c>
      <c r="C138" s="315">
        <v>10</v>
      </c>
      <c r="D138" s="315"/>
      <c r="E138" s="313">
        <v>10</v>
      </c>
      <c r="F138" s="314">
        <f t="shared" si="4"/>
        <v>1</v>
      </c>
      <c r="G138" s="314">
        <f t="shared" si="5"/>
        <v>0</v>
      </c>
    </row>
    <row r="139" ht="15.6" customHeight="1" outlineLevel="2" spans="1:7">
      <c r="A139" s="311" t="s">
        <v>276</v>
      </c>
      <c r="B139" s="312" t="s">
        <v>83</v>
      </c>
      <c r="C139" s="313"/>
      <c r="D139" s="313"/>
      <c r="E139" s="313"/>
      <c r="F139" s="314">
        <f t="shared" si="4"/>
        <v>0</v>
      </c>
      <c r="G139" s="314">
        <f t="shared" si="5"/>
        <v>0</v>
      </c>
    </row>
    <row r="140" ht="15.6" customHeight="1" outlineLevel="2" spans="1:7">
      <c r="A140" s="311" t="s">
        <v>277</v>
      </c>
      <c r="B140" s="312" t="s">
        <v>278</v>
      </c>
      <c r="C140" s="313"/>
      <c r="D140" s="313"/>
      <c r="E140" s="313"/>
      <c r="F140" s="314">
        <f t="shared" si="4"/>
        <v>0</v>
      </c>
      <c r="G140" s="314">
        <f t="shared" si="5"/>
        <v>0</v>
      </c>
    </row>
    <row r="141" outlineLevel="1" spans="1:7">
      <c r="A141" s="307" t="s">
        <v>279</v>
      </c>
      <c r="B141" s="308" t="s">
        <v>280</v>
      </c>
      <c r="C141" s="309">
        <f>SUM(C142:C148)</f>
        <v>0</v>
      </c>
      <c r="D141" s="309">
        <f>SUM(D142:D148)</f>
        <v>0</v>
      </c>
      <c r="E141" s="309">
        <f>SUM(E142:E148)</f>
        <v>0</v>
      </c>
      <c r="F141" s="310">
        <f t="shared" si="4"/>
        <v>0</v>
      </c>
      <c r="G141" s="310">
        <f t="shared" si="5"/>
        <v>0</v>
      </c>
    </row>
    <row r="142" ht="15.6" customHeight="1" outlineLevel="2" spans="1:7">
      <c r="A142" s="311" t="s">
        <v>281</v>
      </c>
      <c r="B142" s="312" t="s">
        <v>65</v>
      </c>
      <c r="C142" s="313"/>
      <c r="D142" s="313"/>
      <c r="E142" s="313"/>
      <c r="F142" s="314">
        <f t="shared" si="4"/>
        <v>0</v>
      </c>
      <c r="G142" s="314">
        <f t="shared" si="5"/>
        <v>0</v>
      </c>
    </row>
    <row r="143" ht="15.6" customHeight="1" outlineLevel="2" spans="1:7">
      <c r="A143" s="311" t="s">
        <v>282</v>
      </c>
      <c r="B143" s="312" t="s">
        <v>67</v>
      </c>
      <c r="C143" s="313"/>
      <c r="D143" s="313"/>
      <c r="E143" s="313"/>
      <c r="F143" s="314">
        <f t="shared" si="4"/>
        <v>0</v>
      </c>
      <c r="G143" s="314">
        <f t="shared" si="5"/>
        <v>0</v>
      </c>
    </row>
    <row r="144" ht="15.6" customHeight="1" outlineLevel="2" spans="1:7">
      <c r="A144" s="311" t="s">
        <v>283</v>
      </c>
      <c r="B144" s="312" t="s">
        <v>69</v>
      </c>
      <c r="C144" s="313"/>
      <c r="D144" s="313"/>
      <c r="E144" s="313"/>
      <c r="F144" s="314">
        <f t="shared" si="4"/>
        <v>0</v>
      </c>
      <c r="G144" s="314">
        <f t="shared" si="5"/>
        <v>0</v>
      </c>
    </row>
    <row r="145" ht="15.6" customHeight="1" outlineLevel="2" spans="1:7">
      <c r="A145" s="311" t="s">
        <v>284</v>
      </c>
      <c r="B145" s="312" t="s">
        <v>285</v>
      </c>
      <c r="C145" s="313"/>
      <c r="D145" s="313"/>
      <c r="E145" s="313"/>
      <c r="F145" s="314">
        <f t="shared" si="4"/>
        <v>0</v>
      </c>
      <c r="G145" s="314">
        <f t="shared" si="5"/>
        <v>0</v>
      </c>
    </row>
    <row r="146" ht="15.6" customHeight="1" outlineLevel="2" spans="1:7">
      <c r="A146" s="311" t="s">
        <v>286</v>
      </c>
      <c r="B146" s="312" t="s">
        <v>287</v>
      </c>
      <c r="C146" s="313"/>
      <c r="D146" s="313"/>
      <c r="E146" s="313"/>
      <c r="F146" s="314">
        <f t="shared" si="4"/>
        <v>0</v>
      </c>
      <c r="G146" s="314">
        <f t="shared" si="5"/>
        <v>0</v>
      </c>
    </row>
    <row r="147" ht="15.6" customHeight="1" outlineLevel="2" spans="1:7">
      <c r="A147" s="311" t="s">
        <v>288</v>
      </c>
      <c r="B147" s="312" t="s">
        <v>83</v>
      </c>
      <c r="C147" s="313"/>
      <c r="D147" s="313"/>
      <c r="E147" s="313"/>
      <c r="F147" s="314">
        <f t="shared" si="4"/>
        <v>0</v>
      </c>
      <c r="G147" s="314">
        <f t="shared" si="5"/>
        <v>0</v>
      </c>
    </row>
    <row r="148" ht="15.6" customHeight="1" outlineLevel="2" spans="1:7">
      <c r="A148" s="311" t="s">
        <v>289</v>
      </c>
      <c r="B148" s="312" t="s">
        <v>290</v>
      </c>
      <c r="C148" s="313"/>
      <c r="D148" s="313"/>
      <c r="E148" s="313"/>
      <c r="F148" s="314">
        <f t="shared" si="4"/>
        <v>0</v>
      </c>
      <c r="G148" s="314">
        <f t="shared" si="5"/>
        <v>0</v>
      </c>
    </row>
    <row r="149" outlineLevel="1" spans="1:7">
      <c r="A149" s="307" t="s">
        <v>291</v>
      </c>
      <c r="B149" s="308" t="s">
        <v>292</v>
      </c>
      <c r="C149" s="309">
        <f>SUM(C150:C154)</f>
        <v>0</v>
      </c>
      <c r="D149" s="309">
        <f>SUM(D150:D154)</f>
        <v>6</v>
      </c>
      <c r="E149" s="309">
        <f>SUM(E150:E154)</f>
        <v>6</v>
      </c>
      <c r="F149" s="310">
        <f t="shared" si="4"/>
        <v>0</v>
      </c>
      <c r="G149" s="310">
        <f t="shared" si="5"/>
        <v>1</v>
      </c>
    </row>
    <row r="150" ht="15.6" customHeight="1" outlineLevel="2" spans="1:7">
      <c r="A150" s="311" t="s">
        <v>293</v>
      </c>
      <c r="B150" s="312" t="s">
        <v>65</v>
      </c>
      <c r="C150" s="313"/>
      <c r="D150" s="313"/>
      <c r="E150" s="313"/>
      <c r="F150" s="314">
        <f t="shared" si="4"/>
        <v>0</v>
      </c>
      <c r="G150" s="314">
        <f t="shared" si="5"/>
        <v>0</v>
      </c>
    </row>
    <row r="151" ht="15.6" customHeight="1" outlineLevel="2" spans="1:7">
      <c r="A151" s="311" t="s">
        <v>294</v>
      </c>
      <c r="B151" s="312" t="s">
        <v>67</v>
      </c>
      <c r="C151" s="313"/>
      <c r="D151" s="313">
        <v>6</v>
      </c>
      <c r="E151" s="313">
        <v>6</v>
      </c>
      <c r="F151" s="314">
        <f t="shared" si="4"/>
        <v>0</v>
      </c>
      <c r="G151" s="314">
        <f t="shared" si="5"/>
        <v>1</v>
      </c>
    </row>
    <row r="152" ht="15.6" customHeight="1" outlineLevel="2" spans="1:7">
      <c r="A152" s="311" t="s">
        <v>295</v>
      </c>
      <c r="B152" s="312" t="s">
        <v>69</v>
      </c>
      <c r="C152" s="313"/>
      <c r="D152" s="313"/>
      <c r="E152" s="313"/>
      <c r="F152" s="314">
        <f t="shared" si="4"/>
        <v>0</v>
      </c>
      <c r="G152" s="314">
        <f t="shared" si="5"/>
        <v>0</v>
      </c>
    </row>
    <row r="153" ht="15.6" customHeight="1" outlineLevel="2" spans="1:7">
      <c r="A153" s="311" t="s">
        <v>296</v>
      </c>
      <c r="B153" s="312" t="s">
        <v>297</v>
      </c>
      <c r="C153" s="313"/>
      <c r="D153" s="313"/>
      <c r="E153" s="313"/>
      <c r="F153" s="314">
        <f t="shared" si="4"/>
        <v>0</v>
      </c>
      <c r="G153" s="314">
        <f t="shared" si="5"/>
        <v>0</v>
      </c>
    </row>
    <row r="154" ht="15.6" customHeight="1" outlineLevel="2" spans="1:7">
      <c r="A154" s="311" t="s">
        <v>298</v>
      </c>
      <c r="B154" s="312" t="s">
        <v>299</v>
      </c>
      <c r="C154" s="313"/>
      <c r="D154" s="313"/>
      <c r="E154" s="313"/>
      <c r="F154" s="314">
        <f t="shared" si="4"/>
        <v>0</v>
      </c>
      <c r="G154" s="314">
        <f t="shared" si="5"/>
        <v>0</v>
      </c>
    </row>
    <row r="155" outlineLevel="1" spans="1:7">
      <c r="A155" s="307" t="s">
        <v>300</v>
      </c>
      <c r="B155" s="308" t="s">
        <v>301</v>
      </c>
      <c r="C155" s="309">
        <f>SUM(C156:C161)</f>
        <v>102</v>
      </c>
      <c r="D155" s="309">
        <f>SUM(D156:D161)</f>
        <v>84</v>
      </c>
      <c r="E155" s="309">
        <f>SUM(E156:E161)</f>
        <v>88</v>
      </c>
      <c r="F155" s="310">
        <f t="shared" si="4"/>
        <v>0.862745098039216</v>
      </c>
      <c r="G155" s="310">
        <f t="shared" si="5"/>
        <v>1.04761904761905</v>
      </c>
    </row>
    <row r="156" ht="15.6" customHeight="1" outlineLevel="2" spans="1:7">
      <c r="A156" s="311" t="s">
        <v>302</v>
      </c>
      <c r="B156" s="312" t="s">
        <v>65</v>
      </c>
      <c r="C156" s="313">
        <v>102</v>
      </c>
      <c r="D156" s="315">
        <v>75</v>
      </c>
      <c r="E156" s="313">
        <v>77</v>
      </c>
      <c r="F156" s="314">
        <f t="shared" si="4"/>
        <v>0.754901960784314</v>
      </c>
      <c r="G156" s="314">
        <f t="shared" si="5"/>
        <v>1.02666666666667</v>
      </c>
    </row>
    <row r="157" ht="15.6" customHeight="1" outlineLevel="2" spans="1:7">
      <c r="A157" s="311" t="s">
        <v>303</v>
      </c>
      <c r="B157" s="312" t="s">
        <v>67</v>
      </c>
      <c r="C157" s="313"/>
      <c r="D157" s="313">
        <v>9</v>
      </c>
      <c r="E157" s="313">
        <v>11</v>
      </c>
      <c r="F157" s="314">
        <f t="shared" si="4"/>
        <v>0</v>
      </c>
      <c r="G157" s="314">
        <f t="shared" si="5"/>
        <v>1.22222222222222</v>
      </c>
    </row>
    <row r="158" ht="15.6" customHeight="1" outlineLevel="2" spans="1:7">
      <c r="A158" s="311" t="s">
        <v>304</v>
      </c>
      <c r="B158" s="312" t="s">
        <v>69</v>
      </c>
      <c r="C158" s="313"/>
      <c r="D158" s="313"/>
      <c r="E158" s="313"/>
      <c r="F158" s="314">
        <f t="shared" si="4"/>
        <v>0</v>
      </c>
      <c r="G158" s="314">
        <f t="shared" si="5"/>
        <v>0</v>
      </c>
    </row>
    <row r="159" ht="15.6" customHeight="1" outlineLevel="2" spans="1:7">
      <c r="A159" s="311" t="s">
        <v>305</v>
      </c>
      <c r="B159" s="312" t="s">
        <v>96</v>
      </c>
      <c r="C159" s="313"/>
      <c r="D159" s="313"/>
      <c r="E159" s="313"/>
      <c r="F159" s="314">
        <f t="shared" si="4"/>
        <v>0</v>
      </c>
      <c r="G159" s="314">
        <f t="shared" si="5"/>
        <v>0</v>
      </c>
    </row>
    <row r="160" ht="15.6" customHeight="1" outlineLevel="2" spans="1:7">
      <c r="A160" s="311" t="s">
        <v>306</v>
      </c>
      <c r="B160" s="312" t="s">
        <v>83</v>
      </c>
      <c r="C160" s="313"/>
      <c r="D160" s="313"/>
      <c r="E160" s="313"/>
      <c r="F160" s="314">
        <f t="shared" si="4"/>
        <v>0</v>
      </c>
      <c r="G160" s="314">
        <f t="shared" si="5"/>
        <v>0</v>
      </c>
    </row>
    <row r="161" ht="15.6" customHeight="1" outlineLevel="2" spans="1:7">
      <c r="A161" s="311" t="s">
        <v>307</v>
      </c>
      <c r="B161" s="312" t="s">
        <v>308</v>
      </c>
      <c r="C161" s="313"/>
      <c r="D161" s="313"/>
      <c r="E161" s="313"/>
      <c r="F161" s="314">
        <f t="shared" si="4"/>
        <v>0</v>
      </c>
      <c r="G161" s="314">
        <f t="shared" si="5"/>
        <v>0</v>
      </c>
    </row>
    <row r="162" outlineLevel="1" spans="1:7">
      <c r="A162" s="307" t="s">
        <v>309</v>
      </c>
      <c r="B162" s="308" t="s">
        <v>310</v>
      </c>
      <c r="C162" s="309">
        <f>SUM(C163:C168)</f>
        <v>486</v>
      </c>
      <c r="D162" s="309">
        <f>SUM(D163:D168)</f>
        <v>336</v>
      </c>
      <c r="E162" s="309">
        <f>SUM(E163:E168)</f>
        <v>310</v>
      </c>
      <c r="F162" s="310">
        <f t="shared" si="4"/>
        <v>0.637860082304527</v>
      </c>
      <c r="G162" s="310">
        <f t="shared" si="5"/>
        <v>0.922619047619048</v>
      </c>
    </row>
    <row r="163" ht="15.6" customHeight="1" outlineLevel="2" spans="1:7">
      <c r="A163" s="311" t="s">
        <v>311</v>
      </c>
      <c r="B163" s="312" t="s">
        <v>65</v>
      </c>
      <c r="C163" s="313">
        <v>351</v>
      </c>
      <c r="D163" s="315">
        <v>186</v>
      </c>
      <c r="E163" s="313">
        <v>235</v>
      </c>
      <c r="F163" s="314">
        <f t="shared" si="4"/>
        <v>0.66951566951567</v>
      </c>
      <c r="G163" s="314">
        <f t="shared" si="5"/>
        <v>1.26344086021505</v>
      </c>
    </row>
    <row r="164" ht="15.6" customHeight="1" outlineLevel="2" spans="1:7">
      <c r="A164" s="311" t="s">
        <v>312</v>
      </c>
      <c r="B164" s="312" t="s">
        <v>67</v>
      </c>
      <c r="C164" s="313">
        <v>64</v>
      </c>
      <c r="D164" s="315">
        <v>72</v>
      </c>
      <c r="E164" s="313">
        <v>75</v>
      </c>
      <c r="F164" s="314">
        <f t="shared" si="4"/>
        <v>1.171875</v>
      </c>
      <c r="G164" s="314">
        <f t="shared" si="5"/>
        <v>1.04166666666667</v>
      </c>
    </row>
    <row r="165" ht="15.6" customHeight="1" outlineLevel="2" spans="1:7">
      <c r="A165" s="311" t="s">
        <v>313</v>
      </c>
      <c r="B165" s="312" t="s">
        <v>69</v>
      </c>
      <c r="C165" s="313"/>
      <c r="D165" s="315">
        <v>0</v>
      </c>
      <c r="E165" s="313"/>
      <c r="F165" s="314">
        <f t="shared" si="4"/>
        <v>0</v>
      </c>
      <c r="G165" s="314">
        <f t="shared" si="5"/>
        <v>0</v>
      </c>
    </row>
    <row r="166" ht="15.6" customHeight="1" outlineLevel="2" spans="1:7">
      <c r="A166" s="311" t="s">
        <v>314</v>
      </c>
      <c r="B166" s="312" t="s">
        <v>315</v>
      </c>
      <c r="C166" s="313">
        <v>35</v>
      </c>
      <c r="D166" s="315">
        <v>0</v>
      </c>
      <c r="E166" s="313"/>
      <c r="F166" s="314">
        <f t="shared" si="4"/>
        <v>0</v>
      </c>
      <c r="G166" s="314">
        <f t="shared" si="5"/>
        <v>0</v>
      </c>
    </row>
    <row r="167" ht="15.6" customHeight="1" outlineLevel="2" spans="1:7">
      <c r="A167" s="311" t="s">
        <v>316</v>
      </c>
      <c r="B167" s="312" t="s">
        <v>83</v>
      </c>
      <c r="C167" s="313"/>
      <c r="D167" s="315">
        <v>0</v>
      </c>
      <c r="E167" s="313"/>
      <c r="F167" s="314">
        <f t="shared" si="4"/>
        <v>0</v>
      </c>
      <c r="G167" s="314">
        <f t="shared" si="5"/>
        <v>0</v>
      </c>
    </row>
    <row r="168" ht="15.6" customHeight="1" outlineLevel="2" spans="1:7">
      <c r="A168" s="311" t="s">
        <v>317</v>
      </c>
      <c r="B168" s="312" t="s">
        <v>318</v>
      </c>
      <c r="C168" s="313">
        <v>36</v>
      </c>
      <c r="D168" s="315">
        <v>78</v>
      </c>
      <c r="E168" s="313"/>
      <c r="F168" s="314">
        <f t="shared" si="4"/>
        <v>0</v>
      </c>
      <c r="G168" s="314">
        <f t="shared" si="5"/>
        <v>0</v>
      </c>
    </row>
    <row r="169" outlineLevel="1" spans="1:7">
      <c r="A169" s="307" t="s">
        <v>319</v>
      </c>
      <c r="B169" s="308" t="s">
        <v>320</v>
      </c>
      <c r="C169" s="309">
        <f>SUM(C170:C175)</f>
        <v>1859</v>
      </c>
      <c r="D169" s="309">
        <f>SUM(D170:D175)</f>
        <v>1369</v>
      </c>
      <c r="E169" s="309">
        <f>SUM(E170:E175)</f>
        <v>1424</v>
      </c>
      <c r="F169" s="310">
        <f t="shared" si="4"/>
        <v>0.766003227541689</v>
      </c>
      <c r="G169" s="310">
        <f t="shared" si="5"/>
        <v>1.04017531044558</v>
      </c>
    </row>
    <row r="170" ht="15.6" customHeight="1" outlineLevel="2" spans="1:7">
      <c r="A170" s="311" t="s">
        <v>321</v>
      </c>
      <c r="B170" s="312" t="s">
        <v>65</v>
      </c>
      <c r="C170" s="313">
        <v>1859</v>
      </c>
      <c r="D170" s="315">
        <v>725</v>
      </c>
      <c r="E170" s="313">
        <v>755</v>
      </c>
      <c r="F170" s="314">
        <f t="shared" si="4"/>
        <v>0.406132329209252</v>
      </c>
      <c r="G170" s="314">
        <f t="shared" si="5"/>
        <v>1.04137931034483</v>
      </c>
    </row>
    <row r="171" ht="15.6" customHeight="1" outlineLevel="2" spans="1:7">
      <c r="A171" s="311" t="s">
        <v>322</v>
      </c>
      <c r="B171" s="312" t="s">
        <v>67</v>
      </c>
      <c r="C171" s="315"/>
      <c r="D171" s="315">
        <v>639</v>
      </c>
      <c r="E171" s="313">
        <v>669</v>
      </c>
      <c r="F171" s="314">
        <f t="shared" si="4"/>
        <v>0</v>
      </c>
      <c r="G171" s="314">
        <f t="shared" si="5"/>
        <v>1.04694835680751</v>
      </c>
    </row>
    <row r="172" ht="15.6" customHeight="1" outlineLevel="2" spans="1:7">
      <c r="A172" s="311" t="s">
        <v>323</v>
      </c>
      <c r="B172" s="312" t="s">
        <v>69</v>
      </c>
      <c r="C172" s="313"/>
      <c r="D172" s="315">
        <v>0</v>
      </c>
      <c r="E172" s="313"/>
      <c r="F172" s="314">
        <f t="shared" si="4"/>
        <v>0</v>
      </c>
      <c r="G172" s="314">
        <f t="shared" si="5"/>
        <v>0</v>
      </c>
    </row>
    <row r="173" ht="15.6" customHeight="1" outlineLevel="2" spans="1:7">
      <c r="A173" s="311" t="s">
        <v>324</v>
      </c>
      <c r="B173" s="312" t="s">
        <v>325</v>
      </c>
      <c r="C173" s="313"/>
      <c r="D173" s="315">
        <v>0</v>
      </c>
      <c r="E173" s="313"/>
      <c r="F173" s="314">
        <f t="shared" si="4"/>
        <v>0</v>
      </c>
      <c r="G173" s="314">
        <f t="shared" si="5"/>
        <v>0</v>
      </c>
    </row>
    <row r="174" ht="15.6" customHeight="1" outlineLevel="2" spans="1:7">
      <c r="A174" s="311" t="s">
        <v>326</v>
      </c>
      <c r="B174" s="312" t="s">
        <v>83</v>
      </c>
      <c r="C174" s="313"/>
      <c r="D174" s="315">
        <v>0</v>
      </c>
      <c r="E174" s="313"/>
      <c r="F174" s="314">
        <f t="shared" si="4"/>
        <v>0</v>
      </c>
      <c r="G174" s="314">
        <f t="shared" si="5"/>
        <v>0</v>
      </c>
    </row>
    <row r="175" ht="15.6" customHeight="1" outlineLevel="2" spans="1:7">
      <c r="A175" s="311" t="s">
        <v>327</v>
      </c>
      <c r="B175" s="312" t="s">
        <v>328</v>
      </c>
      <c r="C175" s="313"/>
      <c r="D175" s="315">
        <v>5</v>
      </c>
      <c r="E175" s="313"/>
      <c r="F175" s="314">
        <f t="shared" si="4"/>
        <v>0</v>
      </c>
      <c r="G175" s="314">
        <f t="shared" si="5"/>
        <v>0</v>
      </c>
    </row>
    <row r="176" outlineLevel="1" spans="1:7">
      <c r="A176" s="307" t="s">
        <v>329</v>
      </c>
      <c r="B176" s="308" t="s">
        <v>330</v>
      </c>
      <c r="C176" s="309">
        <f>SUM(C177:C182)</f>
        <v>684</v>
      </c>
      <c r="D176" s="309">
        <f>SUM(D177:D182)</f>
        <v>304</v>
      </c>
      <c r="E176" s="309">
        <f>SUM(E177:E182)</f>
        <v>356</v>
      </c>
      <c r="F176" s="310">
        <f t="shared" si="4"/>
        <v>0.52046783625731</v>
      </c>
      <c r="G176" s="310">
        <f t="shared" si="5"/>
        <v>1.17105263157895</v>
      </c>
    </row>
    <row r="177" ht="15.6" customHeight="1" outlineLevel="2" spans="1:7">
      <c r="A177" s="311" t="s">
        <v>331</v>
      </c>
      <c r="B177" s="312" t="s">
        <v>65</v>
      </c>
      <c r="C177" s="313">
        <v>399</v>
      </c>
      <c r="D177" s="315">
        <v>263</v>
      </c>
      <c r="E177" s="313">
        <v>279</v>
      </c>
      <c r="F177" s="314">
        <f t="shared" si="4"/>
        <v>0.699248120300752</v>
      </c>
      <c r="G177" s="314">
        <f t="shared" si="5"/>
        <v>1.06083650190114</v>
      </c>
    </row>
    <row r="178" ht="15.6" customHeight="1" outlineLevel="2" spans="1:7">
      <c r="A178" s="311" t="s">
        <v>332</v>
      </c>
      <c r="B178" s="312" t="s">
        <v>67</v>
      </c>
      <c r="C178" s="313">
        <v>285</v>
      </c>
      <c r="D178" s="315">
        <v>41</v>
      </c>
      <c r="E178" s="313">
        <v>77</v>
      </c>
      <c r="F178" s="314">
        <f t="shared" si="4"/>
        <v>0.270175438596491</v>
      </c>
      <c r="G178" s="314">
        <f t="shared" si="5"/>
        <v>1.8780487804878</v>
      </c>
    </row>
    <row r="179" ht="15.6" customHeight="1" outlineLevel="2" spans="1:7">
      <c r="A179" s="311" t="s">
        <v>333</v>
      </c>
      <c r="B179" s="312" t="s">
        <v>69</v>
      </c>
      <c r="C179" s="313"/>
      <c r="D179" s="315">
        <v>0</v>
      </c>
      <c r="E179" s="313"/>
      <c r="F179" s="314">
        <f t="shared" si="4"/>
        <v>0</v>
      </c>
      <c r="G179" s="314">
        <f t="shared" si="5"/>
        <v>0</v>
      </c>
    </row>
    <row r="180" ht="15.6" customHeight="1" outlineLevel="2" spans="1:7">
      <c r="A180" s="311" t="s">
        <v>334</v>
      </c>
      <c r="B180" s="312" t="s">
        <v>335</v>
      </c>
      <c r="C180" s="313"/>
      <c r="D180" s="315"/>
      <c r="E180" s="313"/>
      <c r="F180" s="314">
        <f t="shared" si="4"/>
        <v>0</v>
      </c>
      <c r="G180" s="314">
        <f t="shared" si="5"/>
        <v>0</v>
      </c>
    </row>
    <row r="181" ht="15.6" customHeight="1" outlineLevel="2" spans="1:7">
      <c r="A181" s="311" t="s">
        <v>336</v>
      </c>
      <c r="B181" s="312" t="s">
        <v>83</v>
      </c>
      <c r="C181" s="313"/>
      <c r="D181" s="315"/>
      <c r="E181" s="313"/>
      <c r="F181" s="314">
        <f t="shared" si="4"/>
        <v>0</v>
      </c>
      <c r="G181" s="314">
        <f t="shared" si="5"/>
        <v>0</v>
      </c>
    </row>
    <row r="182" ht="15.6" customHeight="1" outlineLevel="2" spans="1:7">
      <c r="A182" s="311" t="s">
        <v>337</v>
      </c>
      <c r="B182" s="312" t="s">
        <v>338</v>
      </c>
      <c r="C182" s="313"/>
      <c r="D182" s="315"/>
      <c r="E182" s="313"/>
      <c r="F182" s="314">
        <f t="shared" si="4"/>
        <v>0</v>
      </c>
      <c r="G182" s="314">
        <f t="shared" si="5"/>
        <v>0</v>
      </c>
    </row>
    <row r="183" outlineLevel="1" spans="1:7">
      <c r="A183" s="307" t="s">
        <v>339</v>
      </c>
      <c r="B183" s="308" t="s">
        <v>340</v>
      </c>
      <c r="C183" s="309">
        <f>SUM(C184:C189)</f>
        <v>389</v>
      </c>
      <c r="D183" s="309">
        <f>SUM(D184:D189)</f>
        <v>494</v>
      </c>
      <c r="E183" s="309">
        <f>SUM(E184:E189)</f>
        <v>508</v>
      </c>
      <c r="F183" s="310">
        <f t="shared" si="4"/>
        <v>1.30591259640103</v>
      </c>
      <c r="G183" s="310">
        <f t="shared" si="5"/>
        <v>1.02834008097166</v>
      </c>
    </row>
    <row r="184" ht="15.6" customHeight="1" outlineLevel="2" spans="1:7">
      <c r="A184" s="311" t="s">
        <v>341</v>
      </c>
      <c r="B184" s="312" t="s">
        <v>65</v>
      </c>
      <c r="C184" s="313">
        <v>381</v>
      </c>
      <c r="D184" s="315">
        <v>281</v>
      </c>
      <c r="E184" s="313">
        <v>294</v>
      </c>
      <c r="F184" s="314">
        <f t="shared" si="4"/>
        <v>0.771653543307087</v>
      </c>
      <c r="G184" s="314">
        <f t="shared" si="5"/>
        <v>1.04626334519573</v>
      </c>
    </row>
    <row r="185" ht="15.6" customHeight="1" outlineLevel="2" spans="1:7">
      <c r="A185" s="311" t="s">
        <v>342</v>
      </c>
      <c r="B185" s="312" t="s">
        <v>67</v>
      </c>
      <c r="C185" s="313">
        <v>8</v>
      </c>
      <c r="D185" s="315">
        <v>204</v>
      </c>
      <c r="E185" s="313">
        <v>214</v>
      </c>
      <c r="F185" s="314">
        <f t="shared" si="4"/>
        <v>26.75</v>
      </c>
      <c r="G185" s="314">
        <f t="shared" si="5"/>
        <v>1.04901960784314</v>
      </c>
    </row>
    <row r="186" ht="15.6" customHeight="1" outlineLevel="2" spans="1:7">
      <c r="A186" s="311" t="s">
        <v>343</v>
      </c>
      <c r="B186" s="312" t="s">
        <v>69</v>
      </c>
      <c r="C186" s="315">
        <v>0</v>
      </c>
      <c r="D186" s="315">
        <v>0</v>
      </c>
      <c r="E186" s="313"/>
      <c r="F186" s="314">
        <f t="shared" si="4"/>
        <v>0</v>
      </c>
      <c r="G186" s="314">
        <f t="shared" si="5"/>
        <v>0</v>
      </c>
    </row>
    <row r="187" ht="15.6" customHeight="1" outlineLevel="2" spans="1:7">
      <c r="A187" s="311" t="s">
        <v>344</v>
      </c>
      <c r="B187" s="312" t="s">
        <v>345</v>
      </c>
      <c r="C187" s="315">
        <v>0</v>
      </c>
      <c r="D187" s="315">
        <v>0</v>
      </c>
      <c r="E187" s="313"/>
      <c r="F187" s="314">
        <f t="shared" si="4"/>
        <v>0</v>
      </c>
      <c r="G187" s="314">
        <f t="shared" si="5"/>
        <v>0</v>
      </c>
    </row>
    <row r="188" ht="15.6" customHeight="1" outlineLevel="2" spans="1:7">
      <c r="A188" s="311" t="s">
        <v>346</v>
      </c>
      <c r="B188" s="312" t="s">
        <v>83</v>
      </c>
      <c r="C188" s="315">
        <v>0</v>
      </c>
      <c r="D188" s="315">
        <v>0</v>
      </c>
      <c r="E188" s="313"/>
      <c r="F188" s="314">
        <f t="shared" si="4"/>
        <v>0</v>
      </c>
      <c r="G188" s="314">
        <f t="shared" si="5"/>
        <v>0</v>
      </c>
    </row>
    <row r="189" ht="15.6" customHeight="1" outlineLevel="2" spans="1:7">
      <c r="A189" s="311" t="s">
        <v>347</v>
      </c>
      <c r="B189" s="312" t="s">
        <v>348</v>
      </c>
      <c r="C189" s="315"/>
      <c r="D189" s="315">
        <v>9</v>
      </c>
      <c r="E189" s="313"/>
      <c r="F189" s="314">
        <f t="shared" si="4"/>
        <v>0</v>
      </c>
      <c r="G189" s="314">
        <f t="shared" si="5"/>
        <v>0</v>
      </c>
    </row>
    <row r="190" outlineLevel="1" spans="1:7">
      <c r="A190" s="307" t="s">
        <v>349</v>
      </c>
      <c r="B190" s="308" t="s">
        <v>350</v>
      </c>
      <c r="C190" s="309">
        <f>SUM(C191:C197)</f>
        <v>201</v>
      </c>
      <c r="D190" s="309">
        <f>SUM(D191:D197)</f>
        <v>212</v>
      </c>
      <c r="E190" s="309">
        <f>SUM(E191:E197)</f>
        <v>222</v>
      </c>
      <c r="F190" s="310">
        <f t="shared" si="4"/>
        <v>1.1044776119403</v>
      </c>
      <c r="G190" s="310">
        <f t="shared" si="5"/>
        <v>1.04716981132075</v>
      </c>
    </row>
    <row r="191" ht="15.6" customHeight="1" outlineLevel="2" spans="1:7">
      <c r="A191" s="311" t="s">
        <v>351</v>
      </c>
      <c r="B191" s="312" t="s">
        <v>65</v>
      </c>
      <c r="C191" s="313">
        <v>193</v>
      </c>
      <c r="D191" s="315">
        <v>211</v>
      </c>
      <c r="E191" s="313">
        <v>216</v>
      </c>
      <c r="F191" s="314">
        <f t="shared" si="4"/>
        <v>1.11917098445596</v>
      </c>
      <c r="G191" s="314">
        <f t="shared" si="5"/>
        <v>1.02369668246445</v>
      </c>
    </row>
    <row r="192" ht="15.6" customHeight="1" outlineLevel="2" spans="1:7">
      <c r="A192" s="311" t="s">
        <v>352</v>
      </c>
      <c r="B192" s="312" t="s">
        <v>67</v>
      </c>
      <c r="C192" s="315">
        <v>0</v>
      </c>
      <c r="D192" s="315">
        <v>1</v>
      </c>
      <c r="E192" s="313">
        <v>6</v>
      </c>
      <c r="F192" s="314">
        <f t="shared" si="4"/>
        <v>0</v>
      </c>
      <c r="G192" s="314">
        <f t="shared" si="5"/>
        <v>6</v>
      </c>
    </row>
    <row r="193" ht="15.6" customHeight="1" outlineLevel="2" spans="1:7">
      <c r="A193" s="311" t="s">
        <v>353</v>
      </c>
      <c r="B193" s="312" t="s">
        <v>69</v>
      </c>
      <c r="C193" s="315">
        <v>0</v>
      </c>
      <c r="D193" s="315">
        <v>0</v>
      </c>
      <c r="E193" s="313"/>
      <c r="F193" s="314">
        <f t="shared" si="4"/>
        <v>0</v>
      </c>
      <c r="G193" s="314">
        <f t="shared" si="5"/>
        <v>0</v>
      </c>
    </row>
    <row r="194" ht="15.6" customHeight="1" outlineLevel="2" spans="1:7">
      <c r="A194" s="311" t="s">
        <v>354</v>
      </c>
      <c r="B194" s="312" t="s">
        <v>355</v>
      </c>
      <c r="C194" s="315">
        <v>8</v>
      </c>
      <c r="D194" s="315"/>
      <c r="E194" s="313"/>
      <c r="F194" s="314">
        <f t="shared" si="4"/>
        <v>0</v>
      </c>
      <c r="G194" s="314">
        <f t="shared" si="5"/>
        <v>0</v>
      </c>
    </row>
    <row r="195" ht="15.6" customHeight="1" outlineLevel="2" spans="1:7">
      <c r="A195" s="311" t="s">
        <v>356</v>
      </c>
      <c r="B195" s="312" t="s">
        <v>357</v>
      </c>
      <c r="C195" s="313"/>
      <c r="D195" s="315">
        <v>0</v>
      </c>
      <c r="E195" s="313"/>
      <c r="F195" s="314">
        <f t="shared" si="4"/>
        <v>0</v>
      </c>
      <c r="G195" s="314">
        <f t="shared" si="5"/>
        <v>0</v>
      </c>
    </row>
    <row r="196" ht="15.6" customHeight="1" outlineLevel="2" spans="1:7">
      <c r="A196" s="311" t="s">
        <v>358</v>
      </c>
      <c r="B196" s="312" t="s">
        <v>83</v>
      </c>
      <c r="C196" s="313"/>
      <c r="D196" s="315">
        <v>0</v>
      </c>
      <c r="E196" s="313"/>
      <c r="F196" s="314">
        <f t="shared" si="4"/>
        <v>0</v>
      </c>
      <c r="G196" s="314">
        <f t="shared" si="5"/>
        <v>0</v>
      </c>
    </row>
    <row r="197" ht="15.6" customHeight="1" outlineLevel="2" spans="1:7">
      <c r="A197" s="311" t="s">
        <v>359</v>
      </c>
      <c r="B197" s="312" t="s">
        <v>360</v>
      </c>
      <c r="C197" s="313"/>
      <c r="D197" s="315">
        <v>0</v>
      </c>
      <c r="E197" s="313"/>
      <c r="F197" s="314">
        <f t="shared" si="4"/>
        <v>0</v>
      </c>
      <c r="G197" s="314">
        <f t="shared" si="5"/>
        <v>0</v>
      </c>
    </row>
    <row r="198" outlineLevel="1" spans="1:7">
      <c r="A198" s="307" t="s">
        <v>361</v>
      </c>
      <c r="B198" s="308" t="s">
        <v>362</v>
      </c>
      <c r="C198" s="309">
        <f>SUM(C199:C203)</f>
        <v>0</v>
      </c>
      <c r="D198" s="309">
        <f>SUM(D199:D203)</f>
        <v>0</v>
      </c>
      <c r="E198" s="309">
        <f>SUM(E199:E203)</f>
        <v>0</v>
      </c>
      <c r="F198" s="310">
        <f t="shared" si="4"/>
        <v>0</v>
      </c>
      <c r="G198" s="310">
        <f t="shared" si="5"/>
        <v>0</v>
      </c>
    </row>
    <row r="199" ht="15.6" customHeight="1" outlineLevel="2" spans="1:7">
      <c r="A199" s="311" t="s">
        <v>363</v>
      </c>
      <c r="B199" s="312" t="s">
        <v>65</v>
      </c>
      <c r="C199" s="313"/>
      <c r="D199" s="313"/>
      <c r="E199" s="313"/>
      <c r="F199" s="314">
        <f t="shared" ref="F199:F262" si="6">IF(C199&gt;0,E199/C199,0)</f>
        <v>0</v>
      </c>
      <c r="G199" s="314">
        <f t="shared" ref="G199:G262" si="7">IF(D199&gt;0,E199/D199,0)</f>
        <v>0</v>
      </c>
    </row>
    <row r="200" ht="15.6" customHeight="1" outlineLevel="2" spans="1:7">
      <c r="A200" s="311" t="s">
        <v>364</v>
      </c>
      <c r="B200" s="312" t="s">
        <v>67</v>
      </c>
      <c r="C200" s="313"/>
      <c r="D200" s="313"/>
      <c r="E200" s="313"/>
      <c r="F200" s="314">
        <f t="shared" si="6"/>
        <v>0</v>
      </c>
      <c r="G200" s="314">
        <f t="shared" si="7"/>
        <v>0</v>
      </c>
    </row>
    <row r="201" ht="15.6" customHeight="1" outlineLevel="2" spans="1:7">
      <c r="A201" s="311" t="s">
        <v>365</v>
      </c>
      <c r="B201" s="312" t="s">
        <v>69</v>
      </c>
      <c r="C201" s="313"/>
      <c r="D201" s="313"/>
      <c r="E201" s="313"/>
      <c r="F201" s="314">
        <f t="shared" si="6"/>
        <v>0</v>
      </c>
      <c r="G201" s="314">
        <f t="shared" si="7"/>
        <v>0</v>
      </c>
    </row>
    <row r="202" ht="15.6" customHeight="1" outlineLevel="2" spans="1:7">
      <c r="A202" s="311" t="s">
        <v>366</v>
      </c>
      <c r="B202" s="312" t="s">
        <v>83</v>
      </c>
      <c r="C202" s="313"/>
      <c r="D202" s="313"/>
      <c r="E202" s="313"/>
      <c r="F202" s="314">
        <f t="shared" si="6"/>
        <v>0</v>
      </c>
      <c r="G202" s="314">
        <f t="shared" si="7"/>
        <v>0</v>
      </c>
    </row>
    <row r="203" ht="15.6" customHeight="1" outlineLevel="2" spans="1:7">
      <c r="A203" s="311" t="s">
        <v>367</v>
      </c>
      <c r="B203" s="312" t="s">
        <v>368</v>
      </c>
      <c r="C203" s="313"/>
      <c r="D203" s="313"/>
      <c r="E203" s="313"/>
      <c r="F203" s="314">
        <f t="shared" si="6"/>
        <v>0</v>
      </c>
      <c r="G203" s="314">
        <f t="shared" si="7"/>
        <v>0</v>
      </c>
    </row>
    <row r="204" outlineLevel="1" spans="1:7">
      <c r="A204" s="307" t="s">
        <v>369</v>
      </c>
      <c r="B204" s="308" t="s">
        <v>370</v>
      </c>
      <c r="C204" s="309">
        <f>SUM(C205:C209)</f>
        <v>239</v>
      </c>
      <c r="D204" s="309">
        <f>SUM(D205:D209)</f>
        <v>39</v>
      </c>
      <c r="E204" s="309">
        <f>SUM(E205:E209)</f>
        <v>30</v>
      </c>
      <c r="F204" s="310">
        <f t="shared" si="6"/>
        <v>0.125523012552301</v>
      </c>
      <c r="G204" s="310">
        <f t="shared" si="7"/>
        <v>0.769230769230769</v>
      </c>
    </row>
    <row r="205" ht="15.6" customHeight="1" outlineLevel="2" spans="1:7">
      <c r="A205" s="311" t="s">
        <v>371</v>
      </c>
      <c r="B205" s="312" t="s">
        <v>65</v>
      </c>
      <c r="C205" s="313">
        <v>150</v>
      </c>
      <c r="D205" s="315">
        <v>0</v>
      </c>
      <c r="E205" s="313"/>
      <c r="F205" s="314">
        <f t="shared" si="6"/>
        <v>0</v>
      </c>
      <c r="G205" s="314">
        <f t="shared" si="7"/>
        <v>0</v>
      </c>
    </row>
    <row r="206" ht="15.6" customHeight="1" outlineLevel="2" spans="1:7">
      <c r="A206" s="311" t="s">
        <v>372</v>
      </c>
      <c r="B206" s="312" t="s">
        <v>67</v>
      </c>
      <c r="C206" s="313">
        <v>89</v>
      </c>
      <c r="D206" s="315">
        <v>9</v>
      </c>
      <c r="E206" s="313">
        <v>30</v>
      </c>
      <c r="F206" s="314">
        <f t="shared" si="6"/>
        <v>0.337078651685393</v>
      </c>
      <c r="G206" s="314">
        <f t="shared" si="7"/>
        <v>3.33333333333333</v>
      </c>
    </row>
    <row r="207" ht="15.6" customHeight="1" outlineLevel="2" spans="1:7">
      <c r="A207" s="311" t="s">
        <v>373</v>
      </c>
      <c r="B207" s="312" t="s">
        <v>69</v>
      </c>
      <c r="C207" s="313"/>
      <c r="D207" s="313">
        <v>0</v>
      </c>
      <c r="E207" s="313"/>
      <c r="F207" s="314">
        <f t="shared" si="6"/>
        <v>0</v>
      </c>
      <c r="G207" s="314">
        <f t="shared" si="7"/>
        <v>0</v>
      </c>
    </row>
    <row r="208" ht="15.6" customHeight="1" outlineLevel="2" spans="1:7">
      <c r="A208" s="311" t="s">
        <v>374</v>
      </c>
      <c r="B208" s="312" t="s">
        <v>83</v>
      </c>
      <c r="C208" s="313"/>
      <c r="D208" s="313">
        <v>0</v>
      </c>
      <c r="E208" s="313"/>
      <c r="F208" s="314">
        <f t="shared" si="6"/>
        <v>0</v>
      </c>
      <c r="G208" s="314">
        <f t="shared" si="7"/>
        <v>0</v>
      </c>
    </row>
    <row r="209" ht="15.6" customHeight="1" outlineLevel="2" spans="1:7">
      <c r="A209" s="311" t="s">
        <v>375</v>
      </c>
      <c r="B209" s="312" t="s">
        <v>370</v>
      </c>
      <c r="C209" s="313"/>
      <c r="D209" s="313">
        <v>30</v>
      </c>
      <c r="E209" s="313"/>
      <c r="F209" s="314">
        <f t="shared" si="6"/>
        <v>0</v>
      </c>
      <c r="G209" s="314">
        <f t="shared" si="7"/>
        <v>0</v>
      </c>
    </row>
    <row r="210" outlineLevel="1" spans="1:7">
      <c r="A210" s="307" t="s">
        <v>376</v>
      </c>
      <c r="B210" s="308" t="s">
        <v>377</v>
      </c>
      <c r="C210" s="309">
        <f>SUM(C211:C216)</f>
        <v>0</v>
      </c>
      <c r="D210" s="309">
        <f>SUM(D211:D216)</f>
        <v>0</v>
      </c>
      <c r="E210" s="309">
        <f>SUM(E211:E216)</f>
        <v>0</v>
      </c>
      <c r="F210" s="310">
        <f t="shared" si="6"/>
        <v>0</v>
      </c>
      <c r="G210" s="310">
        <f t="shared" si="7"/>
        <v>0</v>
      </c>
    </row>
    <row r="211" ht="15.6" customHeight="1" outlineLevel="2" spans="1:7">
      <c r="A211" s="311" t="s">
        <v>378</v>
      </c>
      <c r="B211" s="312" t="s">
        <v>65</v>
      </c>
      <c r="C211" s="313"/>
      <c r="D211" s="313"/>
      <c r="E211" s="313"/>
      <c r="F211" s="314">
        <f t="shared" si="6"/>
        <v>0</v>
      </c>
      <c r="G211" s="314">
        <f t="shared" si="7"/>
        <v>0</v>
      </c>
    </row>
    <row r="212" ht="15.6" customHeight="1" outlineLevel="2" spans="1:7">
      <c r="A212" s="311" t="s">
        <v>379</v>
      </c>
      <c r="B212" s="312" t="s">
        <v>67</v>
      </c>
      <c r="C212" s="313"/>
      <c r="D212" s="313"/>
      <c r="E212" s="313"/>
      <c r="F212" s="314">
        <f t="shared" si="6"/>
        <v>0</v>
      </c>
      <c r="G212" s="314">
        <f t="shared" si="7"/>
        <v>0</v>
      </c>
    </row>
    <row r="213" ht="15.6" customHeight="1" outlineLevel="2" spans="1:7">
      <c r="A213" s="311" t="s">
        <v>380</v>
      </c>
      <c r="B213" s="312" t="s">
        <v>69</v>
      </c>
      <c r="C213" s="313"/>
      <c r="D213" s="313"/>
      <c r="E213" s="313"/>
      <c r="F213" s="314">
        <f t="shared" si="6"/>
        <v>0</v>
      </c>
      <c r="G213" s="314">
        <f t="shared" si="7"/>
        <v>0</v>
      </c>
    </row>
    <row r="214" ht="15.6" customHeight="1" outlineLevel="2" spans="1:7">
      <c r="A214" s="311" t="s">
        <v>381</v>
      </c>
      <c r="B214" s="312" t="s">
        <v>382</v>
      </c>
      <c r="C214" s="313"/>
      <c r="D214" s="313"/>
      <c r="E214" s="313"/>
      <c r="F214" s="314">
        <f t="shared" si="6"/>
        <v>0</v>
      </c>
      <c r="G214" s="314">
        <f t="shared" si="7"/>
        <v>0</v>
      </c>
    </row>
    <row r="215" ht="15.6" customHeight="1" outlineLevel="2" spans="1:7">
      <c r="A215" s="311" t="s">
        <v>383</v>
      </c>
      <c r="B215" s="312" t="s">
        <v>83</v>
      </c>
      <c r="C215" s="313"/>
      <c r="D215" s="313"/>
      <c r="E215" s="313"/>
      <c r="F215" s="314">
        <f t="shared" si="6"/>
        <v>0</v>
      </c>
      <c r="G215" s="314">
        <f t="shared" si="7"/>
        <v>0</v>
      </c>
    </row>
    <row r="216" ht="15.6" customHeight="1" outlineLevel="2" spans="1:7">
      <c r="A216" s="311" t="s">
        <v>384</v>
      </c>
      <c r="B216" s="312" t="s">
        <v>385</v>
      </c>
      <c r="C216" s="313"/>
      <c r="D216" s="313"/>
      <c r="E216" s="313"/>
      <c r="F216" s="314">
        <f t="shared" si="6"/>
        <v>0</v>
      </c>
      <c r="G216" s="314">
        <f t="shared" si="7"/>
        <v>0</v>
      </c>
    </row>
    <row r="217" outlineLevel="1" spans="1:7">
      <c r="A217" s="307" t="s">
        <v>386</v>
      </c>
      <c r="B217" s="308" t="s">
        <v>387</v>
      </c>
      <c r="C217" s="309">
        <f>SUM(C218:C231)</f>
        <v>3988</v>
      </c>
      <c r="D217" s="309">
        <f>SUM(D218:D231)</f>
        <v>3236</v>
      </c>
      <c r="E217" s="309">
        <f>SUM(E218:E231)</f>
        <v>3666</v>
      </c>
      <c r="F217" s="310">
        <f t="shared" si="6"/>
        <v>0.91925777331996</v>
      </c>
      <c r="G217" s="310">
        <f t="shared" si="7"/>
        <v>1.13288009888752</v>
      </c>
    </row>
    <row r="218" ht="15.6" customHeight="1" outlineLevel="2" spans="1:7">
      <c r="A218" s="311" t="s">
        <v>388</v>
      </c>
      <c r="B218" s="312" t="s">
        <v>65</v>
      </c>
      <c r="C218" s="313">
        <v>3589</v>
      </c>
      <c r="D218" s="315">
        <v>3163</v>
      </c>
      <c r="E218" s="313">
        <v>3569</v>
      </c>
      <c r="F218" s="314">
        <f t="shared" si="6"/>
        <v>0.994427417107829</v>
      </c>
      <c r="G218" s="314">
        <f t="shared" si="7"/>
        <v>1.12835915270313</v>
      </c>
    </row>
    <row r="219" ht="15.6" customHeight="1" outlineLevel="2" spans="1:7">
      <c r="A219" s="311" t="s">
        <v>389</v>
      </c>
      <c r="B219" s="312" t="s">
        <v>67</v>
      </c>
      <c r="C219" s="313">
        <v>367</v>
      </c>
      <c r="D219" s="315">
        <v>73</v>
      </c>
      <c r="E219" s="313">
        <v>97</v>
      </c>
      <c r="F219" s="314">
        <f t="shared" si="6"/>
        <v>0.264305177111717</v>
      </c>
      <c r="G219" s="314">
        <f t="shared" si="7"/>
        <v>1.32876712328767</v>
      </c>
    </row>
    <row r="220" ht="15.6" customHeight="1" outlineLevel="2" spans="1:7">
      <c r="A220" s="311" t="s">
        <v>390</v>
      </c>
      <c r="B220" s="312" t="s">
        <v>69</v>
      </c>
      <c r="C220" s="313"/>
      <c r="D220" s="315">
        <v>0</v>
      </c>
      <c r="E220" s="313"/>
      <c r="F220" s="314">
        <f t="shared" si="6"/>
        <v>0</v>
      </c>
      <c r="G220" s="314">
        <f t="shared" si="7"/>
        <v>0</v>
      </c>
    </row>
    <row r="221" ht="15.6" customHeight="1" outlineLevel="2" spans="1:7">
      <c r="A221" s="311" t="s">
        <v>391</v>
      </c>
      <c r="B221" s="312" t="s">
        <v>392</v>
      </c>
      <c r="C221" s="313"/>
      <c r="D221" s="315"/>
      <c r="E221" s="313"/>
      <c r="F221" s="314">
        <f t="shared" si="6"/>
        <v>0</v>
      </c>
      <c r="G221" s="314">
        <f t="shared" si="7"/>
        <v>0</v>
      </c>
    </row>
    <row r="222" ht="15.6" customHeight="1" outlineLevel="2" spans="1:7">
      <c r="A222" s="311" t="s">
        <v>393</v>
      </c>
      <c r="B222" s="312" t="s">
        <v>394</v>
      </c>
      <c r="C222" s="313"/>
      <c r="D222" s="315"/>
      <c r="E222" s="313"/>
      <c r="F222" s="314">
        <f t="shared" si="6"/>
        <v>0</v>
      </c>
      <c r="G222" s="314">
        <f t="shared" si="7"/>
        <v>0</v>
      </c>
    </row>
    <row r="223" ht="15.6" customHeight="1" outlineLevel="2" spans="1:7">
      <c r="A223" s="311" t="s">
        <v>395</v>
      </c>
      <c r="B223" s="312" t="s">
        <v>166</v>
      </c>
      <c r="C223" s="313"/>
      <c r="D223" s="315"/>
      <c r="E223" s="313"/>
      <c r="F223" s="314">
        <f t="shared" si="6"/>
        <v>0</v>
      </c>
      <c r="G223" s="314">
        <f t="shared" si="7"/>
        <v>0</v>
      </c>
    </row>
    <row r="224" ht="15.6" customHeight="1" outlineLevel="2" spans="1:7">
      <c r="A224" s="311" t="s">
        <v>396</v>
      </c>
      <c r="B224" s="312" t="s">
        <v>397</v>
      </c>
      <c r="C224" s="313"/>
      <c r="D224" s="315"/>
      <c r="E224" s="313"/>
      <c r="F224" s="314">
        <f t="shared" si="6"/>
        <v>0</v>
      </c>
      <c r="G224" s="314">
        <f t="shared" si="7"/>
        <v>0</v>
      </c>
    </row>
    <row r="225" ht="15.6" customHeight="1" outlineLevel="2" spans="1:7">
      <c r="A225" s="311" t="s">
        <v>398</v>
      </c>
      <c r="B225" s="312" t="s">
        <v>399</v>
      </c>
      <c r="C225" s="313">
        <v>20</v>
      </c>
      <c r="D225" s="315"/>
      <c r="E225" s="313"/>
      <c r="F225" s="314">
        <f t="shared" si="6"/>
        <v>0</v>
      </c>
      <c r="G225" s="314">
        <f t="shared" si="7"/>
        <v>0</v>
      </c>
    </row>
    <row r="226" ht="15.6" customHeight="1" outlineLevel="2" spans="1:7">
      <c r="A226" s="311" t="s">
        <v>400</v>
      </c>
      <c r="B226" s="312" t="s">
        <v>401</v>
      </c>
      <c r="C226" s="313"/>
      <c r="D226" s="315"/>
      <c r="E226" s="313"/>
      <c r="F226" s="314">
        <f t="shared" si="6"/>
        <v>0</v>
      </c>
      <c r="G226" s="314">
        <f t="shared" si="7"/>
        <v>0</v>
      </c>
    </row>
    <row r="227" ht="15.6" customHeight="1" outlineLevel="2" spans="1:7">
      <c r="A227" s="311" t="s">
        <v>402</v>
      </c>
      <c r="B227" s="312" t="s">
        <v>403</v>
      </c>
      <c r="C227" s="313"/>
      <c r="D227" s="315"/>
      <c r="E227" s="313"/>
      <c r="F227" s="314">
        <f t="shared" si="6"/>
        <v>0</v>
      </c>
      <c r="G227" s="314">
        <f t="shared" si="7"/>
        <v>0</v>
      </c>
    </row>
    <row r="228" ht="15.6" customHeight="1" outlineLevel="2" spans="1:7">
      <c r="A228" s="311" t="s">
        <v>404</v>
      </c>
      <c r="B228" s="312" t="s">
        <v>405</v>
      </c>
      <c r="C228" s="313"/>
      <c r="D228" s="315"/>
      <c r="E228" s="313"/>
      <c r="F228" s="314">
        <f t="shared" si="6"/>
        <v>0</v>
      </c>
      <c r="G228" s="314">
        <f t="shared" si="7"/>
        <v>0</v>
      </c>
    </row>
    <row r="229" ht="15.6" customHeight="1" outlineLevel="2" spans="1:7">
      <c r="A229" s="311" t="s">
        <v>406</v>
      </c>
      <c r="B229" s="312" t="s">
        <v>407</v>
      </c>
      <c r="C229" s="313">
        <v>12</v>
      </c>
      <c r="D229" s="315"/>
      <c r="E229" s="313"/>
      <c r="F229" s="314">
        <f t="shared" si="6"/>
        <v>0</v>
      </c>
      <c r="G229" s="314">
        <f t="shared" si="7"/>
        <v>0</v>
      </c>
    </row>
    <row r="230" ht="15.6" customHeight="1" outlineLevel="2" spans="1:7">
      <c r="A230" s="311" t="s">
        <v>408</v>
      </c>
      <c r="B230" s="312" t="s">
        <v>83</v>
      </c>
      <c r="C230" s="313"/>
      <c r="D230" s="315"/>
      <c r="E230" s="313"/>
      <c r="F230" s="314">
        <f t="shared" si="6"/>
        <v>0</v>
      </c>
      <c r="G230" s="314">
        <f t="shared" si="7"/>
        <v>0</v>
      </c>
    </row>
    <row r="231" ht="15.6" customHeight="1" outlineLevel="2" spans="1:7">
      <c r="A231" s="311" t="s">
        <v>409</v>
      </c>
      <c r="B231" s="312" t="s">
        <v>410</v>
      </c>
      <c r="C231" s="313"/>
      <c r="D231" s="315"/>
      <c r="E231" s="313"/>
      <c r="F231" s="314">
        <f t="shared" si="6"/>
        <v>0</v>
      </c>
      <c r="G231" s="314">
        <f t="shared" si="7"/>
        <v>0</v>
      </c>
    </row>
    <row r="232" outlineLevel="1" spans="1:7">
      <c r="A232" s="307" t="s">
        <v>411</v>
      </c>
      <c r="B232" s="308" t="s">
        <v>412</v>
      </c>
      <c r="C232" s="309">
        <f>SUM(C233:C234)</f>
        <v>358</v>
      </c>
      <c r="D232" s="309">
        <f>SUM(D233:D234)</f>
        <v>679</v>
      </c>
      <c r="E232" s="309">
        <f>SUM(E233:E234)</f>
        <v>0</v>
      </c>
      <c r="F232" s="310">
        <f t="shared" si="6"/>
        <v>0</v>
      </c>
      <c r="G232" s="310">
        <f t="shared" si="7"/>
        <v>0</v>
      </c>
    </row>
    <row r="233" ht="15.6" customHeight="1" outlineLevel="2" spans="1:7">
      <c r="A233" s="311" t="s">
        <v>413</v>
      </c>
      <c r="B233" s="312" t="s">
        <v>414</v>
      </c>
      <c r="C233" s="313"/>
      <c r="D233" s="313"/>
      <c r="E233" s="313"/>
      <c r="F233" s="314">
        <f t="shared" si="6"/>
        <v>0</v>
      </c>
      <c r="G233" s="314">
        <f t="shared" si="7"/>
        <v>0</v>
      </c>
    </row>
    <row r="234" ht="15.6" customHeight="1" outlineLevel="2" spans="1:7">
      <c r="A234" s="311" t="s">
        <v>415</v>
      </c>
      <c r="B234" s="312" t="s">
        <v>412</v>
      </c>
      <c r="C234" s="313">
        <v>358</v>
      </c>
      <c r="D234" s="315">
        <v>679</v>
      </c>
      <c r="E234" s="313"/>
      <c r="F234" s="314">
        <f t="shared" si="6"/>
        <v>0</v>
      </c>
      <c r="G234" s="314">
        <f t="shared" si="7"/>
        <v>0</v>
      </c>
    </row>
    <row r="235" spans="1:7">
      <c r="A235" s="304" t="s">
        <v>416</v>
      </c>
      <c r="B235" s="114" t="s">
        <v>417</v>
      </c>
      <c r="C235" s="305">
        <f>SUM(C236,C243,C246,C249,C255,C260,C262,C267,C273)</f>
        <v>0</v>
      </c>
      <c r="D235" s="305">
        <f t="shared" ref="D235:E235" si="8">SUM(D236,D243,D246,D249,D255,D260,D262,D267,D273)</f>
        <v>0</v>
      </c>
      <c r="E235" s="305">
        <f t="shared" si="8"/>
        <v>0</v>
      </c>
      <c r="F235" s="306">
        <f t="shared" si="6"/>
        <v>0</v>
      </c>
      <c r="G235" s="306">
        <f t="shared" si="7"/>
        <v>0</v>
      </c>
    </row>
    <row r="236" outlineLevel="1" spans="1:7">
      <c r="A236" s="307" t="s">
        <v>418</v>
      </c>
      <c r="B236" s="308" t="s">
        <v>419</v>
      </c>
      <c r="C236" s="309">
        <f>SUM(C237:C242)</f>
        <v>0</v>
      </c>
      <c r="D236" s="309">
        <f t="shared" ref="D236:E236" si="9">SUM(D237:D242)</f>
        <v>0</v>
      </c>
      <c r="E236" s="309">
        <f t="shared" si="9"/>
        <v>0</v>
      </c>
      <c r="F236" s="310">
        <f t="shared" si="6"/>
        <v>0</v>
      </c>
      <c r="G236" s="310">
        <f t="shared" si="7"/>
        <v>0</v>
      </c>
    </row>
    <row r="237" ht="15.6" customHeight="1" outlineLevel="2" spans="1:7">
      <c r="A237" s="311" t="s">
        <v>420</v>
      </c>
      <c r="B237" s="312" t="s">
        <v>65</v>
      </c>
      <c r="C237" s="313"/>
      <c r="D237" s="313"/>
      <c r="E237" s="313"/>
      <c r="F237" s="314">
        <f t="shared" si="6"/>
        <v>0</v>
      </c>
      <c r="G237" s="314">
        <f t="shared" si="7"/>
        <v>0</v>
      </c>
    </row>
    <row r="238" ht="15.6" customHeight="1" outlineLevel="2" spans="1:7">
      <c r="A238" s="311" t="s">
        <v>421</v>
      </c>
      <c r="B238" s="312" t="s">
        <v>67</v>
      </c>
      <c r="C238" s="313"/>
      <c r="D238" s="313"/>
      <c r="E238" s="313"/>
      <c r="F238" s="314">
        <f t="shared" si="6"/>
        <v>0</v>
      </c>
      <c r="G238" s="314">
        <f t="shared" si="7"/>
        <v>0</v>
      </c>
    </row>
    <row r="239" ht="15.6" customHeight="1" outlineLevel="2" spans="1:7">
      <c r="A239" s="311" t="s">
        <v>422</v>
      </c>
      <c r="B239" s="312" t="s">
        <v>69</v>
      </c>
      <c r="C239" s="313"/>
      <c r="D239" s="313"/>
      <c r="E239" s="313"/>
      <c r="F239" s="314">
        <f t="shared" si="6"/>
        <v>0</v>
      </c>
      <c r="G239" s="314">
        <f t="shared" si="7"/>
        <v>0</v>
      </c>
    </row>
    <row r="240" ht="15.6" customHeight="1" outlineLevel="2" spans="1:7">
      <c r="A240" s="311" t="s">
        <v>423</v>
      </c>
      <c r="B240" s="312" t="s">
        <v>325</v>
      </c>
      <c r="C240" s="313"/>
      <c r="D240" s="313"/>
      <c r="E240" s="313"/>
      <c r="F240" s="314">
        <f t="shared" si="6"/>
        <v>0</v>
      </c>
      <c r="G240" s="314">
        <f t="shared" si="7"/>
        <v>0</v>
      </c>
    </row>
    <row r="241" ht="15.6" customHeight="1" outlineLevel="2" spans="1:7">
      <c r="A241" s="311" t="s">
        <v>424</v>
      </c>
      <c r="B241" s="312" t="s">
        <v>83</v>
      </c>
      <c r="C241" s="313"/>
      <c r="D241" s="313"/>
      <c r="E241" s="313"/>
      <c r="F241" s="314">
        <f t="shared" si="6"/>
        <v>0</v>
      </c>
      <c r="G241" s="314">
        <f t="shared" si="7"/>
        <v>0</v>
      </c>
    </row>
    <row r="242" ht="15.6" customHeight="1" outlineLevel="2" spans="1:7">
      <c r="A242" s="311" t="s">
        <v>425</v>
      </c>
      <c r="B242" s="312" t="s">
        <v>426</v>
      </c>
      <c r="C242" s="313"/>
      <c r="D242" s="313"/>
      <c r="E242" s="313"/>
      <c r="F242" s="314">
        <f t="shared" si="6"/>
        <v>0</v>
      </c>
      <c r="G242" s="314">
        <f t="shared" si="7"/>
        <v>0</v>
      </c>
    </row>
    <row r="243" outlineLevel="1" spans="1:7">
      <c r="A243" s="307" t="s">
        <v>427</v>
      </c>
      <c r="B243" s="308" t="s">
        <v>428</v>
      </c>
      <c r="C243" s="309">
        <f>SUM(C244:C245)</f>
        <v>0</v>
      </c>
      <c r="D243" s="309">
        <f t="shared" ref="D243:E243" si="10">SUM(D244:D245)</f>
        <v>0</v>
      </c>
      <c r="E243" s="309">
        <f t="shared" si="10"/>
        <v>0</v>
      </c>
      <c r="F243" s="310">
        <f t="shared" si="6"/>
        <v>0</v>
      </c>
      <c r="G243" s="310">
        <f t="shared" si="7"/>
        <v>0</v>
      </c>
    </row>
    <row r="244" ht="15.6" customHeight="1" outlineLevel="2" spans="1:7">
      <c r="A244" s="311" t="s">
        <v>429</v>
      </c>
      <c r="B244" s="312" t="s">
        <v>430</v>
      </c>
      <c r="C244" s="313"/>
      <c r="D244" s="313"/>
      <c r="E244" s="313"/>
      <c r="F244" s="314">
        <f t="shared" si="6"/>
        <v>0</v>
      </c>
      <c r="G244" s="314">
        <f t="shared" si="7"/>
        <v>0</v>
      </c>
    </row>
    <row r="245" ht="15.6" customHeight="1" outlineLevel="2" spans="1:7">
      <c r="A245" s="311" t="s">
        <v>431</v>
      </c>
      <c r="B245" s="312" t="s">
        <v>432</v>
      </c>
      <c r="C245" s="313"/>
      <c r="D245" s="313"/>
      <c r="E245" s="313"/>
      <c r="F245" s="314">
        <f t="shared" si="6"/>
        <v>0</v>
      </c>
      <c r="G245" s="314">
        <f t="shared" si="7"/>
        <v>0</v>
      </c>
    </row>
    <row r="246" outlineLevel="1" spans="1:7">
      <c r="A246" s="307" t="s">
        <v>433</v>
      </c>
      <c r="B246" s="308" t="s">
        <v>434</v>
      </c>
      <c r="C246" s="309">
        <f>SUM(C247:C248)</f>
        <v>0</v>
      </c>
      <c r="D246" s="309">
        <f t="shared" ref="D246:E246" si="11">SUM(D247:D248)</f>
        <v>0</v>
      </c>
      <c r="E246" s="309">
        <f t="shared" si="11"/>
        <v>0</v>
      </c>
      <c r="F246" s="310">
        <f t="shared" si="6"/>
        <v>0</v>
      </c>
      <c r="G246" s="310">
        <f t="shared" si="7"/>
        <v>0</v>
      </c>
    </row>
    <row r="247" ht="15.6" customHeight="1" outlineLevel="2" spans="1:7">
      <c r="A247" s="311" t="s">
        <v>435</v>
      </c>
      <c r="B247" s="312" t="s">
        <v>436</v>
      </c>
      <c r="C247" s="313"/>
      <c r="D247" s="313"/>
      <c r="E247" s="313"/>
      <c r="F247" s="314">
        <f t="shared" si="6"/>
        <v>0</v>
      </c>
      <c r="G247" s="314">
        <f t="shared" si="7"/>
        <v>0</v>
      </c>
    </row>
    <row r="248" ht="15.6" customHeight="1" outlineLevel="2" spans="1:7">
      <c r="A248" s="311" t="s">
        <v>437</v>
      </c>
      <c r="B248" s="312" t="s">
        <v>434</v>
      </c>
      <c r="C248" s="313"/>
      <c r="D248" s="313"/>
      <c r="E248" s="313"/>
      <c r="F248" s="314">
        <f t="shared" si="6"/>
        <v>0</v>
      </c>
      <c r="G248" s="314">
        <f t="shared" si="7"/>
        <v>0</v>
      </c>
    </row>
    <row r="249" outlineLevel="1" spans="1:7">
      <c r="A249" s="307" t="s">
        <v>438</v>
      </c>
      <c r="B249" s="308" t="s">
        <v>439</v>
      </c>
      <c r="C249" s="309">
        <f>SUM(C250:C254)</f>
        <v>0</v>
      </c>
      <c r="D249" s="309">
        <f t="shared" ref="D249:E249" si="12">SUM(D250:D254)</f>
        <v>0</v>
      </c>
      <c r="E249" s="309">
        <f t="shared" si="12"/>
        <v>0</v>
      </c>
      <c r="F249" s="310">
        <f t="shared" si="6"/>
        <v>0</v>
      </c>
      <c r="G249" s="310">
        <f t="shared" si="7"/>
        <v>0</v>
      </c>
    </row>
    <row r="250" ht="15.6" customHeight="1" outlineLevel="2" spans="1:7">
      <c r="A250" s="311" t="s">
        <v>440</v>
      </c>
      <c r="B250" s="312" t="s">
        <v>441</v>
      </c>
      <c r="C250" s="313"/>
      <c r="D250" s="313"/>
      <c r="E250" s="313"/>
      <c r="F250" s="314">
        <f t="shared" si="6"/>
        <v>0</v>
      </c>
      <c r="G250" s="314">
        <f t="shared" si="7"/>
        <v>0</v>
      </c>
    </row>
    <row r="251" ht="15.6" customHeight="1" outlineLevel="2" spans="1:7">
      <c r="A251" s="311" t="s">
        <v>442</v>
      </c>
      <c r="B251" s="312" t="s">
        <v>443</v>
      </c>
      <c r="C251" s="313"/>
      <c r="D251" s="313"/>
      <c r="E251" s="313"/>
      <c r="F251" s="314">
        <f t="shared" si="6"/>
        <v>0</v>
      </c>
      <c r="G251" s="314">
        <f t="shared" si="7"/>
        <v>0</v>
      </c>
    </row>
    <row r="252" ht="15.6" customHeight="1" outlineLevel="2" spans="1:7">
      <c r="A252" s="311" t="s">
        <v>444</v>
      </c>
      <c r="B252" s="312" t="s">
        <v>445</v>
      </c>
      <c r="C252" s="313"/>
      <c r="D252" s="313"/>
      <c r="E252" s="313"/>
      <c r="F252" s="314">
        <f t="shared" si="6"/>
        <v>0</v>
      </c>
      <c r="G252" s="314">
        <f t="shared" si="7"/>
        <v>0</v>
      </c>
    </row>
    <row r="253" ht="15.6" customHeight="1" outlineLevel="2" spans="1:7">
      <c r="A253" s="311" t="s">
        <v>446</v>
      </c>
      <c r="B253" s="312" t="s">
        <v>447</v>
      </c>
      <c r="C253" s="313"/>
      <c r="D253" s="313"/>
      <c r="E253" s="313"/>
      <c r="F253" s="314">
        <f t="shared" si="6"/>
        <v>0</v>
      </c>
      <c r="G253" s="314">
        <f t="shared" si="7"/>
        <v>0</v>
      </c>
    </row>
    <row r="254" ht="15.6" customHeight="1" outlineLevel="2" spans="1:7">
      <c r="A254" s="311" t="s">
        <v>448</v>
      </c>
      <c r="B254" s="312" t="s">
        <v>449</v>
      </c>
      <c r="C254" s="313"/>
      <c r="D254" s="313"/>
      <c r="E254" s="313"/>
      <c r="F254" s="314">
        <f t="shared" si="6"/>
        <v>0</v>
      </c>
      <c r="G254" s="314">
        <f t="shared" si="7"/>
        <v>0</v>
      </c>
    </row>
    <row r="255" outlineLevel="1" spans="1:7">
      <c r="A255" s="307" t="s">
        <v>450</v>
      </c>
      <c r="B255" s="308" t="s">
        <v>451</v>
      </c>
      <c r="C255" s="309">
        <f>SUM(C256:C259)</f>
        <v>0</v>
      </c>
      <c r="D255" s="309">
        <f t="shared" ref="D255:E255" si="13">SUM(D256:D259)</f>
        <v>0</v>
      </c>
      <c r="E255" s="309">
        <f t="shared" si="13"/>
        <v>0</v>
      </c>
      <c r="F255" s="310">
        <f t="shared" si="6"/>
        <v>0</v>
      </c>
      <c r="G255" s="310">
        <f t="shared" si="7"/>
        <v>0</v>
      </c>
    </row>
    <row r="256" ht="15.6" customHeight="1" outlineLevel="2" spans="1:7">
      <c r="A256" s="311" t="s">
        <v>452</v>
      </c>
      <c r="B256" s="312" t="s">
        <v>453</v>
      </c>
      <c r="C256" s="313"/>
      <c r="D256" s="313"/>
      <c r="E256" s="313"/>
      <c r="F256" s="314">
        <f t="shared" si="6"/>
        <v>0</v>
      </c>
      <c r="G256" s="314">
        <f t="shared" si="7"/>
        <v>0</v>
      </c>
    </row>
    <row r="257" ht="15.6" customHeight="1" outlineLevel="2" spans="1:7">
      <c r="A257" s="311" t="s">
        <v>454</v>
      </c>
      <c r="B257" s="312" t="s">
        <v>455</v>
      </c>
      <c r="C257" s="313"/>
      <c r="D257" s="313"/>
      <c r="E257" s="313"/>
      <c r="F257" s="314">
        <f t="shared" si="6"/>
        <v>0</v>
      </c>
      <c r="G257" s="314">
        <f t="shared" si="7"/>
        <v>0</v>
      </c>
    </row>
    <row r="258" ht="15.6" customHeight="1" outlineLevel="2" spans="1:7">
      <c r="A258" s="311" t="s">
        <v>456</v>
      </c>
      <c r="B258" s="312" t="s">
        <v>457</v>
      </c>
      <c r="C258" s="313"/>
      <c r="D258" s="313"/>
      <c r="E258" s="313"/>
      <c r="F258" s="314">
        <f t="shared" si="6"/>
        <v>0</v>
      </c>
      <c r="G258" s="314">
        <f t="shared" si="7"/>
        <v>0</v>
      </c>
    </row>
    <row r="259" ht="15.6" customHeight="1" outlineLevel="2" spans="1:7">
      <c r="A259" s="311" t="s">
        <v>458</v>
      </c>
      <c r="B259" s="312" t="s">
        <v>459</v>
      </c>
      <c r="C259" s="313"/>
      <c r="D259" s="313"/>
      <c r="E259" s="313"/>
      <c r="F259" s="314">
        <f t="shared" si="6"/>
        <v>0</v>
      </c>
      <c r="G259" s="314">
        <f t="shared" si="7"/>
        <v>0</v>
      </c>
    </row>
    <row r="260" outlineLevel="1" spans="1:7">
      <c r="A260" s="307" t="s">
        <v>460</v>
      </c>
      <c r="B260" s="308" t="s">
        <v>461</v>
      </c>
      <c r="C260" s="309">
        <f>SUM(C261)</f>
        <v>0</v>
      </c>
      <c r="D260" s="309">
        <f t="shared" ref="D260:E260" si="14">SUM(D261)</f>
        <v>0</v>
      </c>
      <c r="E260" s="309">
        <f t="shared" si="14"/>
        <v>0</v>
      </c>
      <c r="F260" s="310">
        <f t="shared" si="6"/>
        <v>0</v>
      </c>
      <c r="G260" s="310">
        <f t="shared" si="7"/>
        <v>0</v>
      </c>
    </row>
    <row r="261" ht="15.6" customHeight="1" outlineLevel="2" spans="1:7">
      <c r="A261" s="311" t="s">
        <v>462</v>
      </c>
      <c r="B261" s="312" t="s">
        <v>461</v>
      </c>
      <c r="C261" s="313"/>
      <c r="D261" s="313"/>
      <c r="E261" s="313"/>
      <c r="F261" s="314">
        <f t="shared" si="6"/>
        <v>0</v>
      </c>
      <c r="G261" s="314">
        <f t="shared" si="7"/>
        <v>0</v>
      </c>
    </row>
    <row r="262" outlineLevel="1" spans="1:7">
      <c r="A262" s="307" t="s">
        <v>463</v>
      </c>
      <c r="B262" s="308" t="s">
        <v>464</v>
      </c>
      <c r="C262" s="309">
        <f>SUM(C263:C266)</f>
        <v>0</v>
      </c>
      <c r="D262" s="309">
        <f t="shared" ref="D262:E262" si="15">SUM(D263:D266)</f>
        <v>0</v>
      </c>
      <c r="E262" s="309">
        <f t="shared" si="15"/>
        <v>0</v>
      </c>
      <c r="F262" s="310">
        <f t="shared" si="6"/>
        <v>0</v>
      </c>
      <c r="G262" s="310">
        <f t="shared" si="7"/>
        <v>0</v>
      </c>
    </row>
    <row r="263" ht="15.6" customHeight="1" outlineLevel="2" spans="1:7">
      <c r="A263" s="311" t="s">
        <v>465</v>
      </c>
      <c r="B263" s="312" t="s">
        <v>466</v>
      </c>
      <c r="C263" s="313"/>
      <c r="D263" s="313"/>
      <c r="E263" s="313"/>
      <c r="F263" s="314">
        <f t="shared" ref="F263:F326" si="16">IF(C263&gt;0,E263/C263,0)</f>
        <v>0</v>
      </c>
      <c r="G263" s="314">
        <f t="shared" ref="G263:G326" si="17">IF(D263&gt;0,E263/D263,0)</f>
        <v>0</v>
      </c>
    </row>
    <row r="264" ht="15.6" customHeight="1" outlineLevel="2" spans="1:7">
      <c r="A264" s="311" t="s">
        <v>467</v>
      </c>
      <c r="B264" s="312" t="s">
        <v>468</v>
      </c>
      <c r="C264" s="313"/>
      <c r="D264" s="313"/>
      <c r="E264" s="313"/>
      <c r="F264" s="314">
        <f t="shared" si="16"/>
        <v>0</v>
      </c>
      <c r="G264" s="314">
        <f t="shared" si="17"/>
        <v>0</v>
      </c>
    </row>
    <row r="265" ht="15.6" customHeight="1" outlineLevel="2" spans="1:7">
      <c r="A265" s="311" t="s">
        <v>469</v>
      </c>
      <c r="B265" s="312" t="s">
        <v>470</v>
      </c>
      <c r="C265" s="313"/>
      <c r="D265" s="313"/>
      <c r="E265" s="313"/>
      <c r="F265" s="314">
        <f t="shared" si="16"/>
        <v>0</v>
      </c>
      <c r="G265" s="314">
        <f t="shared" si="17"/>
        <v>0</v>
      </c>
    </row>
    <row r="266" ht="15.6" customHeight="1" outlineLevel="2" spans="1:7">
      <c r="A266" s="311" t="s">
        <v>471</v>
      </c>
      <c r="B266" s="312" t="s">
        <v>472</v>
      </c>
      <c r="C266" s="313"/>
      <c r="D266" s="313"/>
      <c r="E266" s="313"/>
      <c r="F266" s="314">
        <f t="shared" si="16"/>
        <v>0</v>
      </c>
      <c r="G266" s="314">
        <f t="shared" si="17"/>
        <v>0</v>
      </c>
    </row>
    <row r="267" outlineLevel="1" spans="1:7">
      <c r="A267" s="307" t="s">
        <v>473</v>
      </c>
      <c r="B267" s="308" t="s">
        <v>474</v>
      </c>
      <c r="C267" s="309">
        <f>SUM(C268:C272)</f>
        <v>0</v>
      </c>
      <c r="D267" s="309">
        <f t="shared" ref="D267:E267" si="18">SUM(D268:D272)</f>
        <v>0</v>
      </c>
      <c r="E267" s="309">
        <f t="shared" si="18"/>
        <v>0</v>
      </c>
      <c r="F267" s="310">
        <f t="shared" si="16"/>
        <v>0</v>
      </c>
      <c r="G267" s="310">
        <f t="shared" si="17"/>
        <v>0</v>
      </c>
    </row>
    <row r="268" ht="15.6" customHeight="1" outlineLevel="2" spans="1:7">
      <c r="A268" s="311" t="s">
        <v>475</v>
      </c>
      <c r="B268" s="312" t="s">
        <v>65</v>
      </c>
      <c r="C268" s="313"/>
      <c r="D268" s="313"/>
      <c r="E268" s="313"/>
      <c r="F268" s="314">
        <f t="shared" si="16"/>
        <v>0</v>
      </c>
      <c r="G268" s="314">
        <f t="shared" si="17"/>
        <v>0</v>
      </c>
    </row>
    <row r="269" ht="15.6" customHeight="1" outlineLevel="2" spans="1:7">
      <c r="A269" s="311" t="s">
        <v>476</v>
      </c>
      <c r="B269" s="312" t="s">
        <v>67</v>
      </c>
      <c r="C269" s="313"/>
      <c r="D269" s="313"/>
      <c r="E269" s="313"/>
      <c r="F269" s="314">
        <f t="shared" si="16"/>
        <v>0</v>
      </c>
      <c r="G269" s="314">
        <f t="shared" si="17"/>
        <v>0</v>
      </c>
    </row>
    <row r="270" ht="15.6" customHeight="1" outlineLevel="2" spans="1:7">
      <c r="A270" s="311" t="s">
        <v>477</v>
      </c>
      <c r="B270" s="312" t="s">
        <v>69</v>
      </c>
      <c r="C270" s="313"/>
      <c r="D270" s="313"/>
      <c r="E270" s="313"/>
      <c r="F270" s="314">
        <f t="shared" si="16"/>
        <v>0</v>
      </c>
      <c r="G270" s="314">
        <f t="shared" si="17"/>
        <v>0</v>
      </c>
    </row>
    <row r="271" ht="15.6" customHeight="1" outlineLevel="2" spans="1:7">
      <c r="A271" s="311" t="s">
        <v>478</v>
      </c>
      <c r="B271" s="312" t="s">
        <v>83</v>
      </c>
      <c r="C271" s="313"/>
      <c r="D271" s="313"/>
      <c r="E271" s="313"/>
      <c r="F271" s="314">
        <f t="shared" si="16"/>
        <v>0</v>
      </c>
      <c r="G271" s="314">
        <f t="shared" si="17"/>
        <v>0</v>
      </c>
    </row>
    <row r="272" ht="15.6" customHeight="1" outlineLevel="2" spans="1:7">
      <c r="A272" s="311" t="s">
        <v>479</v>
      </c>
      <c r="B272" s="312" t="s">
        <v>480</v>
      </c>
      <c r="C272" s="313"/>
      <c r="D272" s="313"/>
      <c r="E272" s="313"/>
      <c r="F272" s="314">
        <f t="shared" si="16"/>
        <v>0</v>
      </c>
      <c r="G272" s="314">
        <f t="shared" si="17"/>
        <v>0</v>
      </c>
    </row>
    <row r="273" outlineLevel="1" spans="1:7">
      <c r="A273" s="307" t="s">
        <v>481</v>
      </c>
      <c r="B273" s="308" t="s">
        <v>482</v>
      </c>
      <c r="C273" s="309">
        <f>SUM(C274)</f>
        <v>0</v>
      </c>
      <c r="D273" s="309">
        <f t="shared" ref="D273:E273" si="19">SUM(D274)</f>
        <v>0</v>
      </c>
      <c r="E273" s="309">
        <f t="shared" si="19"/>
        <v>0</v>
      </c>
      <c r="F273" s="310">
        <f t="shared" si="16"/>
        <v>0</v>
      </c>
      <c r="G273" s="310">
        <f t="shared" si="17"/>
        <v>0</v>
      </c>
    </row>
    <row r="274" ht="15.6" customHeight="1" outlineLevel="2" spans="1:7">
      <c r="A274" s="311" t="s">
        <v>483</v>
      </c>
      <c r="B274" s="312" t="s">
        <v>482</v>
      </c>
      <c r="C274" s="313"/>
      <c r="D274" s="313"/>
      <c r="E274" s="313"/>
      <c r="F274" s="314">
        <f t="shared" si="16"/>
        <v>0</v>
      </c>
      <c r="G274" s="314">
        <f t="shared" si="17"/>
        <v>0</v>
      </c>
    </row>
    <row r="275" spans="1:7">
      <c r="A275" s="304" t="s">
        <v>484</v>
      </c>
      <c r="B275" s="114" t="s">
        <v>485</v>
      </c>
      <c r="C275" s="305">
        <f>SUM(C276,C280,C282,C284,C292)</f>
        <v>0</v>
      </c>
      <c r="D275" s="305">
        <f t="shared" ref="D275:E275" si="20">SUM(D276,D280,D282,D284,D292)</f>
        <v>0</v>
      </c>
      <c r="E275" s="305">
        <f t="shared" si="20"/>
        <v>0</v>
      </c>
      <c r="F275" s="306">
        <f t="shared" si="16"/>
        <v>0</v>
      </c>
      <c r="G275" s="306">
        <f t="shared" si="17"/>
        <v>0</v>
      </c>
    </row>
    <row r="276" outlineLevel="1" spans="1:7">
      <c r="A276" s="307" t="s">
        <v>486</v>
      </c>
      <c r="B276" s="308" t="s">
        <v>487</v>
      </c>
      <c r="C276" s="309">
        <f>SUM(C277:C279)</f>
        <v>0</v>
      </c>
      <c r="D276" s="309">
        <f t="shared" ref="D276:E276" si="21">SUM(D277:D279)</f>
        <v>0</v>
      </c>
      <c r="E276" s="309">
        <f t="shared" si="21"/>
        <v>0</v>
      </c>
      <c r="F276" s="310">
        <f t="shared" si="16"/>
        <v>0</v>
      </c>
      <c r="G276" s="310">
        <f t="shared" si="17"/>
        <v>0</v>
      </c>
    </row>
    <row r="277" ht="15.6" customHeight="1" outlineLevel="2" spans="1:7">
      <c r="A277" s="311" t="s">
        <v>488</v>
      </c>
      <c r="B277" s="312" t="s">
        <v>489</v>
      </c>
      <c r="C277" s="313"/>
      <c r="D277" s="313"/>
      <c r="E277" s="313"/>
      <c r="F277" s="314">
        <f t="shared" si="16"/>
        <v>0</v>
      </c>
      <c r="G277" s="314">
        <f t="shared" si="17"/>
        <v>0</v>
      </c>
    </row>
    <row r="278" ht="15.6" customHeight="1" outlineLevel="2" spans="1:7">
      <c r="A278" s="311" t="s">
        <v>490</v>
      </c>
      <c r="B278" s="312" t="s">
        <v>491</v>
      </c>
      <c r="C278" s="313"/>
      <c r="D278" s="313"/>
      <c r="E278" s="313"/>
      <c r="F278" s="314">
        <f t="shared" si="16"/>
        <v>0</v>
      </c>
      <c r="G278" s="314">
        <f t="shared" si="17"/>
        <v>0</v>
      </c>
    </row>
    <row r="279" ht="15.6" customHeight="1" outlineLevel="2" spans="1:7">
      <c r="A279" s="311" t="s">
        <v>492</v>
      </c>
      <c r="B279" s="312" t="s">
        <v>493</v>
      </c>
      <c r="C279" s="313"/>
      <c r="D279" s="313"/>
      <c r="E279" s="313"/>
      <c r="F279" s="314">
        <f t="shared" si="16"/>
        <v>0</v>
      </c>
      <c r="G279" s="314">
        <f t="shared" si="17"/>
        <v>0</v>
      </c>
    </row>
    <row r="280" outlineLevel="1" spans="1:7">
      <c r="A280" s="307" t="s">
        <v>494</v>
      </c>
      <c r="B280" s="308" t="s">
        <v>495</v>
      </c>
      <c r="C280" s="309">
        <f>SUM(C281)</f>
        <v>0</v>
      </c>
      <c r="D280" s="309">
        <f t="shared" ref="D280:E280" si="22">SUM(D281)</f>
        <v>0</v>
      </c>
      <c r="E280" s="309">
        <f t="shared" si="22"/>
        <v>0</v>
      </c>
      <c r="F280" s="310">
        <f t="shared" si="16"/>
        <v>0</v>
      </c>
      <c r="G280" s="310">
        <f t="shared" si="17"/>
        <v>0</v>
      </c>
    </row>
    <row r="281" ht="15.6" customHeight="1" outlineLevel="2" spans="1:7">
      <c r="A281" s="311" t="s">
        <v>496</v>
      </c>
      <c r="B281" s="312" t="s">
        <v>495</v>
      </c>
      <c r="C281" s="313"/>
      <c r="D281" s="313"/>
      <c r="E281" s="313"/>
      <c r="F281" s="314">
        <f t="shared" si="16"/>
        <v>0</v>
      </c>
      <c r="G281" s="314">
        <f t="shared" si="17"/>
        <v>0</v>
      </c>
    </row>
    <row r="282" outlineLevel="1" spans="1:7">
      <c r="A282" s="307" t="s">
        <v>497</v>
      </c>
      <c r="B282" s="308" t="s">
        <v>498</v>
      </c>
      <c r="C282" s="309">
        <f>SUM(C283)</f>
        <v>0</v>
      </c>
      <c r="D282" s="309">
        <f t="shared" ref="D282:E282" si="23">SUM(D283)</f>
        <v>0</v>
      </c>
      <c r="E282" s="309">
        <f t="shared" si="23"/>
        <v>0</v>
      </c>
      <c r="F282" s="310">
        <f t="shared" si="16"/>
        <v>0</v>
      </c>
      <c r="G282" s="310">
        <f t="shared" si="17"/>
        <v>0</v>
      </c>
    </row>
    <row r="283" ht="15.6" customHeight="1" outlineLevel="2" spans="1:7">
      <c r="A283" s="311" t="s">
        <v>499</v>
      </c>
      <c r="B283" s="312" t="s">
        <v>498</v>
      </c>
      <c r="C283" s="313"/>
      <c r="D283" s="313"/>
      <c r="E283" s="313"/>
      <c r="F283" s="314">
        <f t="shared" si="16"/>
        <v>0</v>
      </c>
      <c r="G283" s="314">
        <f t="shared" si="17"/>
        <v>0</v>
      </c>
    </row>
    <row r="284" outlineLevel="1" spans="1:7">
      <c r="A284" s="307" t="s">
        <v>500</v>
      </c>
      <c r="B284" s="308" t="s">
        <v>501</v>
      </c>
      <c r="C284" s="309">
        <f>SUM(C285:C291)</f>
        <v>0</v>
      </c>
      <c r="D284" s="309">
        <f>SUM(D285:D291)</f>
        <v>0</v>
      </c>
      <c r="E284" s="309">
        <f>SUM(E285:E291)</f>
        <v>0</v>
      </c>
      <c r="F284" s="310">
        <f t="shared" si="16"/>
        <v>0</v>
      </c>
      <c r="G284" s="310">
        <f t="shared" si="17"/>
        <v>0</v>
      </c>
    </row>
    <row r="285" ht="15.6" customHeight="1" outlineLevel="2" spans="1:7">
      <c r="A285" s="311" t="s">
        <v>502</v>
      </c>
      <c r="B285" s="312" t="s">
        <v>503</v>
      </c>
      <c r="C285" s="313"/>
      <c r="D285" s="313"/>
      <c r="E285" s="313"/>
      <c r="F285" s="314">
        <f t="shared" si="16"/>
        <v>0</v>
      </c>
      <c r="G285" s="314">
        <f t="shared" si="17"/>
        <v>0</v>
      </c>
    </row>
    <row r="286" ht="15.6" customHeight="1" outlineLevel="2" spans="1:7">
      <c r="A286" s="311" t="s">
        <v>504</v>
      </c>
      <c r="B286" s="312" t="s">
        <v>505</v>
      </c>
      <c r="C286" s="313"/>
      <c r="D286" s="313"/>
      <c r="E286" s="313"/>
      <c r="F286" s="314">
        <f t="shared" si="16"/>
        <v>0</v>
      </c>
      <c r="G286" s="314">
        <f t="shared" si="17"/>
        <v>0</v>
      </c>
    </row>
    <row r="287" ht="15.6" customHeight="1" outlineLevel="2" spans="1:7">
      <c r="A287" s="311" t="s">
        <v>506</v>
      </c>
      <c r="B287" s="312" t="s">
        <v>507</v>
      </c>
      <c r="C287" s="313"/>
      <c r="D287" s="313"/>
      <c r="E287" s="313"/>
      <c r="F287" s="314">
        <f t="shared" si="16"/>
        <v>0</v>
      </c>
      <c r="G287" s="314">
        <f t="shared" si="17"/>
        <v>0</v>
      </c>
    </row>
    <row r="288" ht="15.6" customHeight="1" outlineLevel="2" spans="1:7">
      <c r="A288" s="311" t="s">
        <v>508</v>
      </c>
      <c r="B288" s="312" t="s">
        <v>509</v>
      </c>
      <c r="C288" s="313"/>
      <c r="D288" s="313"/>
      <c r="E288" s="313"/>
      <c r="F288" s="314">
        <f t="shared" si="16"/>
        <v>0</v>
      </c>
      <c r="G288" s="314">
        <f t="shared" si="17"/>
        <v>0</v>
      </c>
    </row>
    <row r="289" ht="15.6" customHeight="1" outlineLevel="2" spans="1:7">
      <c r="A289" s="311" t="s">
        <v>510</v>
      </c>
      <c r="B289" s="312" t="s">
        <v>511</v>
      </c>
      <c r="C289" s="313"/>
      <c r="D289" s="313"/>
      <c r="E289" s="313"/>
      <c r="F289" s="314">
        <f t="shared" si="16"/>
        <v>0</v>
      </c>
      <c r="G289" s="314">
        <f t="shared" si="17"/>
        <v>0</v>
      </c>
    </row>
    <row r="290" ht="15.6" customHeight="1" outlineLevel="2" spans="1:7">
      <c r="A290" s="311" t="s">
        <v>512</v>
      </c>
      <c r="B290" s="312" t="s">
        <v>513</v>
      </c>
      <c r="C290" s="313"/>
      <c r="D290" s="313"/>
      <c r="E290" s="313"/>
      <c r="F290" s="314">
        <f t="shared" si="16"/>
        <v>0</v>
      </c>
      <c r="G290" s="314">
        <f t="shared" si="17"/>
        <v>0</v>
      </c>
    </row>
    <row r="291" ht="15.6" customHeight="1" outlineLevel="2" spans="1:7">
      <c r="A291" s="311" t="s">
        <v>514</v>
      </c>
      <c r="B291" s="312" t="s">
        <v>515</v>
      </c>
      <c r="C291" s="313"/>
      <c r="D291" s="313"/>
      <c r="E291" s="313"/>
      <c r="F291" s="314">
        <f t="shared" si="16"/>
        <v>0</v>
      </c>
      <c r="G291" s="314">
        <f t="shared" si="17"/>
        <v>0</v>
      </c>
    </row>
    <row r="292" outlineLevel="1" spans="1:7">
      <c r="A292" s="307" t="s">
        <v>516</v>
      </c>
      <c r="B292" s="308" t="s">
        <v>517</v>
      </c>
      <c r="C292" s="309">
        <f>SUM(C293)</f>
        <v>0</v>
      </c>
      <c r="D292" s="309">
        <f t="shared" ref="D292:E292" si="24">SUM(D293)</f>
        <v>0</v>
      </c>
      <c r="E292" s="309">
        <f t="shared" si="24"/>
        <v>0</v>
      </c>
      <c r="F292" s="310">
        <f t="shared" si="16"/>
        <v>0</v>
      </c>
      <c r="G292" s="310">
        <f t="shared" si="17"/>
        <v>0</v>
      </c>
    </row>
    <row r="293" ht="15.6" customHeight="1" outlineLevel="2" spans="1:7">
      <c r="A293" s="311" t="s">
        <v>518</v>
      </c>
      <c r="B293" s="312" t="s">
        <v>517</v>
      </c>
      <c r="C293" s="313"/>
      <c r="D293" s="313"/>
      <c r="E293" s="313"/>
      <c r="F293" s="314">
        <f t="shared" si="16"/>
        <v>0</v>
      </c>
      <c r="G293" s="314">
        <f t="shared" si="17"/>
        <v>0</v>
      </c>
    </row>
    <row r="294" spans="1:7">
      <c r="A294" s="304" t="s">
        <v>519</v>
      </c>
      <c r="B294" s="114" t="s">
        <v>520</v>
      </c>
      <c r="C294" s="305">
        <f>SUM(C295,C298,C309,C316,C324,C333,C347,C357,C367,C375,C381)</f>
        <v>9810</v>
      </c>
      <c r="D294" s="305">
        <f>SUM(D295,D298,D309,D316,D324,D333,D347,D357,D367,D375,D381)</f>
        <v>10700</v>
      </c>
      <c r="E294" s="305">
        <f>SUM(E295,E298,E309,E316,E324,E333,E347,E357,E367,E375,E381)</f>
        <v>11020</v>
      </c>
      <c r="F294" s="306">
        <f t="shared" si="16"/>
        <v>1.12334352701325</v>
      </c>
      <c r="G294" s="306">
        <f t="shared" si="17"/>
        <v>1.02990654205607</v>
      </c>
    </row>
    <row r="295" outlineLevel="1" spans="1:7">
      <c r="A295" s="307" t="s">
        <v>521</v>
      </c>
      <c r="B295" s="308" t="s">
        <v>522</v>
      </c>
      <c r="C295" s="309">
        <f>SUM(C296:C297)</f>
        <v>0</v>
      </c>
      <c r="D295" s="309">
        <f>SUM(D296:D297)</f>
        <v>0</v>
      </c>
      <c r="E295" s="309">
        <f>SUM(E296:E297)</f>
        <v>0</v>
      </c>
      <c r="F295" s="310">
        <f t="shared" si="16"/>
        <v>0</v>
      </c>
      <c r="G295" s="310">
        <f t="shared" si="17"/>
        <v>0</v>
      </c>
    </row>
    <row r="296" ht="15.6" customHeight="1" outlineLevel="2" spans="1:7">
      <c r="A296" s="311" t="s">
        <v>523</v>
      </c>
      <c r="B296" s="312" t="s">
        <v>522</v>
      </c>
      <c r="C296" s="313"/>
      <c r="D296" s="313"/>
      <c r="E296" s="313"/>
      <c r="F296" s="314">
        <f t="shared" si="16"/>
        <v>0</v>
      </c>
      <c r="G296" s="314">
        <f t="shared" si="17"/>
        <v>0</v>
      </c>
    </row>
    <row r="297" ht="15.6" customHeight="1" outlineLevel="2" spans="1:7">
      <c r="A297" s="311" t="s">
        <v>524</v>
      </c>
      <c r="B297" s="312" t="s">
        <v>525</v>
      </c>
      <c r="C297" s="313"/>
      <c r="D297" s="313"/>
      <c r="E297" s="313"/>
      <c r="F297" s="314">
        <f t="shared" si="16"/>
        <v>0</v>
      </c>
      <c r="G297" s="314">
        <f t="shared" si="17"/>
        <v>0</v>
      </c>
    </row>
    <row r="298" outlineLevel="1" spans="1:7">
      <c r="A298" s="307" t="s">
        <v>526</v>
      </c>
      <c r="B298" s="308" t="s">
        <v>527</v>
      </c>
      <c r="C298" s="309">
        <f>SUM(C299:C308)</f>
        <v>9307</v>
      </c>
      <c r="D298" s="309">
        <f>SUM(D299:D308)</f>
        <v>9990</v>
      </c>
      <c r="E298" s="309">
        <f>SUM(E299:E308)</f>
        <v>10595</v>
      </c>
      <c r="F298" s="310">
        <f t="shared" si="16"/>
        <v>1.13839045879446</v>
      </c>
      <c r="G298" s="310">
        <f t="shared" si="17"/>
        <v>1.06056056056056</v>
      </c>
    </row>
    <row r="299" ht="15.6" customHeight="1" outlineLevel="2" spans="1:7">
      <c r="A299" s="311" t="s">
        <v>528</v>
      </c>
      <c r="B299" s="312" t="s">
        <v>65</v>
      </c>
      <c r="C299" s="313">
        <v>6825</v>
      </c>
      <c r="D299" s="315">
        <v>6014</v>
      </c>
      <c r="E299" s="313">
        <v>6516</v>
      </c>
      <c r="F299" s="314">
        <f t="shared" si="16"/>
        <v>0.954725274725275</v>
      </c>
      <c r="G299" s="314">
        <f t="shared" si="17"/>
        <v>1.08347189890256</v>
      </c>
    </row>
    <row r="300" ht="15.6" customHeight="1" outlineLevel="2" spans="1:7">
      <c r="A300" s="311" t="s">
        <v>529</v>
      </c>
      <c r="B300" s="312" t="s">
        <v>67</v>
      </c>
      <c r="C300" s="313">
        <v>1563</v>
      </c>
      <c r="D300" s="315">
        <v>3904</v>
      </c>
      <c r="E300" s="313">
        <v>3562</v>
      </c>
      <c r="F300" s="314">
        <f t="shared" si="16"/>
        <v>2.27895073576456</v>
      </c>
      <c r="G300" s="314">
        <f t="shared" si="17"/>
        <v>0.912397540983607</v>
      </c>
    </row>
    <row r="301" ht="15.6" customHeight="1" outlineLevel="2" spans="1:7">
      <c r="A301" s="311" t="s">
        <v>530</v>
      </c>
      <c r="B301" s="312" t="s">
        <v>69</v>
      </c>
      <c r="C301" s="313"/>
      <c r="D301" s="315"/>
      <c r="E301" s="313"/>
      <c r="F301" s="314">
        <f t="shared" si="16"/>
        <v>0</v>
      </c>
      <c r="G301" s="314">
        <f t="shared" si="17"/>
        <v>0</v>
      </c>
    </row>
    <row r="302" ht="15.6" customHeight="1" outlineLevel="2" spans="1:7">
      <c r="A302" s="311" t="s">
        <v>531</v>
      </c>
      <c r="B302" s="312" t="s">
        <v>166</v>
      </c>
      <c r="C302" s="313">
        <v>120</v>
      </c>
      <c r="D302" s="315"/>
      <c r="E302" s="313"/>
      <c r="F302" s="314">
        <f t="shared" si="16"/>
        <v>0</v>
      </c>
      <c r="G302" s="314">
        <f t="shared" si="17"/>
        <v>0</v>
      </c>
    </row>
    <row r="303" ht="15.6" customHeight="1" outlineLevel="2" spans="1:7">
      <c r="A303" s="311" t="s">
        <v>532</v>
      </c>
      <c r="B303" s="312" t="s">
        <v>533</v>
      </c>
      <c r="C303" s="313"/>
      <c r="D303" s="315"/>
      <c r="E303" s="313"/>
      <c r="F303" s="314">
        <f t="shared" si="16"/>
        <v>0</v>
      </c>
      <c r="G303" s="314">
        <f t="shared" si="17"/>
        <v>0</v>
      </c>
    </row>
    <row r="304" ht="15.6" customHeight="1" outlineLevel="2" spans="1:7">
      <c r="A304" s="311" t="s">
        <v>534</v>
      </c>
      <c r="B304" s="312" t="s">
        <v>535</v>
      </c>
      <c r="C304" s="313"/>
      <c r="D304" s="315"/>
      <c r="E304" s="313"/>
      <c r="F304" s="314">
        <f t="shared" si="16"/>
        <v>0</v>
      </c>
      <c r="G304" s="314">
        <f t="shared" si="17"/>
        <v>0</v>
      </c>
    </row>
    <row r="305" ht="15.6" customHeight="1" outlineLevel="2" spans="1:7">
      <c r="A305" s="311" t="s">
        <v>536</v>
      </c>
      <c r="B305" s="312" t="s">
        <v>537</v>
      </c>
      <c r="C305" s="313"/>
      <c r="D305" s="315"/>
      <c r="E305" s="313"/>
      <c r="F305" s="314">
        <f t="shared" si="16"/>
        <v>0</v>
      </c>
      <c r="G305" s="314">
        <f t="shared" si="17"/>
        <v>0</v>
      </c>
    </row>
    <row r="306" ht="15.6" customHeight="1" outlineLevel="2" spans="1:7">
      <c r="A306" s="311" t="s">
        <v>538</v>
      </c>
      <c r="B306" s="312" t="s">
        <v>539</v>
      </c>
      <c r="C306" s="313"/>
      <c r="D306" s="315"/>
      <c r="E306" s="313"/>
      <c r="F306" s="314">
        <f t="shared" si="16"/>
        <v>0</v>
      </c>
      <c r="G306" s="314">
        <f t="shared" si="17"/>
        <v>0</v>
      </c>
    </row>
    <row r="307" ht="15.6" customHeight="1" outlineLevel="2" spans="1:7">
      <c r="A307" s="311" t="s">
        <v>540</v>
      </c>
      <c r="B307" s="312" t="s">
        <v>83</v>
      </c>
      <c r="C307" s="313"/>
      <c r="D307" s="315"/>
      <c r="E307" s="313"/>
      <c r="F307" s="314">
        <f t="shared" si="16"/>
        <v>0</v>
      </c>
      <c r="G307" s="314">
        <f t="shared" si="17"/>
        <v>0</v>
      </c>
    </row>
    <row r="308" ht="15.6" customHeight="1" outlineLevel="2" spans="1:7">
      <c r="A308" s="311" t="s">
        <v>541</v>
      </c>
      <c r="B308" s="312" t="s">
        <v>542</v>
      </c>
      <c r="C308" s="313">
        <v>799</v>
      </c>
      <c r="D308" s="315">
        <v>72</v>
      </c>
      <c r="E308" s="313">
        <v>517</v>
      </c>
      <c r="F308" s="314">
        <f t="shared" si="16"/>
        <v>0.647058823529412</v>
      </c>
      <c r="G308" s="314">
        <f t="shared" si="17"/>
        <v>7.18055555555556</v>
      </c>
    </row>
    <row r="309" outlineLevel="1" spans="1:7">
      <c r="A309" s="307" t="s">
        <v>543</v>
      </c>
      <c r="B309" s="308" t="s">
        <v>544</v>
      </c>
      <c r="C309" s="309">
        <f>SUM(C310:C315)</f>
        <v>0</v>
      </c>
      <c r="D309" s="309">
        <f>SUM(D310:D315)</f>
        <v>0</v>
      </c>
      <c r="E309" s="309">
        <f>SUM(E310:E315)</f>
        <v>0</v>
      </c>
      <c r="F309" s="310">
        <f t="shared" si="16"/>
        <v>0</v>
      </c>
      <c r="G309" s="310">
        <f t="shared" si="17"/>
        <v>0</v>
      </c>
    </row>
    <row r="310" ht="15.6" customHeight="1" outlineLevel="2" spans="1:7">
      <c r="A310" s="311" t="s">
        <v>545</v>
      </c>
      <c r="B310" s="312" t="s">
        <v>65</v>
      </c>
      <c r="C310" s="313"/>
      <c r="D310" s="313"/>
      <c r="E310" s="313"/>
      <c r="F310" s="314">
        <f t="shared" si="16"/>
        <v>0</v>
      </c>
      <c r="G310" s="314">
        <f t="shared" si="17"/>
        <v>0</v>
      </c>
    </row>
    <row r="311" ht="15.6" customHeight="1" outlineLevel="2" spans="1:7">
      <c r="A311" s="311" t="s">
        <v>546</v>
      </c>
      <c r="B311" s="312" t="s">
        <v>67</v>
      </c>
      <c r="C311" s="313"/>
      <c r="D311" s="313"/>
      <c r="E311" s="313"/>
      <c r="F311" s="314">
        <f t="shared" si="16"/>
        <v>0</v>
      </c>
      <c r="G311" s="314">
        <f t="shared" si="17"/>
        <v>0</v>
      </c>
    </row>
    <row r="312" ht="15.6" customHeight="1" outlineLevel="2" spans="1:7">
      <c r="A312" s="311" t="s">
        <v>547</v>
      </c>
      <c r="B312" s="312" t="s">
        <v>69</v>
      </c>
      <c r="C312" s="313"/>
      <c r="D312" s="313"/>
      <c r="E312" s="313"/>
      <c r="F312" s="314">
        <f t="shared" si="16"/>
        <v>0</v>
      </c>
      <c r="G312" s="314">
        <f t="shared" si="17"/>
        <v>0</v>
      </c>
    </row>
    <row r="313" ht="15.6" customHeight="1" outlineLevel="2" spans="1:7">
      <c r="A313" s="311" t="s">
        <v>548</v>
      </c>
      <c r="B313" s="312" t="s">
        <v>549</v>
      </c>
      <c r="C313" s="313"/>
      <c r="D313" s="313"/>
      <c r="E313" s="313"/>
      <c r="F313" s="314">
        <f t="shared" si="16"/>
        <v>0</v>
      </c>
      <c r="G313" s="314">
        <f t="shared" si="17"/>
        <v>0</v>
      </c>
    </row>
    <row r="314" ht="15.6" customHeight="1" outlineLevel="2" spans="1:7">
      <c r="A314" s="311" t="s">
        <v>550</v>
      </c>
      <c r="B314" s="312" t="s">
        <v>83</v>
      </c>
      <c r="C314" s="313"/>
      <c r="D314" s="313"/>
      <c r="E314" s="313"/>
      <c r="F314" s="314">
        <f t="shared" si="16"/>
        <v>0</v>
      </c>
      <c r="G314" s="314">
        <f t="shared" si="17"/>
        <v>0</v>
      </c>
    </row>
    <row r="315" ht="15.6" customHeight="1" outlineLevel="2" spans="1:7">
      <c r="A315" s="311" t="s">
        <v>551</v>
      </c>
      <c r="B315" s="312" t="s">
        <v>552</v>
      </c>
      <c r="C315" s="313"/>
      <c r="D315" s="313"/>
      <c r="E315" s="313"/>
      <c r="F315" s="314">
        <f t="shared" si="16"/>
        <v>0</v>
      </c>
      <c r="G315" s="314">
        <f t="shared" si="17"/>
        <v>0</v>
      </c>
    </row>
    <row r="316" outlineLevel="1" spans="1:7">
      <c r="A316" s="307" t="s">
        <v>553</v>
      </c>
      <c r="B316" s="308" t="s">
        <v>554</v>
      </c>
      <c r="C316" s="309">
        <f>SUM(C317:C323)</f>
        <v>0</v>
      </c>
      <c r="D316" s="309">
        <f>SUM(D317:D323)</f>
        <v>0</v>
      </c>
      <c r="E316" s="309">
        <f>SUM(E317:E323)</f>
        <v>0</v>
      </c>
      <c r="F316" s="310">
        <f t="shared" si="16"/>
        <v>0</v>
      </c>
      <c r="G316" s="310">
        <f t="shared" si="17"/>
        <v>0</v>
      </c>
    </row>
    <row r="317" ht="15.6" customHeight="1" outlineLevel="2" spans="1:7">
      <c r="A317" s="311" t="s">
        <v>555</v>
      </c>
      <c r="B317" s="312" t="s">
        <v>65</v>
      </c>
      <c r="C317" s="313"/>
      <c r="D317" s="313"/>
      <c r="E317" s="313"/>
      <c r="F317" s="314">
        <f t="shared" si="16"/>
        <v>0</v>
      </c>
      <c r="G317" s="314">
        <f t="shared" si="17"/>
        <v>0</v>
      </c>
    </row>
    <row r="318" ht="15.6" customHeight="1" outlineLevel="2" spans="1:7">
      <c r="A318" s="311" t="s">
        <v>556</v>
      </c>
      <c r="B318" s="312" t="s">
        <v>67</v>
      </c>
      <c r="C318" s="313"/>
      <c r="D318" s="313"/>
      <c r="E318" s="313"/>
      <c r="F318" s="314">
        <f t="shared" si="16"/>
        <v>0</v>
      </c>
      <c r="G318" s="314">
        <f t="shared" si="17"/>
        <v>0</v>
      </c>
    </row>
    <row r="319" ht="15.6" customHeight="1" outlineLevel="2" spans="1:7">
      <c r="A319" s="311" t="s">
        <v>557</v>
      </c>
      <c r="B319" s="312" t="s">
        <v>69</v>
      </c>
      <c r="C319" s="313"/>
      <c r="D319" s="313"/>
      <c r="E319" s="313"/>
      <c r="F319" s="314">
        <f t="shared" si="16"/>
        <v>0</v>
      </c>
      <c r="G319" s="314">
        <f t="shared" si="17"/>
        <v>0</v>
      </c>
    </row>
    <row r="320" ht="15.6" customHeight="1" outlineLevel="2" spans="1:7">
      <c r="A320" s="311" t="s">
        <v>558</v>
      </c>
      <c r="B320" s="312" t="s">
        <v>559</v>
      </c>
      <c r="C320" s="313"/>
      <c r="D320" s="313"/>
      <c r="E320" s="313"/>
      <c r="F320" s="314">
        <f t="shared" si="16"/>
        <v>0</v>
      </c>
      <c r="G320" s="314">
        <f t="shared" si="17"/>
        <v>0</v>
      </c>
    </row>
    <row r="321" ht="15.6" customHeight="1" outlineLevel="2" spans="1:7">
      <c r="A321" s="311" t="s">
        <v>560</v>
      </c>
      <c r="B321" s="312" t="s">
        <v>561</v>
      </c>
      <c r="C321" s="313"/>
      <c r="D321" s="313"/>
      <c r="E321" s="313"/>
      <c r="F321" s="314">
        <f t="shared" si="16"/>
        <v>0</v>
      </c>
      <c r="G321" s="314">
        <f t="shared" si="17"/>
        <v>0</v>
      </c>
    </row>
    <row r="322" ht="15.6" customHeight="1" outlineLevel="2" spans="1:7">
      <c r="A322" s="311" t="s">
        <v>562</v>
      </c>
      <c r="B322" s="312" t="s">
        <v>83</v>
      </c>
      <c r="C322" s="313"/>
      <c r="D322" s="313"/>
      <c r="E322" s="313"/>
      <c r="F322" s="314">
        <f t="shared" si="16"/>
        <v>0</v>
      </c>
      <c r="G322" s="314">
        <f t="shared" si="17"/>
        <v>0</v>
      </c>
    </row>
    <row r="323" ht="15.6" customHeight="1" outlineLevel="2" spans="1:7">
      <c r="A323" s="311" t="s">
        <v>563</v>
      </c>
      <c r="B323" s="312" t="s">
        <v>564</v>
      </c>
      <c r="C323" s="315"/>
      <c r="D323" s="315"/>
      <c r="E323" s="313"/>
      <c r="F323" s="314">
        <f t="shared" si="16"/>
        <v>0</v>
      </c>
      <c r="G323" s="314">
        <f t="shared" si="17"/>
        <v>0</v>
      </c>
    </row>
    <row r="324" outlineLevel="1" spans="1:7">
      <c r="A324" s="307" t="s">
        <v>565</v>
      </c>
      <c r="B324" s="308" t="s">
        <v>566</v>
      </c>
      <c r="C324" s="309">
        <f>SUM(C325:C332)</f>
        <v>0</v>
      </c>
      <c r="D324" s="309">
        <f>SUM(D325:D332)</f>
        <v>0</v>
      </c>
      <c r="E324" s="309">
        <f>SUM(E325:E332)</f>
        <v>0</v>
      </c>
      <c r="F324" s="310">
        <f t="shared" si="16"/>
        <v>0</v>
      </c>
      <c r="G324" s="310">
        <f t="shared" si="17"/>
        <v>0</v>
      </c>
    </row>
    <row r="325" ht="15.6" customHeight="1" outlineLevel="2" spans="1:7">
      <c r="A325" s="311" t="s">
        <v>567</v>
      </c>
      <c r="B325" s="312" t="s">
        <v>65</v>
      </c>
      <c r="C325" s="313"/>
      <c r="D325" s="313"/>
      <c r="E325" s="313"/>
      <c r="F325" s="314">
        <f t="shared" si="16"/>
        <v>0</v>
      </c>
      <c r="G325" s="314">
        <f t="shared" si="17"/>
        <v>0</v>
      </c>
    </row>
    <row r="326" ht="15.6" customHeight="1" outlineLevel="2" spans="1:7">
      <c r="A326" s="311" t="s">
        <v>568</v>
      </c>
      <c r="B326" s="312" t="s">
        <v>67</v>
      </c>
      <c r="C326" s="63"/>
      <c r="D326" s="313"/>
      <c r="E326" s="313"/>
      <c r="F326" s="314">
        <f t="shared" si="16"/>
        <v>0</v>
      </c>
      <c r="G326" s="314">
        <f t="shared" si="17"/>
        <v>0</v>
      </c>
    </row>
    <row r="327" ht="15.6" customHeight="1" outlineLevel="2" spans="1:7">
      <c r="A327" s="311" t="s">
        <v>569</v>
      </c>
      <c r="B327" s="312" t="s">
        <v>69</v>
      </c>
      <c r="C327" s="63"/>
      <c r="D327" s="313"/>
      <c r="E327" s="313"/>
      <c r="F327" s="314">
        <f t="shared" ref="F327:F390" si="25">IF(C327&gt;0,E327/C327,0)</f>
        <v>0</v>
      </c>
      <c r="G327" s="314">
        <f t="shared" ref="G327:G390" si="26">IF(D327&gt;0,E327/D327,0)</f>
        <v>0</v>
      </c>
    </row>
    <row r="328" ht="15.6" customHeight="1" outlineLevel="2" spans="1:7">
      <c r="A328" s="311" t="s">
        <v>570</v>
      </c>
      <c r="B328" s="312" t="s">
        <v>571</v>
      </c>
      <c r="C328" s="63"/>
      <c r="D328" s="313"/>
      <c r="E328" s="313"/>
      <c r="F328" s="314">
        <f t="shared" si="25"/>
        <v>0</v>
      </c>
      <c r="G328" s="314">
        <f t="shared" si="26"/>
        <v>0</v>
      </c>
    </row>
    <row r="329" ht="15.6" customHeight="1" outlineLevel="2" spans="1:7">
      <c r="A329" s="311" t="s">
        <v>572</v>
      </c>
      <c r="B329" s="312" t="s">
        <v>573</v>
      </c>
      <c r="C329" s="63"/>
      <c r="D329" s="313"/>
      <c r="E329" s="313"/>
      <c r="F329" s="314">
        <f t="shared" si="25"/>
        <v>0</v>
      </c>
      <c r="G329" s="314">
        <f t="shared" si="26"/>
        <v>0</v>
      </c>
    </row>
    <row r="330" ht="15.6" customHeight="1" outlineLevel="2" spans="1:7">
      <c r="A330" s="311" t="s">
        <v>574</v>
      </c>
      <c r="B330" s="312" t="s">
        <v>575</v>
      </c>
      <c r="C330" s="63"/>
      <c r="D330" s="313"/>
      <c r="E330" s="313"/>
      <c r="F330" s="314">
        <f t="shared" si="25"/>
        <v>0</v>
      </c>
      <c r="G330" s="314">
        <f t="shared" si="26"/>
        <v>0</v>
      </c>
    </row>
    <row r="331" ht="15.6" customHeight="1" outlineLevel="2" spans="1:7">
      <c r="A331" s="311" t="s">
        <v>576</v>
      </c>
      <c r="B331" s="312" t="s">
        <v>83</v>
      </c>
      <c r="C331" s="63"/>
      <c r="D331" s="313"/>
      <c r="E331" s="313"/>
      <c r="F331" s="314">
        <f t="shared" si="25"/>
        <v>0</v>
      </c>
      <c r="G331" s="314">
        <f t="shared" si="26"/>
        <v>0</v>
      </c>
    </row>
    <row r="332" ht="15.6" customHeight="1" outlineLevel="2" spans="1:7">
      <c r="A332" s="311" t="s">
        <v>577</v>
      </c>
      <c r="B332" s="312" t="s">
        <v>578</v>
      </c>
      <c r="C332" s="63"/>
      <c r="D332" s="313"/>
      <c r="E332" s="313"/>
      <c r="F332" s="314">
        <f t="shared" si="25"/>
        <v>0</v>
      </c>
      <c r="G332" s="314">
        <f t="shared" si="26"/>
        <v>0</v>
      </c>
    </row>
    <row r="333" outlineLevel="1" spans="1:7">
      <c r="A333" s="307" t="s">
        <v>579</v>
      </c>
      <c r="B333" s="308" t="s">
        <v>580</v>
      </c>
      <c r="C333" s="309">
        <f>SUM(C334:C346)</f>
        <v>503</v>
      </c>
      <c r="D333" s="309">
        <f>SUM(D334:D346)</f>
        <v>385</v>
      </c>
      <c r="E333" s="309">
        <f>SUM(E334:E346)</f>
        <v>425</v>
      </c>
      <c r="F333" s="310">
        <f t="shared" si="25"/>
        <v>0.84493041749503</v>
      </c>
      <c r="G333" s="310">
        <f t="shared" si="26"/>
        <v>1.1038961038961</v>
      </c>
    </row>
    <row r="334" ht="15.6" customHeight="1" outlineLevel="2" spans="1:7">
      <c r="A334" s="311" t="s">
        <v>581</v>
      </c>
      <c r="B334" s="312" t="s">
        <v>65</v>
      </c>
      <c r="C334" s="313">
        <v>398</v>
      </c>
      <c r="D334" s="315">
        <v>376</v>
      </c>
      <c r="E334" s="313">
        <v>399</v>
      </c>
      <c r="F334" s="314">
        <f t="shared" si="25"/>
        <v>1.00251256281407</v>
      </c>
      <c r="G334" s="314">
        <f t="shared" si="26"/>
        <v>1.06117021276596</v>
      </c>
    </row>
    <row r="335" ht="15.6" customHeight="1" outlineLevel="2" spans="1:7">
      <c r="A335" s="311" t="s">
        <v>582</v>
      </c>
      <c r="B335" s="312" t="s">
        <v>67</v>
      </c>
      <c r="C335" s="313">
        <v>65</v>
      </c>
      <c r="D335" s="315">
        <v>9</v>
      </c>
      <c r="E335" s="313">
        <v>26</v>
      </c>
      <c r="F335" s="314">
        <f t="shared" si="25"/>
        <v>0.4</v>
      </c>
      <c r="G335" s="314">
        <f t="shared" si="26"/>
        <v>2.88888888888889</v>
      </c>
    </row>
    <row r="336" ht="15.6" customHeight="1" outlineLevel="2" spans="1:7">
      <c r="A336" s="311" t="s">
        <v>583</v>
      </c>
      <c r="B336" s="312" t="s">
        <v>69</v>
      </c>
      <c r="C336" s="313"/>
      <c r="D336" s="313"/>
      <c r="E336" s="313"/>
      <c r="F336" s="314">
        <f t="shared" si="25"/>
        <v>0</v>
      </c>
      <c r="G336" s="314">
        <f t="shared" si="26"/>
        <v>0</v>
      </c>
    </row>
    <row r="337" ht="15.6" customHeight="1" outlineLevel="2" spans="1:7">
      <c r="A337" s="311" t="s">
        <v>584</v>
      </c>
      <c r="B337" s="312" t="s">
        <v>585</v>
      </c>
      <c r="C337" s="313"/>
      <c r="D337" s="313"/>
      <c r="E337" s="313"/>
      <c r="F337" s="314">
        <f t="shared" si="25"/>
        <v>0</v>
      </c>
      <c r="G337" s="314">
        <f t="shared" si="26"/>
        <v>0</v>
      </c>
    </row>
    <row r="338" ht="15.6" customHeight="1" outlineLevel="2" spans="1:7">
      <c r="A338" s="311" t="s">
        <v>586</v>
      </c>
      <c r="B338" s="312" t="s">
        <v>587</v>
      </c>
      <c r="C338" s="313"/>
      <c r="D338" s="313"/>
      <c r="E338" s="313"/>
      <c r="F338" s="314">
        <f t="shared" si="25"/>
        <v>0</v>
      </c>
      <c r="G338" s="314">
        <f t="shared" si="26"/>
        <v>0</v>
      </c>
    </row>
    <row r="339" ht="15.6" customHeight="1" outlineLevel="2" spans="1:7">
      <c r="A339" s="311" t="s">
        <v>588</v>
      </c>
      <c r="B339" s="312" t="s">
        <v>589</v>
      </c>
      <c r="C339" s="313"/>
      <c r="D339" s="313"/>
      <c r="E339" s="313"/>
      <c r="F339" s="314">
        <f t="shared" si="25"/>
        <v>0</v>
      </c>
      <c r="G339" s="314">
        <f t="shared" si="26"/>
        <v>0</v>
      </c>
    </row>
    <row r="340" ht="15.6" customHeight="1" outlineLevel="2" spans="1:7">
      <c r="A340" s="311" t="s">
        <v>590</v>
      </c>
      <c r="B340" s="312" t="s">
        <v>591</v>
      </c>
      <c r="C340" s="313">
        <v>40</v>
      </c>
      <c r="D340" s="313"/>
      <c r="E340" s="313"/>
      <c r="F340" s="314">
        <f t="shared" si="25"/>
        <v>0</v>
      </c>
      <c r="G340" s="314">
        <f t="shared" si="26"/>
        <v>0</v>
      </c>
    </row>
    <row r="341" ht="15.6" customHeight="1" outlineLevel="2" spans="1:7">
      <c r="A341" s="311" t="s">
        <v>592</v>
      </c>
      <c r="B341" s="312" t="s">
        <v>593</v>
      </c>
      <c r="C341" s="313"/>
      <c r="D341" s="313"/>
      <c r="E341" s="313"/>
      <c r="F341" s="314">
        <f t="shared" si="25"/>
        <v>0</v>
      </c>
      <c r="G341" s="314">
        <f t="shared" si="26"/>
        <v>0</v>
      </c>
    </row>
    <row r="342" ht="15.6" customHeight="1" outlineLevel="2" spans="1:7">
      <c r="A342" s="311" t="s">
        <v>594</v>
      </c>
      <c r="B342" s="312" t="s">
        <v>595</v>
      </c>
      <c r="C342" s="63"/>
      <c r="D342" s="313"/>
      <c r="E342" s="313"/>
      <c r="F342" s="314">
        <f t="shared" si="25"/>
        <v>0</v>
      </c>
      <c r="G342" s="314">
        <f t="shared" si="26"/>
        <v>0</v>
      </c>
    </row>
    <row r="343" ht="15.6" customHeight="1" outlineLevel="2" spans="1:7">
      <c r="A343" s="311" t="s">
        <v>596</v>
      </c>
      <c r="B343" s="312" t="s">
        <v>597</v>
      </c>
      <c r="C343" s="63"/>
      <c r="D343" s="313"/>
      <c r="E343" s="313"/>
      <c r="F343" s="314">
        <f t="shared" si="25"/>
        <v>0</v>
      </c>
      <c r="G343" s="314">
        <f t="shared" si="26"/>
        <v>0</v>
      </c>
    </row>
    <row r="344" ht="15.6" customHeight="1" outlineLevel="2" spans="1:7">
      <c r="A344" s="311" t="s">
        <v>598</v>
      </c>
      <c r="B344" s="312" t="s">
        <v>166</v>
      </c>
      <c r="C344" s="63"/>
      <c r="D344" s="313"/>
      <c r="E344" s="313"/>
      <c r="F344" s="314">
        <f t="shared" si="25"/>
        <v>0</v>
      </c>
      <c r="G344" s="314">
        <f t="shared" si="26"/>
        <v>0</v>
      </c>
    </row>
    <row r="345" ht="15.6" customHeight="1" outlineLevel="2" spans="1:7">
      <c r="A345" s="311" t="s">
        <v>599</v>
      </c>
      <c r="B345" s="312" t="s">
        <v>83</v>
      </c>
      <c r="C345" s="63"/>
      <c r="D345" s="313"/>
      <c r="E345" s="313"/>
      <c r="F345" s="314">
        <f t="shared" si="25"/>
        <v>0</v>
      </c>
      <c r="G345" s="314">
        <f t="shared" si="26"/>
        <v>0</v>
      </c>
    </row>
    <row r="346" ht="15.6" customHeight="1" outlineLevel="2" spans="1:7">
      <c r="A346" s="311" t="s">
        <v>600</v>
      </c>
      <c r="B346" s="312" t="s">
        <v>601</v>
      </c>
      <c r="C346" s="313"/>
      <c r="D346" s="313"/>
      <c r="E346" s="313"/>
      <c r="F346" s="314">
        <f t="shared" si="25"/>
        <v>0</v>
      </c>
      <c r="G346" s="314">
        <f t="shared" si="26"/>
        <v>0</v>
      </c>
    </row>
    <row r="347" outlineLevel="1" spans="1:7">
      <c r="A347" s="307" t="s">
        <v>602</v>
      </c>
      <c r="B347" s="308" t="s">
        <v>603</v>
      </c>
      <c r="C347" s="309">
        <f>SUM(C348:C356)</f>
        <v>0</v>
      </c>
      <c r="D347" s="309">
        <f>SUM(D348:D356)</f>
        <v>0</v>
      </c>
      <c r="E347" s="309">
        <f>SUM(E348:E356)</f>
        <v>0</v>
      </c>
      <c r="F347" s="310">
        <f t="shared" si="25"/>
        <v>0</v>
      </c>
      <c r="G347" s="310">
        <f t="shared" si="26"/>
        <v>0</v>
      </c>
    </row>
    <row r="348" ht="15.6" customHeight="1" outlineLevel="2" spans="1:7">
      <c r="A348" s="311" t="s">
        <v>604</v>
      </c>
      <c r="B348" s="312" t="s">
        <v>65</v>
      </c>
      <c r="C348" s="313"/>
      <c r="D348" s="313"/>
      <c r="E348" s="313"/>
      <c r="F348" s="314">
        <f t="shared" si="25"/>
        <v>0</v>
      </c>
      <c r="G348" s="314">
        <f t="shared" si="26"/>
        <v>0</v>
      </c>
    </row>
    <row r="349" ht="15.6" customHeight="1" outlineLevel="2" spans="1:7">
      <c r="A349" s="311" t="s">
        <v>605</v>
      </c>
      <c r="B349" s="312" t="s">
        <v>67</v>
      </c>
      <c r="C349" s="313"/>
      <c r="D349" s="313"/>
      <c r="E349" s="313"/>
      <c r="F349" s="314">
        <f t="shared" si="25"/>
        <v>0</v>
      </c>
      <c r="G349" s="314">
        <f t="shared" si="26"/>
        <v>0</v>
      </c>
    </row>
    <row r="350" ht="15.6" customHeight="1" outlineLevel="2" spans="1:7">
      <c r="A350" s="311" t="s">
        <v>606</v>
      </c>
      <c r="B350" s="312" t="s">
        <v>69</v>
      </c>
      <c r="C350" s="313"/>
      <c r="D350" s="313"/>
      <c r="E350" s="313"/>
      <c r="F350" s="314">
        <f t="shared" si="25"/>
        <v>0</v>
      </c>
      <c r="G350" s="314">
        <f t="shared" si="26"/>
        <v>0</v>
      </c>
    </row>
    <row r="351" ht="15.6" customHeight="1" outlineLevel="2" spans="1:7">
      <c r="A351" s="311" t="s">
        <v>607</v>
      </c>
      <c r="B351" s="312" t="s">
        <v>608</v>
      </c>
      <c r="C351" s="313"/>
      <c r="D351" s="313"/>
      <c r="E351" s="313"/>
      <c r="F351" s="314">
        <f t="shared" si="25"/>
        <v>0</v>
      </c>
      <c r="G351" s="314">
        <f t="shared" si="26"/>
        <v>0</v>
      </c>
    </row>
    <row r="352" ht="15.6" customHeight="1" outlineLevel="2" spans="1:7">
      <c r="A352" s="311" t="s">
        <v>609</v>
      </c>
      <c r="B352" s="312" t="s">
        <v>610</v>
      </c>
      <c r="C352" s="313"/>
      <c r="D352" s="313"/>
      <c r="E352" s="313"/>
      <c r="F352" s="314">
        <f t="shared" si="25"/>
        <v>0</v>
      </c>
      <c r="G352" s="314">
        <f t="shared" si="26"/>
        <v>0</v>
      </c>
    </row>
    <row r="353" ht="15.6" customHeight="1" outlineLevel="2" spans="1:7">
      <c r="A353" s="311" t="s">
        <v>611</v>
      </c>
      <c r="B353" s="312" t="s">
        <v>612</v>
      </c>
      <c r="C353" s="313"/>
      <c r="D353" s="313"/>
      <c r="E353" s="313"/>
      <c r="F353" s="314">
        <f t="shared" si="25"/>
        <v>0</v>
      </c>
      <c r="G353" s="314">
        <f t="shared" si="26"/>
        <v>0</v>
      </c>
    </row>
    <row r="354" ht="15.6" customHeight="1" outlineLevel="2" spans="1:7">
      <c r="A354" s="311" t="s">
        <v>613</v>
      </c>
      <c r="B354" s="312" t="s">
        <v>166</v>
      </c>
      <c r="C354" s="313"/>
      <c r="D354" s="313"/>
      <c r="E354" s="313"/>
      <c r="F354" s="314">
        <f t="shared" si="25"/>
        <v>0</v>
      </c>
      <c r="G354" s="314">
        <f t="shared" si="26"/>
        <v>0</v>
      </c>
    </row>
    <row r="355" ht="15.6" customHeight="1" outlineLevel="2" spans="1:7">
      <c r="A355" s="311" t="s">
        <v>614</v>
      </c>
      <c r="B355" s="312" t="s">
        <v>83</v>
      </c>
      <c r="C355" s="313"/>
      <c r="D355" s="313"/>
      <c r="E355" s="313"/>
      <c r="F355" s="314">
        <f t="shared" si="25"/>
        <v>0</v>
      </c>
      <c r="G355" s="314">
        <f t="shared" si="26"/>
        <v>0</v>
      </c>
    </row>
    <row r="356" ht="15.6" customHeight="1" outlineLevel="2" spans="1:7">
      <c r="A356" s="311" t="s">
        <v>615</v>
      </c>
      <c r="B356" s="312" t="s">
        <v>616</v>
      </c>
      <c r="C356" s="313"/>
      <c r="D356" s="313"/>
      <c r="E356" s="313"/>
      <c r="F356" s="314">
        <f t="shared" si="25"/>
        <v>0</v>
      </c>
      <c r="G356" s="314">
        <f t="shared" si="26"/>
        <v>0</v>
      </c>
    </row>
    <row r="357" outlineLevel="1" spans="1:7">
      <c r="A357" s="307" t="s">
        <v>617</v>
      </c>
      <c r="B357" s="308" t="s">
        <v>618</v>
      </c>
      <c r="C357" s="309">
        <f>SUM(C358:C366)</f>
        <v>0</v>
      </c>
      <c r="D357" s="309">
        <f>SUM(D358:D366)</f>
        <v>66</v>
      </c>
      <c r="E357" s="309">
        <f>SUM(E358:E366)</f>
        <v>0</v>
      </c>
      <c r="F357" s="310">
        <f t="shared" si="25"/>
        <v>0</v>
      </c>
      <c r="G357" s="310">
        <f t="shared" si="26"/>
        <v>0</v>
      </c>
    </row>
    <row r="358" ht="15.6" customHeight="1" outlineLevel="2" spans="1:7">
      <c r="A358" s="311" t="s">
        <v>619</v>
      </c>
      <c r="B358" s="312" t="s">
        <v>65</v>
      </c>
      <c r="C358" s="313"/>
      <c r="D358" s="313"/>
      <c r="E358" s="313"/>
      <c r="F358" s="314">
        <f t="shared" si="25"/>
        <v>0</v>
      </c>
      <c r="G358" s="314">
        <f t="shared" si="26"/>
        <v>0</v>
      </c>
    </row>
    <row r="359" ht="15.6" customHeight="1" outlineLevel="2" spans="1:7">
      <c r="A359" s="311" t="s">
        <v>620</v>
      </c>
      <c r="B359" s="312" t="s">
        <v>67</v>
      </c>
      <c r="C359" s="313"/>
      <c r="D359" s="313">
        <v>66</v>
      </c>
      <c r="E359" s="313"/>
      <c r="F359" s="314">
        <f t="shared" si="25"/>
        <v>0</v>
      </c>
      <c r="G359" s="314">
        <f t="shared" si="26"/>
        <v>0</v>
      </c>
    </row>
    <row r="360" ht="15.6" customHeight="1" outlineLevel="2" spans="1:7">
      <c r="A360" s="311" t="s">
        <v>621</v>
      </c>
      <c r="B360" s="312" t="s">
        <v>69</v>
      </c>
      <c r="C360" s="313"/>
      <c r="D360" s="313"/>
      <c r="E360" s="313"/>
      <c r="F360" s="314">
        <f t="shared" si="25"/>
        <v>0</v>
      </c>
      <c r="G360" s="314">
        <f t="shared" si="26"/>
        <v>0</v>
      </c>
    </row>
    <row r="361" ht="15.6" customHeight="1" outlineLevel="2" spans="1:7">
      <c r="A361" s="311" t="s">
        <v>622</v>
      </c>
      <c r="B361" s="312" t="s">
        <v>623</v>
      </c>
      <c r="C361" s="313"/>
      <c r="D361" s="313"/>
      <c r="E361" s="313"/>
      <c r="F361" s="314">
        <f t="shared" si="25"/>
        <v>0</v>
      </c>
      <c r="G361" s="314">
        <f t="shared" si="26"/>
        <v>0</v>
      </c>
    </row>
    <row r="362" ht="15.6" customHeight="1" outlineLevel="2" spans="1:7">
      <c r="A362" s="311" t="s">
        <v>624</v>
      </c>
      <c r="B362" s="312" t="s">
        <v>625</v>
      </c>
      <c r="C362" s="313"/>
      <c r="D362" s="313"/>
      <c r="E362" s="313"/>
      <c r="F362" s="314">
        <f t="shared" si="25"/>
        <v>0</v>
      </c>
      <c r="G362" s="314">
        <f t="shared" si="26"/>
        <v>0</v>
      </c>
    </row>
    <row r="363" ht="15.6" customHeight="1" outlineLevel="2" spans="1:7">
      <c r="A363" s="311" t="s">
        <v>626</v>
      </c>
      <c r="B363" s="312" t="s">
        <v>627</v>
      </c>
      <c r="C363" s="313"/>
      <c r="D363" s="313"/>
      <c r="E363" s="313"/>
      <c r="F363" s="314">
        <f t="shared" si="25"/>
        <v>0</v>
      </c>
      <c r="G363" s="314">
        <f t="shared" si="26"/>
        <v>0</v>
      </c>
    </row>
    <row r="364" ht="15.6" customHeight="1" outlineLevel="2" spans="1:7">
      <c r="A364" s="311" t="s">
        <v>628</v>
      </c>
      <c r="B364" s="312" t="s">
        <v>166</v>
      </c>
      <c r="C364" s="313"/>
      <c r="D364" s="313"/>
      <c r="E364" s="313"/>
      <c r="F364" s="314">
        <f t="shared" si="25"/>
        <v>0</v>
      </c>
      <c r="G364" s="314">
        <f t="shared" si="26"/>
        <v>0</v>
      </c>
    </row>
    <row r="365" ht="15.6" customHeight="1" outlineLevel="2" spans="1:7">
      <c r="A365" s="311" t="s">
        <v>629</v>
      </c>
      <c r="B365" s="312" t="s">
        <v>83</v>
      </c>
      <c r="C365" s="313"/>
      <c r="D365" s="313"/>
      <c r="E365" s="313"/>
      <c r="F365" s="314">
        <f t="shared" si="25"/>
        <v>0</v>
      </c>
      <c r="G365" s="314">
        <f t="shared" si="26"/>
        <v>0</v>
      </c>
    </row>
    <row r="366" ht="15.6" customHeight="1" outlineLevel="2" spans="1:7">
      <c r="A366" s="311" t="s">
        <v>630</v>
      </c>
      <c r="B366" s="312" t="s">
        <v>631</v>
      </c>
      <c r="C366" s="313"/>
      <c r="D366" s="313"/>
      <c r="E366" s="313"/>
      <c r="F366" s="314">
        <f t="shared" si="25"/>
        <v>0</v>
      </c>
      <c r="G366" s="314">
        <f t="shared" si="26"/>
        <v>0</v>
      </c>
    </row>
    <row r="367" outlineLevel="1" spans="1:7">
      <c r="A367" s="307" t="s">
        <v>632</v>
      </c>
      <c r="B367" s="308" t="s">
        <v>633</v>
      </c>
      <c r="C367" s="309">
        <f>SUM(C368:C374)</f>
        <v>0</v>
      </c>
      <c r="D367" s="309">
        <f>SUM(D368:D374)</f>
        <v>0</v>
      </c>
      <c r="E367" s="309">
        <f>SUM(E368:E374)</f>
        <v>0</v>
      </c>
      <c r="F367" s="310">
        <f t="shared" si="25"/>
        <v>0</v>
      </c>
      <c r="G367" s="310">
        <f t="shared" si="26"/>
        <v>0</v>
      </c>
    </row>
    <row r="368" ht="15.6" customHeight="1" outlineLevel="2" spans="1:7">
      <c r="A368" s="311" t="s">
        <v>634</v>
      </c>
      <c r="B368" s="312" t="s">
        <v>65</v>
      </c>
      <c r="C368" s="313"/>
      <c r="D368" s="313"/>
      <c r="E368" s="313"/>
      <c r="F368" s="314">
        <f t="shared" si="25"/>
        <v>0</v>
      </c>
      <c r="G368" s="314">
        <f t="shared" si="26"/>
        <v>0</v>
      </c>
    </row>
    <row r="369" ht="15.6" customHeight="1" outlineLevel="2" spans="1:7">
      <c r="A369" s="311" t="s">
        <v>635</v>
      </c>
      <c r="B369" s="312" t="s">
        <v>67</v>
      </c>
      <c r="C369" s="313"/>
      <c r="D369" s="313"/>
      <c r="E369" s="313"/>
      <c r="F369" s="314">
        <f t="shared" si="25"/>
        <v>0</v>
      </c>
      <c r="G369" s="314">
        <f t="shared" si="26"/>
        <v>0</v>
      </c>
    </row>
    <row r="370" ht="15.6" customHeight="1" outlineLevel="2" spans="1:7">
      <c r="A370" s="311" t="s">
        <v>636</v>
      </c>
      <c r="B370" s="312" t="s">
        <v>69</v>
      </c>
      <c r="C370" s="313"/>
      <c r="D370" s="313"/>
      <c r="E370" s="313"/>
      <c r="F370" s="314">
        <f t="shared" si="25"/>
        <v>0</v>
      </c>
      <c r="G370" s="314">
        <f t="shared" si="26"/>
        <v>0</v>
      </c>
    </row>
    <row r="371" ht="15.6" customHeight="1" outlineLevel="2" spans="1:7">
      <c r="A371" s="311" t="s">
        <v>637</v>
      </c>
      <c r="B371" s="312" t="s">
        <v>638</v>
      </c>
      <c r="C371" s="313"/>
      <c r="D371" s="313"/>
      <c r="E371" s="313"/>
      <c r="F371" s="314">
        <f t="shared" si="25"/>
        <v>0</v>
      </c>
      <c r="G371" s="314">
        <f t="shared" si="26"/>
        <v>0</v>
      </c>
    </row>
    <row r="372" ht="15.6" customHeight="1" outlineLevel="2" spans="1:7">
      <c r="A372" s="311" t="s">
        <v>639</v>
      </c>
      <c r="B372" s="312" t="s">
        <v>640</v>
      </c>
      <c r="C372" s="313"/>
      <c r="D372" s="313"/>
      <c r="E372" s="313"/>
      <c r="F372" s="314">
        <f t="shared" si="25"/>
        <v>0</v>
      </c>
      <c r="G372" s="314">
        <f t="shared" si="26"/>
        <v>0</v>
      </c>
    </row>
    <row r="373" ht="15.6" customHeight="1" outlineLevel="2" spans="1:7">
      <c r="A373" s="311" t="s">
        <v>641</v>
      </c>
      <c r="B373" s="312" t="s">
        <v>83</v>
      </c>
      <c r="C373" s="313"/>
      <c r="D373" s="313"/>
      <c r="E373" s="313"/>
      <c r="F373" s="314">
        <f t="shared" si="25"/>
        <v>0</v>
      </c>
      <c r="G373" s="314">
        <f t="shared" si="26"/>
        <v>0</v>
      </c>
    </row>
    <row r="374" ht="15.6" customHeight="1" outlineLevel="2" spans="1:7">
      <c r="A374" s="311" t="s">
        <v>642</v>
      </c>
      <c r="B374" s="312" t="s">
        <v>643</v>
      </c>
      <c r="C374" s="313"/>
      <c r="D374" s="313"/>
      <c r="E374" s="313"/>
      <c r="F374" s="314">
        <f t="shared" si="25"/>
        <v>0</v>
      </c>
      <c r="G374" s="314">
        <f t="shared" si="26"/>
        <v>0</v>
      </c>
    </row>
    <row r="375" outlineLevel="1" spans="1:7">
      <c r="A375" s="307" t="s">
        <v>644</v>
      </c>
      <c r="B375" s="308" t="s">
        <v>645</v>
      </c>
      <c r="C375" s="309">
        <f>SUM(C376:C380)</f>
        <v>0</v>
      </c>
      <c r="D375" s="309">
        <f>SUM(D376:D380)</f>
        <v>0</v>
      </c>
      <c r="E375" s="309">
        <f>SUM(E376:E380)</f>
        <v>0</v>
      </c>
      <c r="F375" s="310">
        <f t="shared" si="25"/>
        <v>0</v>
      </c>
      <c r="G375" s="310">
        <f t="shared" si="26"/>
        <v>0</v>
      </c>
    </row>
    <row r="376" ht="15.6" customHeight="1" outlineLevel="2" spans="1:7">
      <c r="A376" s="311" t="s">
        <v>646</v>
      </c>
      <c r="B376" s="312" t="s">
        <v>65</v>
      </c>
      <c r="C376" s="313"/>
      <c r="D376" s="313"/>
      <c r="E376" s="313"/>
      <c r="F376" s="314">
        <f t="shared" si="25"/>
        <v>0</v>
      </c>
      <c r="G376" s="314">
        <f t="shared" si="26"/>
        <v>0</v>
      </c>
    </row>
    <row r="377" ht="15.6" customHeight="1" outlineLevel="2" spans="1:7">
      <c r="A377" s="311" t="s">
        <v>647</v>
      </c>
      <c r="B377" s="312" t="s">
        <v>67</v>
      </c>
      <c r="C377" s="313"/>
      <c r="D377" s="313"/>
      <c r="E377" s="313"/>
      <c r="F377" s="314">
        <f t="shared" si="25"/>
        <v>0</v>
      </c>
      <c r="G377" s="314">
        <f t="shared" si="26"/>
        <v>0</v>
      </c>
    </row>
    <row r="378" ht="15.6" customHeight="1" outlineLevel="2" spans="1:7">
      <c r="A378" s="311" t="s">
        <v>648</v>
      </c>
      <c r="B378" s="312" t="s">
        <v>166</v>
      </c>
      <c r="C378" s="313"/>
      <c r="D378" s="313"/>
      <c r="E378" s="313"/>
      <c r="F378" s="314">
        <f t="shared" si="25"/>
        <v>0</v>
      </c>
      <c r="G378" s="314">
        <f t="shared" si="26"/>
        <v>0</v>
      </c>
    </row>
    <row r="379" ht="15.6" customHeight="1" outlineLevel="2" spans="1:7">
      <c r="A379" s="311" t="s">
        <v>649</v>
      </c>
      <c r="B379" s="312" t="s">
        <v>650</v>
      </c>
      <c r="C379" s="313"/>
      <c r="D379" s="313"/>
      <c r="E379" s="313"/>
      <c r="F379" s="314">
        <f t="shared" si="25"/>
        <v>0</v>
      </c>
      <c r="G379" s="314">
        <f t="shared" si="26"/>
        <v>0</v>
      </c>
    </row>
    <row r="380" ht="15.6" customHeight="1" outlineLevel="2" spans="1:7">
      <c r="A380" s="311" t="s">
        <v>651</v>
      </c>
      <c r="B380" s="312" t="s">
        <v>652</v>
      </c>
      <c r="C380" s="313"/>
      <c r="D380" s="313"/>
      <c r="E380" s="313"/>
      <c r="F380" s="314">
        <f t="shared" si="25"/>
        <v>0</v>
      </c>
      <c r="G380" s="314">
        <f t="shared" si="26"/>
        <v>0</v>
      </c>
    </row>
    <row r="381" outlineLevel="1" spans="1:7">
      <c r="A381" s="307" t="s">
        <v>653</v>
      </c>
      <c r="B381" s="308" t="s">
        <v>654</v>
      </c>
      <c r="C381" s="309">
        <f>SUM(C382:C383)</f>
        <v>0</v>
      </c>
      <c r="D381" s="309">
        <f>SUM(D382:D383)</f>
        <v>259</v>
      </c>
      <c r="E381" s="309">
        <f>SUM(E382:E383)</f>
        <v>0</v>
      </c>
      <c r="F381" s="310">
        <f t="shared" si="25"/>
        <v>0</v>
      </c>
      <c r="G381" s="310">
        <f t="shared" si="26"/>
        <v>0</v>
      </c>
    </row>
    <row r="382" ht="15.6" customHeight="1" outlineLevel="2" spans="1:7">
      <c r="A382" s="311" t="s">
        <v>655</v>
      </c>
      <c r="B382" s="312" t="s">
        <v>656</v>
      </c>
      <c r="C382" s="315"/>
      <c r="D382" s="315"/>
      <c r="E382" s="313"/>
      <c r="F382" s="314">
        <f t="shared" si="25"/>
        <v>0</v>
      </c>
      <c r="G382" s="314">
        <f t="shared" si="26"/>
        <v>0</v>
      </c>
    </row>
    <row r="383" ht="15.6" customHeight="1" outlineLevel="2" spans="1:7">
      <c r="A383" s="311" t="s">
        <v>657</v>
      </c>
      <c r="B383" s="312" t="s">
        <v>654</v>
      </c>
      <c r="C383" s="315"/>
      <c r="D383" s="315">
        <v>259</v>
      </c>
      <c r="E383" s="313"/>
      <c r="F383" s="314">
        <f t="shared" si="25"/>
        <v>0</v>
      </c>
      <c r="G383" s="314">
        <f t="shared" si="26"/>
        <v>0</v>
      </c>
    </row>
    <row r="384" spans="1:7">
      <c r="A384" s="304" t="s">
        <v>658</v>
      </c>
      <c r="B384" s="114" t="s">
        <v>659</v>
      </c>
      <c r="C384" s="305">
        <f>SUM(C385,C390,C397,C403,C409,C413,C417,C421,C427,C434)</f>
        <v>93000</v>
      </c>
      <c r="D384" s="305">
        <f>SUM(D385,D390,D397,D403,D409,D413,D417,D421,D427,D434)</f>
        <v>81120</v>
      </c>
      <c r="E384" s="305">
        <f>SUM(E385,E390,E397,E403,E409,E413,E417,E421,E427,E434)</f>
        <v>82670</v>
      </c>
      <c r="F384" s="306">
        <f t="shared" si="25"/>
        <v>0.888924731182796</v>
      </c>
      <c r="G384" s="306">
        <f t="shared" si="26"/>
        <v>1.01910749506903</v>
      </c>
    </row>
    <row r="385" outlineLevel="1" spans="1:7">
      <c r="A385" s="307" t="s">
        <v>660</v>
      </c>
      <c r="B385" s="308" t="s">
        <v>661</v>
      </c>
      <c r="C385" s="309">
        <f>SUM(C386:C389)</f>
        <v>1421</v>
      </c>
      <c r="D385" s="309">
        <f>SUM(D386:D389)</f>
        <v>1985</v>
      </c>
      <c r="E385" s="309">
        <f>SUM(E386:E389)</f>
        <v>2140</v>
      </c>
      <c r="F385" s="310">
        <f t="shared" si="25"/>
        <v>1.50598170302604</v>
      </c>
      <c r="G385" s="310">
        <f t="shared" si="26"/>
        <v>1.07808564231738</v>
      </c>
    </row>
    <row r="386" ht="15.6" customHeight="1" outlineLevel="2" spans="1:7">
      <c r="A386" s="311" t="s">
        <v>662</v>
      </c>
      <c r="B386" s="312" t="s">
        <v>65</v>
      </c>
      <c r="C386" s="313">
        <v>736</v>
      </c>
      <c r="D386" s="315">
        <v>1877</v>
      </c>
      <c r="E386" s="313">
        <v>1890</v>
      </c>
      <c r="F386" s="314">
        <f t="shared" si="25"/>
        <v>2.5679347826087</v>
      </c>
      <c r="G386" s="314">
        <f t="shared" si="26"/>
        <v>1.00692594565796</v>
      </c>
    </row>
    <row r="387" ht="15.6" customHeight="1" outlineLevel="2" spans="1:7">
      <c r="A387" s="311" t="s">
        <v>663</v>
      </c>
      <c r="B387" s="312" t="s">
        <v>67</v>
      </c>
      <c r="C387" s="313">
        <v>365</v>
      </c>
      <c r="D387" s="313">
        <v>10</v>
      </c>
      <c r="E387" s="313">
        <v>136</v>
      </c>
      <c r="F387" s="314">
        <f t="shared" si="25"/>
        <v>0.372602739726027</v>
      </c>
      <c r="G387" s="314">
        <f t="shared" si="26"/>
        <v>13.6</v>
      </c>
    </row>
    <row r="388" ht="15.6" customHeight="1" outlineLevel="2" spans="1:7">
      <c r="A388" s="311" t="s">
        <v>664</v>
      </c>
      <c r="B388" s="312" t="s">
        <v>69</v>
      </c>
      <c r="C388" s="313"/>
      <c r="D388" s="313">
        <v>0</v>
      </c>
      <c r="E388" s="313"/>
      <c r="F388" s="314">
        <f t="shared" si="25"/>
        <v>0</v>
      </c>
      <c r="G388" s="314">
        <f t="shared" si="26"/>
        <v>0</v>
      </c>
    </row>
    <row r="389" ht="15.6" customHeight="1" outlineLevel="2" spans="1:7">
      <c r="A389" s="311" t="s">
        <v>665</v>
      </c>
      <c r="B389" s="312" t="s">
        <v>666</v>
      </c>
      <c r="C389" s="313">
        <v>320</v>
      </c>
      <c r="D389" s="315">
        <v>98</v>
      </c>
      <c r="E389" s="313">
        <v>114</v>
      </c>
      <c r="F389" s="314">
        <f t="shared" si="25"/>
        <v>0.35625</v>
      </c>
      <c r="G389" s="314">
        <f t="shared" si="26"/>
        <v>1.16326530612245</v>
      </c>
    </row>
    <row r="390" outlineLevel="1" spans="1:7">
      <c r="A390" s="307" t="s">
        <v>667</v>
      </c>
      <c r="B390" s="308" t="s">
        <v>668</v>
      </c>
      <c r="C390" s="309">
        <f>SUM(C391:C396)</f>
        <v>90469</v>
      </c>
      <c r="D390" s="309">
        <f>SUM(D391:D396)</f>
        <v>79135</v>
      </c>
      <c r="E390" s="309">
        <f>SUM(E391:E396)</f>
        <v>80530</v>
      </c>
      <c r="F390" s="310">
        <f t="shared" si="25"/>
        <v>0.89013916369143</v>
      </c>
      <c r="G390" s="310">
        <f t="shared" si="26"/>
        <v>1.01762810387313</v>
      </c>
    </row>
    <row r="391" ht="15.6" customHeight="1" outlineLevel="2" spans="1:7">
      <c r="A391" s="311" t="s">
        <v>669</v>
      </c>
      <c r="B391" s="312" t="s">
        <v>670</v>
      </c>
      <c r="C391" s="313">
        <v>5787</v>
      </c>
      <c r="D391" s="315">
        <v>3817</v>
      </c>
      <c r="E391" s="313">
        <v>3928</v>
      </c>
      <c r="F391" s="314">
        <f t="shared" ref="F391:F436" si="27">IF(C391&gt;0,E391/C391,0)</f>
        <v>0.678762744081562</v>
      </c>
      <c r="G391" s="314">
        <f t="shared" ref="G391:G436" si="28">IF(D391&gt;0,E391/D391,0)</f>
        <v>1.0290804296568</v>
      </c>
    </row>
    <row r="392" ht="15.6" customHeight="1" outlineLevel="2" spans="1:7">
      <c r="A392" s="311" t="s">
        <v>671</v>
      </c>
      <c r="B392" s="312" t="s">
        <v>672</v>
      </c>
      <c r="C392" s="313">
        <v>56145</v>
      </c>
      <c r="D392" s="315">
        <v>49748</v>
      </c>
      <c r="E392" s="313">
        <v>50265</v>
      </c>
      <c r="F392" s="314">
        <f t="shared" si="27"/>
        <v>0.895271172855998</v>
      </c>
      <c r="G392" s="314">
        <f t="shared" si="28"/>
        <v>1.01039237758302</v>
      </c>
    </row>
    <row r="393" ht="15.6" customHeight="1" outlineLevel="2" spans="1:7">
      <c r="A393" s="311" t="s">
        <v>673</v>
      </c>
      <c r="B393" s="312" t="s">
        <v>674</v>
      </c>
      <c r="C393" s="313">
        <v>20569</v>
      </c>
      <c r="D393" s="315">
        <v>21373</v>
      </c>
      <c r="E393" s="313">
        <v>22010</v>
      </c>
      <c r="F393" s="314">
        <f t="shared" si="27"/>
        <v>1.0700568817152</v>
      </c>
      <c r="G393" s="314">
        <f t="shared" si="28"/>
        <v>1.0298039582651</v>
      </c>
    </row>
    <row r="394" ht="15.6" customHeight="1" outlineLevel="2" spans="1:7">
      <c r="A394" s="311" t="s">
        <v>675</v>
      </c>
      <c r="B394" s="312" t="s">
        <v>676</v>
      </c>
      <c r="C394" s="313">
        <v>7968</v>
      </c>
      <c r="D394" s="315">
        <v>4197</v>
      </c>
      <c r="E394" s="313">
        <v>4327</v>
      </c>
      <c r="F394" s="314">
        <f t="shared" si="27"/>
        <v>0.54304718875502</v>
      </c>
      <c r="G394" s="314">
        <f t="shared" si="28"/>
        <v>1.03097450559924</v>
      </c>
    </row>
    <row r="395" ht="15.6" customHeight="1" outlineLevel="2" spans="1:7">
      <c r="A395" s="311" t="s">
        <v>677</v>
      </c>
      <c r="B395" s="312" t="s">
        <v>678</v>
      </c>
      <c r="C395" s="313"/>
      <c r="D395" s="313">
        <v>0</v>
      </c>
      <c r="E395" s="313"/>
      <c r="F395" s="314">
        <f t="shared" si="27"/>
        <v>0</v>
      </c>
      <c r="G395" s="314">
        <f t="shared" si="28"/>
        <v>0</v>
      </c>
    </row>
    <row r="396" ht="15.6" customHeight="1" outlineLevel="2" spans="1:7">
      <c r="A396" s="311" t="s">
        <v>679</v>
      </c>
      <c r="B396" s="312" t="s">
        <v>680</v>
      </c>
      <c r="C396" s="313"/>
      <c r="D396" s="313"/>
      <c r="E396" s="313"/>
      <c r="F396" s="314">
        <f t="shared" si="27"/>
        <v>0</v>
      </c>
      <c r="G396" s="314">
        <f t="shared" si="28"/>
        <v>0</v>
      </c>
    </row>
    <row r="397" outlineLevel="1" spans="1:7">
      <c r="A397" s="307" t="s">
        <v>681</v>
      </c>
      <c r="B397" s="308" t="s">
        <v>682</v>
      </c>
      <c r="C397" s="309">
        <f>SUM(C398:C402)</f>
        <v>0</v>
      </c>
      <c r="D397" s="309">
        <f>SUM(D398:D402)</f>
        <v>0</v>
      </c>
      <c r="E397" s="309">
        <f>SUM(E398:E402)</f>
        <v>0</v>
      </c>
      <c r="F397" s="310">
        <f t="shared" si="27"/>
        <v>0</v>
      </c>
      <c r="G397" s="310">
        <f t="shared" si="28"/>
        <v>0</v>
      </c>
    </row>
    <row r="398" ht="15.6" customHeight="1" outlineLevel="2" spans="1:7">
      <c r="A398" s="311" t="s">
        <v>683</v>
      </c>
      <c r="B398" s="312" t="s">
        <v>684</v>
      </c>
      <c r="C398" s="313"/>
      <c r="D398" s="313"/>
      <c r="E398" s="313"/>
      <c r="F398" s="314">
        <f t="shared" si="27"/>
        <v>0</v>
      </c>
      <c r="G398" s="314">
        <f t="shared" si="28"/>
        <v>0</v>
      </c>
    </row>
    <row r="399" ht="15.6" customHeight="1" outlineLevel="2" spans="1:7">
      <c r="A399" s="311" t="s">
        <v>685</v>
      </c>
      <c r="B399" s="312" t="s">
        <v>686</v>
      </c>
      <c r="C399" s="313"/>
      <c r="D399" s="313"/>
      <c r="E399" s="313"/>
      <c r="F399" s="314">
        <f t="shared" si="27"/>
        <v>0</v>
      </c>
      <c r="G399" s="314">
        <f t="shared" si="28"/>
        <v>0</v>
      </c>
    </row>
    <row r="400" ht="15.6" customHeight="1" outlineLevel="2" spans="1:7">
      <c r="A400" s="311" t="s">
        <v>687</v>
      </c>
      <c r="B400" s="312" t="s">
        <v>688</v>
      </c>
      <c r="C400" s="313"/>
      <c r="D400" s="313"/>
      <c r="E400" s="313"/>
      <c r="F400" s="314">
        <f t="shared" si="27"/>
        <v>0</v>
      </c>
      <c r="G400" s="314">
        <f t="shared" si="28"/>
        <v>0</v>
      </c>
    </row>
    <row r="401" ht="15.6" customHeight="1" outlineLevel="2" spans="1:7">
      <c r="A401" s="311" t="s">
        <v>689</v>
      </c>
      <c r="B401" s="312" t="s">
        <v>690</v>
      </c>
      <c r="C401" s="313"/>
      <c r="D401" s="313"/>
      <c r="E401" s="313"/>
      <c r="F401" s="314">
        <f t="shared" si="27"/>
        <v>0</v>
      </c>
      <c r="G401" s="314">
        <f t="shared" si="28"/>
        <v>0</v>
      </c>
    </row>
    <row r="402" ht="15.6" customHeight="1" outlineLevel="2" spans="1:7">
      <c r="A402" s="311" t="s">
        <v>691</v>
      </c>
      <c r="B402" s="312" t="s">
        <v>692</v>
      </c>
      <c r="C402" s="313"/>
      <c r="D402" s="313"/>
      <c r="E402" s="313"/>
      <c r="F402" s="314">
        <f t="shared" si="27"/>
        <v>0</v>
      </c>
      <c r="G402" s="314">
        <f t="shared" si="28"/>
        <v>0</v>
      </c>
    </row>
    <row r="403" outlineLevel="1" spans="1:7">
      <c r="A403" s="307" t="s">
        <v>693</v>
      </c>
      <c r="B403" s="308" t="s">
        <v>694</v>
      </c>
      <c r="C403" s="309">
        <f>SUM(C404:C408)</f>
        <v>0</v>
      </c>
      <c r="D403" s="309">
        <f>SUM(D404:D408)</f>
        <v>0</v>
      </c>
      <c r="E403" s="309">
        <f>SUM(E404:E408)</f>
        <v>0</v>
      </c>
      <c r="F403" s="310">
        <f t="shared" si="27"/>
        <v>0</v>
      </c>
      <c r="G403" s="310">
        <f t="shared" si="28"/>
        <v>0</v>
      </c>
    </row>
    <row r="404" ht="15.6" customHeight="1" outlineLevel="2" spans="1:7">
      <c r="A404" s="311" t="s">
        <v>695</v>
      </c>
      <c r="B404" s="312" t="s">
        <v>696</v>
      </c>
      <c r="C404" s="313"/>
      <c r="D404" s="313"/>
      <c r="E404" s="313"/>
      <c r="F404" s="314">
        <f t="shared" si="27"/>
        <v>0</v>
      </c>
      <c r="G404" s="314">
        <f t="shared" si="28"/>
        <v>0</v>
      </c>
    </row>
    <row r="405" ht="15.6" customHeight="1" outlineLevel="2" spans="1:7">
      <c r="A405" s="311" t="s">
        <v>697</v>
      </c>
      <c r="B405" s="312" t="s">
        <v>698</v>
      </c>
      <c r="C405" s="313"/>
      <c r="D405" s="313"/>
      <c r="E405" s="313"/>
      <c r="F405" s="314">
        <f t="shared" si="27"/>
        <v>0</v>
      </c>
      <c r="G405" s="314">
        <f t="shared" si="28"/>
        <v>0</v>
      </c>
    </row>
    <row r="406" ht="15.6" customHeight="1" outlineLevel="2" spans="1:7">
      <c r="A406" s="311" t="s">
        <v>699</v>
      </c>
      <c r="B406" s="312" t="s">
        <v>700</v>
      </c>
      <c r="C406" s="313"/>
      <c r="D406" s="313"/>
      <c r="E406" s="313"/>
      <c r="F406" s="314">
        <f t="shared" si="27"/>
        <v>0</v>
      </c>
      <c r="G406" s="314">
        <f t="shared" si="28"/>
        <v>0</v>
      </c>
    </row>
    <row r="407" ht="15.6" customHeight="1" outlineLevel="2" spans="1:7">
      <c r="A407" s="311" t="s">
        <v>701</v>
      </c>
      <c r="B407" s="312" t="s">
        <v>702</v>
      </c>
      <c r="C407" s="313"/>
      <c r="D407" s="313"/>
      <c r="E407" s="313"/>
      <c r="F407" s="314">
        <f t="shared" si="27"/>
        <v>0</v>
      </c>
      <c r="G407" s="314">
        <f t="shared" si="28"/>
        <v>0</v>
      </c>
    </row>
    <row r="408" ht="15.6" customHeight="1" outlineLevel="2" spans="1:7">
      <c r="A408" s="311" t="s">
        <v>703</v>
      </c>
      <c r="B408" s="312" t="s">
        <v>704</v>
      </c>
      <c r="C408" s="313"/>
      <c r="D408" s="313"/>
      <c r="E408" s="313"/>
      <c r="F408" s="314">
        <f t="shared" si="27"/>
        <v>0</v>
      </c>
      <c r="G408" s="314">
        <f t="shared" si="28"/>
        <v>0</v>
      </c>
    </row>
    <row r="409" outlineLevel="1" spans="1:7">
      <c r="A409" s="307" t="s">
        <v>705</v>
      </c>
      <c r="B409" s="308" t="s">
        <v>706</v>
      </c>
      <c r="C409" s="309">
        <f>SUM(C410:C412)</f>
        <v>0</v>
      </c>
      <c r="D409" s="309">
        <f>SUM(D410:D412)</f>
        <v>0</v>
      </c>
      <c r="E409" s="309">
        <f>SUM(E410:E412)</f>
        <v>0</v>
      </c>
      <c r="F409" s="310">
        <f t="shared" si="27"/>
        <v>0</v>
      </c>
      <c r="G409" s="310">
        <f t="shared" si="28"/>
        <v>0</v>
      </c>
    </row>
    <row r="410" ht="15.6" customHeight="1" outlineLevel="2" spans="1:7">
      <c r="A410" s="311" t="s">
        <v>707</v>
      </c>
      <c r="B410" s="312" t="s">
        <v>708</v>
      </c>
      <c r="C410" s="313"/>
      <c r="D410" s="313"/>
      <c r="E410" s="313"/>
      <c r="F410" s="314">
        <f t="shared" si="27"/>
        <v>0</v>
      </c>
      <c r="G410" s="314">
        <f t="shared" si="28"/>
        <v>0</v>
      </c>
    </row>
    <row r="411" ht="15.6" customHeight="1" outlineLevel="2" spans="1:7">
      <c r="A411" s="311" t="s">
        <v>709</v>
      </c>
      <c r="B411" s="312" t="s">
        <v>710</v>
      </c>
      <c r="C411" s="313"/>
      <c r="D411" s="313"/>
      <c r="E411" s="313"/>
      <c r="F411" s="314">
        <f t="shared" si="27"/>
        <v>0</v>
      </c>
      <c r="G411" s="314">
        <f t="shared" si="28"/>
        <v>0</v>
      </c>
    </row>
    <row r="412" ht="15.6" customHeight="1" outlineLevel="2" spans="1:7">
      <c r="A412" s="311" t="s">
        <v>711</v>
      </c>
      <c r="B412" s="312" t="s">
        <v>712</v>
      </c>
      <c r="C412" s="313"/>
      <c r="D412" s="313"/>
      <c r="E412" s="313"/>
      <c r="F412" s="314">
        <f t="shared" si="27"/>
        <v>0</v>
      </c>
      <c r="G412" s="314">
        <f t="shared" si="28"/>
        <v>0</v>
      </c>
    </row>
    <row r="413" outlineLevel="1" spans="1:7">
      <c r="A413" s="307" t="s">
        <v>713</v>
      </c>
      <c r="B413" s="308" t="s">
        <v>714</v>
      </c>
      <c r="C413" s="309">
        <f>SUM(C414:C416)</f>
        <v>0</v>
      </c>
      <c r="D413" s="309">
        <f>SUM(D414:D416)</f>
        <v>0</v>
      </c>
      <c r="E413" s="309">
        <f>SUM(E414:E416)</f>
        <v>0</v>
      </c>
      <c r="F413" s="310">
        <f t="shared" si="27"/>
        <v>0</v>
      </c>
      <c r="G413" s="310">
        <f t="shared" si="28"/>
        <v>0</v>
      </c>
    </row>
    <row r="414" ht="15.6" customHeight="1" outlineLevel="2" spans="1:7">
      <c r="A414" s="311" t="s">
        <v>715</v>
      </c>
      <c r="B414" s="312" t="s">
        <v>716</v>
      </c>
      <c r="C414" s="313"/>
      <c r="D414" s="313"/>
      <c r="E414" s="313"/>
      <c r="F414" s="314">
        <f t="shared" si="27"/>
        <v>0</v>
      </c>
      <c r="G414" s="314">
        <f t="shared" si="28"/>
        <v>0</v>
      </c>
    </row>
    <row r="415" ht="15.6" customHeight="1" outlineLevel="2" spans="1:7">
      <c r="A415" s="311" t="s">
        <v>717</v>
      </c>
      <c r="B415" s="312" t="s">
        <v>718</v>
      </c>
      <c r="C415" s="313"/>
      <c r="D415" s="313"/>
      <c r="E415" s="313"/>
      <c r="F415" s="314">
        <f t="shared" si="27"/>
        <v>0</v>
      </c>
      <c r="G415" s="314">
        <f t="shared" si="28"/>
        <v>0</v>
      </c>
    </row>
    <row r="416" ht="15.6" customHeight="1" outlineLevel="2" spans="1:7">
      <c r="A416" s="311" t="s">
        <v>719</v>
      </c>
      <c r="B416" s="312" t="s">
        <v>720</v>
      </c>
      <c r="C416" s="313"/>
      <c r="D416" s="313"/>
      <c r="E416" s="313"/>
      <c r="F416" s="314">
        <f t="shared" si="27"/>
        <v>0</v>
      </c>
      <c r="G416" s="314">
        <f t="shared" si="28"/>
        <v>0</v>
      </c>
    </row>
    <row r="417" outlineLevel="1" spans="1:7">
      <c r="A417" s="307" t="s">
        <v>721</v>
      </c>
      <c r="B417" s="308" t="s">
        <v>722</v>
      </c>
      <c r="C417" s="309">
        <f>SUM(C418:C420)</f>
        <v>0</v>
      </c>
      <c r="D417" s="309">
        <f>SUM(D418:D420)</f>
        <v>0</v>
      </c>
      <c r="E417" s="309">
        <f>SUM(E418:E420)</f>
        <v>0</v>
      </c>
      <c r="F417" s="310">
        <f t="shared" si="27"/>
        <v>0</v>
      </c>
      <c r="G417" s="310">
        <f t="shared" si="28"/>
        <v>0</v>
      </c>
    </row>
    <row r="418" ht="15.6" customHeight="1" outlineLevel="2" spans="1:7">
      <c r="A418" s="311" t="s">
        <v>723</v>
      </c>
      <c r="B418" s="312" t="s">
        <v>724</v>
      </c>
      <c r="C418" s="315"/>
      <c r="D418" s="315"/>
      <c r="E418" s="313"/>
      <c r="F418" s="314">
        <f t="shared" si="27"/>
        <v>0</v>
      </c>
      <c r="G418" s="314">
        <f t="shared" si="28"/>
        <v>0</v>
      </c>
    </row>
    <row r="419" ht="15.6" customHeight="1" outlineLevel="2" spans="1:7">
      <c r="A419" s="311" t="s">
        <v>725</v>
      </c>
      <c r="B419" s="312" t="s">
        <v>726</v>
      </c>
      <c r="C419" s="313"/>
      <c r="D419" s="313"/>
      <c r="E419" s="313"/>
      <c r="F419" s="314">
        <f t="shared" si="27"/>
        <v>0</v>
      </c>
      <c r="G419" s="314">
        <f t="shared" si="28"/>
        <v>0</v>
      </c>
    </row>
    <row r="420" ht="15.6" customHeight="1" outlineLevel="2" spans="1:7">
      <c r="A420" s="311" t="s">
        <v>727</v>
      </c>
      <c r="B420" s="312" t="s">
        <v>728</v>
      </c>
      <c r="C420" s="313"/>
      <c r="D420" s="313"/>
      <c r="E420" s="313"/>
      <c r="F420" s="314">
        <f t="shared" si="27"/>
        <v>0</v>
      </c>
      <c r="G420" s="314">
        <f t="shared" si="28"/>
        <v>0</v>
      </c>
    </row>
    <row r="421" outlineLevel="1" spans="1:7">
      <c r="A421" s="307" t="s">
        <v>729</v>
      </c>
      <c r="B421" s="308" t="s">
        <v>730</v>
      </c>
      <c r="C421" s="309">
        <f>SUM(C422:C426)</f>
        <v>0</v>
      </c>
      <c r="D421" s="309">
        <f>SUM(D422:D426)</f>
        <v>0</v>
      </c>
      <c r="E421" s="309">
        <f>SUM(E422:E426)</f>
        <v>0</v>
      </c>
      <c r="F421" s="310">
        <f t="shared" si="27"/>
        <v>0</v>
      </c>
      <c r="G421" s="310">
        <f t="shared" si="28"/>
        <v>0</v>
      </c>
    </row>
    <row r="422" ht="15.6" customHeight="1" outlineLevel="2" spans="1:7">
      <c r="A422" s="311" t="s">
        <v>731</v>
      </c>
      <c r="B422" s="312" t="s">
        <v>732</v>
      </c>
      <c r="C422" s="313"/>
      <c r="D422" s="313"/>
      <c r="E422" s="313"/>
      <c r="F422" s="314">
        <f t="shared" si="27"/>
        <v>0</v>
      </c>
      <c r="G422" s="314">
        <f t="shared" si="28"/>
        <v>0</v>
      </c>
    </row>
    <row r="423" ht="15.6" customHeight="1" outlineLevel="2" spans="1:7">
      <c r="A423" s="311" t="s">
        <v>733</v>
      </c>
      <c r="B423" s="312" t="s">
        <v>734</v>
      </c>
      <c r="C423" s="313"/>
      <c r="D423" s="313"/>
      <c r="E423" s="313"/>
      <c r="F423" s="314">
        <f t="shared" si="27"/>
        <v>0</v>
      </c>
      <c r="G423" s="314">
        <f t="shared" si="28"/>
        <v>0</v>
      </c>
    </row>
    <row r="424" ht="15.6" customHeight="1" outlineLevel="2" spans="1:7">
      <c r="A424" s="311" t="s">
        <v>735</v>
      </c>
      <c r="B424" s="312" t="s">
        <v>736</v>
      </c>
      <c r="C424" s="313"/>
      <c r="D424" s="313"/>
      <c r="E424" s="313"/>
      <c r="F424" s="314">
        <f t="shared" si="27"/>
        <v>0</v>
      </c>
      <c r="G424" s="314">
        <f t="shared" si="28"/>
        <v>0</v>
      </c>
    </row>
    <row r="425" ht="15.6" customHeight="1" outlineLevel="2" spans="1:7">
      <c r="A425" s="311" t="s">
        <v>737</v>
      </c>
      <c r="B425" s="312" t="s">
        <v>738</v>
      </c>
      <c r="C425" s="313"/>
      <c r="D425" s="313"/>
      <c r="E425" s="313"/>
      <c r="F425" s="314">
        <f t="shared" si="27"/>
        <v>0</v>
      </c>
      <c r="G425" s="314">
        <f t="shared" si="28"/>
        <v>0</v>
      </c>
    </row>
    <row r="426" ht="15.6" customHeight="1" outlineLevel="2" spans="1:7">
      <c r="A426" s="311" t="s">
        <v>739</v>
      </c>
      <c r="B426" s="312" t="s">
        <v>740</v>
      </c>
      <c r="C426" s="313"/>
      <c r="D426" s="313"/>
      <c r="E426" s="313"/>
      <c r="F426" s="314">
        <f t="shared" si="27"/>
        <v>0</v>
      </c>
      <c r="G426" s="314">
        <f t="shared" si="28"/>
        <v>0</v>
      </c>
    </row>
    <row r="427" outlineLevel="1" spans="1:7">
      <c r="A427" s="307" t="s">
        <v>741</v>
      </c>
      <c r="B427" s="308" t="s">
        <v>742</v>
      </c>
      <c r="C427" s="309">
        <f>SUM(C428:C433)</f>
        <v>1110</v>
      </c>
      <c r="D427" s="309">
        <f>SUM(D428:D433)</f>
        <v>0</v>
      </c>
      <c r="E427" s="309">
        <f>SUM(E428:E433)</f>
        <v>0</v>
      </c>
      <c r="F427" s="310">
        <f t="shared" si="27"/>
        <v>0</v>
      </c>
      <c r="G427" s="310">
        <f t="shared" si="28"/>
        <v>0</v>
      </c>
    </row>
    <row r="428" ht="15.6" customHeight="1" outlineLevel="2" spans="1:7">
      <c r="A428" s="311" t="s">
        <v>743</v>
      </c>
      <c r="B428" s="312" t="s">
        <v>744</v>
      </c>
      <c r="C428" s="313">
        <v>582</v>
      </c>
      <c r="D428" s="315"/>
      <c r="E428" s="313"/>
      <c r="F428" s="314">
        <f t="shared" si="27"/>
        <v>0</v>
      </c>
      <c r="G428" s="314">
        <f t="shared" si="28"/>
        <v>0</v>
      </c>
    </row>
    <row r="429" ht="15.6" customHeight="1" outlineLevel="2" spans="1:7">
      <c r="A429" s="311" t="s">
        <v>745</v>
      </c>
      <c r="B429" s="312" t="s">
        <v>746</v>
      </c>
      <c r="C429" s="313"/>
      <c r="D429" s="315"/>
      <c r="E429" s="313"/>
      <c r="F429" s="314">
        <f t="shared" si="27"/>
        <v>0</v>
      </c>
      <c r="G429" s="314">
        <f t="shared" si="28"/>
        <v>0</v>
      </c>
    </row>
    <row r="430" ht="15.6" customHeight="1" outlineLevel="2" spans="1:7">
      <c r="A430" s="311" t="s">
        <v>747</v>
      </c>
      <c r="B430" s="312" t="s">
        <v>748</v>
      </c>
      <c r="C430" s="313">
        <v>335</v>
      </c>
      <c r="D430" s="315"/>
      <c r="E430" s="313"/>
      <c r="F430" s="314">
        <f t="shared" si="27"/>
        <v>0</v>
      </c>
      <c r="G430" s="314">
        <f t="shared" si="28"/>
        <v>0</v>
      </c>
    </row>
    <row r="431" ht="15.6" customHeight="1" outlineLevel="2" spans="1:7">
      <c r="A431" s="311" t="s">
        <v>749</v>
      </c>
      <c r="B431" s="312" t="s">
        <v>750</v>
      </c>
      <c r="C431" s="313">
        <v>193</v>
      </c>
      <c r="D431" s="315"/>
      <c r="E431" s="313"/>
      <c r="F431" s="314">
        <f t="shared" si="27"/>
        <v>0</v>
      </c>
      <c r="G431" s="314">
        <f t="shared" si="28"/>
        <v>0</v>
      </c>
    </row>
    <row r="432" ht="15.6" customHeight="1" outlineLevel="2" spans="1:7">
      <c r="A432" s="311" t="s">
        <v>751</v>
      </c>
      <c r="B432" s="312" t="s">
        <v>752</v>
      </c>
      <c r="C432" s="313"/>
      <c r="D432" s="315"/>
      <c r="E432" s="313"/>
      <c r="F432" s="314">
        <f t="shared" si="27"/>
        <v>0</v>
      </c>
      <c r="G432" s="314">
        <f t="shared" si="28"/>
        <v>0</v>
      </c>
    </row>
    <row r="433" ht="15.6" customHeight="1" outlineLevel="2" spans="1:7">
      <c r="A433" s="311" t="s">
        <v>753</v>
      </c>
      <c r="B433" s="312" t="s">
        <v>754</v>
      </c>
      <c r="C433" s="313"/>
      <c r="D433" s="315"/>
      <c r="E433" s="313"/>
      <c r="F433" s="314">
        <f t="shared" si="27"/>
        <v>0</v>
      </c>
      <c r="G433" s="314">
        <f t="shared" si="28"/>
        <v>0</v>
      </c>
    </row>
    <row r="434" outlineLevel="1" spans="1:7">
      <c r="A434" s="307" t="s">
        <v>755</v>
      </c>
      <c r="B434" s="308" t="s">
        <v>756</v>
      </c>
      <c r="C434" s="309">
        <f>SUM(C435)</f>
        <v>0</v>
      </c>
      <c r="D434" s="309">
        <f t="shared" ref="D434:E434" si="29">SUM(D435)</f>
        <v>0</v>
      </c>
      <c r="E434" s="309">
        <f t="shared" si="29"/>
        <v>0</v>
      </c>
      <c r="F434" s="310">
        <f t="shared" si="27"/>
        <v>0</v>
      </c>
      <c r="G434" s="310">
        <f t="shared" si="28"/>
        <v>0</v>
      </c>
    </row>
    <row r="435" ht="15.6" customHeight="1" outlineLevel="2" spans="1:7">
      <c r="A435" s="311" t="s">
        <v>757</v>
      </c>
      <c r="B435" s="312" t="s">
        <v>756</v>
      </c>
      <c r="C435" s="315"/>
      <c r="D435" s="315"/>
      <c r="E435" s="313"/>
      <c r="F435" s="314">
        <f t="shared" si="27"/>
        <v>0</v>
      </c>
      <c r="G435" s="314">
        <f t="shared" si="28"/>
        <v>0</v>
      </c>
    </row>
    <row r="436" spans="1:7">
      <c r="A436" s="304" t="s">
        <v>758</v>
      </c>
      <c r="B436" s="114" t="s">
        <v>759</v>
      </c>
      <c r="C436" s="305">
        <f>SUM(C437,C442,C451,C457,C462,C467,C472,C479,C483,C487)</f>
        <v>1000</v>
      </c>
      <c r="D436" s="305">
        <f>SUM(D437,D442,D451,D457,D462,D467,D472,D479,D483,D487)</f>
        <v>1035</v>
      </c>
      <c r="E436" s="305">
        <f>SUM(E437,E442,E451,E457,E462,E467,E472,E479,E483,E487)</f>
        <v>2600</v>
      </c>
      <c r="F436" s="306">
        <f t="shared" si="27"/>
        <v>2.6</v>
      </c>
      <c r="G436" s="306">
        <f t="shared" si="28"/>
        <v>2.51207729468599</v>
      </c>
    </row>
    <row r="437" outlineLevel="1" spans="1:7">
      <c r="A437" s="307" t="s">
        <v>760</v>
      </c>
      <c r="B437" s="308" t="s">
        <v>761</v>
      </c>
      <c r="C437" s="309">
        <f>SUM(C438:C441)</f>
        <v>0</v>
      </c>
      <c r="D437" s="309">
        <f>SUM(D438:D441)</f>
        <v>220</v>
      </c>
      <c r="E437" s="309">
        <f>SUM(E438:E441)</f>
        <v>725</v>
      </c>
      <c r="F437" s="310">
        <f t="shared" ref="F437:F500" si="30">IF(C437&gt;0,E437/C437,0)</f>
        <v>0</v>
      </c>
      <c r="G437" s="310">
        <f t="shared" ref="G437:G500" si="31">IF(D437&gt;0,E437/D437,0)</f>
        <v>3.29545454545455</v>
      </c>
    </row>
    <row r="438" ht="15.6" customHeight="1" outlineLevel="2" spans="1:7">
      <c r="A438" s="311" t="s">
        <v>762</v>
      </c>
      <c r="B438" s="312" t="s">
        <v>65</v>
      </c>
      <c r="C438" s="313"/>
      <c r="D438" s="313"/>
      <c r="E438" s="313"/>
      <c r="F438" s="314">
        <f t="shared" si="30"/>
        <v>0</v>
      </c>
      <c r="G438" s="314">
        <f t="shared" si="31"/>
        <v>0</v>
      </c>
    </row>
    <row r="439" ht="15.6" customHeight="1" outlineLevel="2" spans="1:7">
      <c r="A439" s="311" t="s">
        <v>763</v>
      </c>
      <c r="B439" s="312" t="s">
        <v>67</v>
      </c>
      <c r="C439" s="313"/>
      <c r="D439" s="313"/>
      <c r="E439" s="313"/>
      <c r="F439" s="314">
        <f t="shared" si="30"/>
        <v>0</v>
      </c>
      <c r="G439" s="314">
        <f t="shared" si="31"/>
        <v>0</v>
      </c>
    </row>
    <row r="440" ht="15.6" customHeight="1" outlineLevel="2" spans="1:7">
      <c r="A440" s="311" t="s">
        <v>764</v>
      </c>
      <c r="B440" s="312" t="s">
        <v>69</v>
      </c>
      <c r="C440" s="313"/>
      <c r="D440" s="313"/>
      <c r="E440" s="313"/>
      <c r="F440" s="314">
        <f t="shared" si="30"/>
        <v>0</v>
      </c>
      <c r="G440" s="314">
        <f t="shared" si="31"/>
        <v>0</v>
      </c>
    </row>
    <row r="441" ht="15.6" customHeight="1" outlineLevel="2" spans="1:7">
      <c r="A441" s="311" t="s">
        <v>765</v>
      </c>
      <c r="B441" s="312" t="s">
        <v>766</v>
      </c>
      <c r="C441" s="313"/>
      <c r="D441" s="313">
        <v>220</v>
      </c>
      <c r="E441" s="313">
        <v>725</v>
      </c>
      <c r="F441" s="314">
        <f t="shared" si="30"/>
        <v>0</v>
      </c>
      <c r="G441" s="314">
        <f t="shared" si="31"/>
        <v>3.29545454545455</v>
      </c>
    </row>
    <row r="442" outlineLevel="1" spans="1:7">
      <c r="A442" s="307" t="s">
        <v>767</v>
      </c>
      <c r="B442" s="308" t="s">
        <v>768</v>
      </c>
      <c r="C442" s="309">
        <f>SUM(C443:C450)</f>
        <v>0</v>
      </c>
      <c r="D442" s="309">
        <f>SUM(D443:D450)</f>
        <v>0</v>
      </c>
      <c r="E442" s="309">
        <f>SUM(E443:E450)</f>
        <v>0</v>
      </c>
      <c r="F442" s="310">
        <f t="shared" si="30"/>
        <v>0</v>
      </c>
      <c r="G442" s="310">
        <f t="shared" si="31"/>
        <v>0</v>
      </c>
    </row>
    <row r="443" ht="15.6" customHeight="1" outlineLevel="2" spans="1:7">
      <c r="A443" s="311" t="s">
        <v>769</v>
      </c>
      <c r="B443" s="312" t="s">
        <v>770</v>
      </c>
      <c r="C443" s="313"/>
      <c r="D443" s="313"/>
      <c r="E443" s="313"/>
      <c r="F443" s="314">
        <f t="shared" si="30"/>
        <v>0</v>
      </c>
      <c r="G443" s="314">
        <f t="shared" si="31"/>
        <v>0</v>
      </c>
    </row>
    <row r="444" ht="15.6" customHeight="1" outlineLevel="2" spans="1:7">
      <c r="A444" s="311" t="s">
        <v>771</v>
      </c>
      <c r="B444" s="312" t="s">
        <v>772</v>
      </c>
      <c r="C444" s="313"/>
      <c r="D444" s="313"/>
      <c r="E444" s="313"/>
      <c r="F444" s="314">
        <f t="shared" si="30"/>
        <v>0</v>
      </c>
      <c r="G444" s="314">
        <f t="shared" si="31"/>
        <v>0</v>
      </c>
    </row>
    <row r="445" ht="15.6" customHeight="1" outlineLevel="2" spans="1:7">
      <c r="A445" s="311" t="s">
        <v>773</v>
      </c>
      <c r="B445" s="312" t="s">
        <v>774</v>
      </c>
      <c r="C445" s="313"/>
      <c r="D445" s="313"/>
      <c r="E445" s="313"/>
      <c r="F445" s="314">
        <f t="shared" si="30"/>
        <v>0</v>
      </c>
      <c r="G445" s="314">
        <f t="shared" si="31"/>
        <v>0</v>
      </c>
    </row>
    <row r="446" ht="15.6" customHeight="1" outlineLevel="2" spans="1:7">
      <c r="A446" s="311" t="s">
        <v>775</v>
      </c>
      <c r="B446" s="312" t="s">
        <v>776</v>
      </c>
      <c r="C446" s="313"/>
      <c r="D446" s="313"/>
      <c r="E446" s="313"/>
      <c r="F446" s="314">
        <f t="shared" si="30"/>
        <v>0</v>
      </c>
      <c r="G446" s="314">
        <f t="shared" si="31"/>
        <v>0</v>
      </c>
    </row>
    <row r="447" ht="15.6" customHeight="1" outlineLevel="2" spans="1:7">
      <c r="A447" s="311" t="s">
        <v>777</v>
      </c>
      <c r="B447" s="312" t="s">
        <v>778</v>
      </c>
      <c r="C447" s="313"/>
      <c r="D447" s="313"/>
      <c r="E447" s="313"/>
      <c r="F447" s="314">
        <f t="shared" si="30"/>
        <v>0</v>
      </c>
      <c r="G447" s="314">
        <f t="shared" si="31"/>
        <v>0</v>
      </c>
    </row>
    <row r="448" ht="15.6" customHeight="1" outlineLevel="2" spans="1:7">
      <c r="A448" s="311" t="s">
        <v>779</v>
      </c>
      <c r="B448" s="312" t="s">
        <v>780</v>
      </c>
      <c r="C448" s="313"/>
      <c r="D448" s="313"/>
      <c r="E448" s="313"/>
      <c r="F448" s="314">
        <f t="shared" si="30"/>
        <v>0</v>
      </c>
      <c r="G448" s="314">
        <f t="shared" si="31"/>
        <v>0</v>
      </c>
    </row>
    <row r="449" ht="15.6" customHeight="1" outlineLevel="2" spans="1:7">
      <c r="A449" s="311" t="s">
        <v>781</v>
      </c>
      <c r="B449" s="312" t="s">
        <v>782</v>
      </c>
      <c r="C449" s="313"/>
      <c r="D449" s="313"/>
      <c r="E449" s="313"/>
      <c r="F449" s="314">
        <f t="shared" si="30"/>
        <v>0</v>
      </c>
      <c r="G449" s="314">
        <f t="shared" si="31"/>
        <v>0</v>
      </c>
    </row>
    <row r="450" ht="15.6" customHeight="1" outlineLevel="2" spans="1:7">
      <c r="A450" s="311" t="s">
        <v>783</v>
      </c>
      <c r="B450" s="312" t="s">
        <v>784</v>
      </c>
      <c r="C450" s="313"/>
      <c r="D450" s="313"/>
      <c r="E450" s="313"/>
      <c r="F450" s="314">
        <f t="shared" si="30"/>
        <v>0</v>
      </c>
      <c r="G450" s="314">
        <f t="shared" si="31"/>
        <v>0</v>
      </c>
    </row>
    <row r="451" outlineLevel="1" spans="1:7">
      <c r="A451" s="307" t="s">
        <v>785</v>
      </c>
      <c r="B451" s="308" t="s">
        <v>786</v>
      </c>
      <c r="C451" s="309">
        <f>SUM(C452:C456)</f>
        <v>0</v>
      </c>
      <c r="D451" s="309">
        <f>SUM(D452:D456)</f>
        <v>0</v>
      </c>
      <c r="E451" s="309">
        <f>SUM(E452:E456)</f>
        <v>0</v>
      </c>
      <c r="F451" s="310">
        <f t="shared" si="30"/>
        <v>0</v>
      </c>
      <c r="G451" s="310">
        <f t="shared" si="31"/>
        <v>0</v>
      </c>
    </row>
    <row r="452" ht="15.6" customHeight="1" outlineLevel="2" spans="1:7">
      <c r="A452" s="311" t="s">
        <v>787</v>
      </c>
      <c r="B452" s="312" t="s">
        <v>770</v>
      </c>
      <c r="C452" s="313"/>
      <c r="D452" s="313"/>
      <c r="E452" s="313"/>
      <c r="F452" s="314">
        <f t="shared" si="30"/>
        <v>0</v>
      </c>
      <c r="G452" s="314">
        <f t="shared" si="31"/>
        <v>0</v>
      </c>
    </row>
    <row r="453" ht="15.6" customHeight="1" outlineLevel="2" spans="1:7">
      <c r="A453" s="311" t="s">
        <v>788</v>
      </c>
      <c r="B453" s="312" t="s">
        <v>789</v>
      </c>
      <c r="C453" s="313"/>
      <c r="D453" s="313"/>
      <c r="E453" s="313"/>
      <c r="F453" s="314">
        <f t="shared" si="30"/>
        <v>0</v>
      </c>
      <c r="G453" s="314">
        <f t="shared" si="31"/>
        <v>0</v>
      </c>
    </row>
    <row r="454" ht="15.6" customHeight="1" outlineLevel="2" spans="1:7">
      <c r="A454" s="311" t="s">
        <v>790</v>
      </c>
      <c r="B454" s="312" t="s">
        <v>791</v>
      </c>
      <c r="C454" s="313"/>
      <c r="D454" s="313"/>
      <c r="E454" s="313"/>
      <c r="F454" s="314">
        <f t="shared" si="30"/>
        <v>0</v>
      </c>
      <c r="G454" s="314">
        <f t="shared" si="31"/>
        <v>0</v>
      </c>
    </row>
    <row r="455" ht="15.6" customHeight="1" outlineLevel="2" spans="1:7">
      <c r="A455" s="311" t="s">
        <v>792</v>
      </c>
      <c r="B455" s="312" t="s">
        <v>793</v>
      </c>
      <c r="C455" s="313"/>
      <c r="D455" s="313"/>
      <c r="E455" s="313"/>
      <c r="F455" s="314">
        <f t="shared" si="30"/>
        <v>0</v>
      </c>
      <c r="G455" s="314">
        <f t="shared" si="31"/>
        <v>0</v>
      </c>
    </row>
    <row r="456" ht="15.6" customHeight="1" outlineLevel="2" spans="1:7">
      <c r="A456" s="311" t="s">
        <v>794</v>
      </c>
      <c r="B456" s="312" t="s">
        <v>795</v>
      </c>
      <c r="C456" s="313"/>
      <c r="D456" s="313"/>
      <c r="E456" s="313"/>
      <c r="F456" s="314">
        <f t="shared" si="30"/>
        <v>0</v>
      </c>
      <c r="G456" s="314">
        <f t="shared" si="31"/>
        <v>0</v>
      </c>
    </row>
    <row r="457" outlineLevel="1" spans="1:7">
      <c r="A457" s="307" t="s">
        <v>796</v>
      </c>
      <c r="B457" s="308" t="s">
        <v>797</v>
      </c>
      <c r="C457" s="309">
        <f>SUM(C458:C461)</f>
        <v>1000</v>
      </c>
      <c r="D457" s="309">
        <f>SUM(D458:D461)</f>
        <v>699</v>
      </c>
      <c r="E457" s="309">
        <f>SUM(E458:E461)</f>
        <v>1235</v>
      </c>
      <c r="F457" s="310">
        <f t="shared" si="30"/>
        <v>1.235</v>
      </c>
      <c r="G457" s="310">
        <f t="shared" si="31"/>
        <v>1.76680972818312</v>
      </c>
    </row>
    <row r="458" ht="15.6" customHeight="1" outlineLevel="2" spans="1:7">
      <c r="A458" s="311" t="s">
        <v>798</v>
      </c>
      <c r="B458" s="312" t="s">
        <v>770</v>
      </c>
      <c r="C458" s="313"/>
      <c r="D458" s="313"/>
      <c r="E458" s="313"/>
      <c r="F458" s="314">
        <f t="shared" si="30"/>
        <v>0</v>
      </c>
      <c r="G458" s="314">
        <f t="shared" si="31"/>
        <v>0</v>
      </c>
    </row>
    <row r="459" ht="15.6" customHeight="1" outlineLevel="2" spans="1:7">
      <c r="A459" s="311" t="s">
        <v>799</v>
      </c>
      <c r="B459" s="312" t="s">
        <v>800</v>
      </c>
      <c r="C459" s="313"/>
      <c r="D459" s="313"/>
      <c r="E459" s="313"/>
      <c r="F459" s="314">
        <f t="shared" si="30"/>
        <v>0</v>
      </c>
      <c r="G459" s="314">
        <f t="shared" si="31"/>
        <v>0</v>
      </c>
    </row>
    <row r="460" ht="15.6" customHeight="1" outlineLevel="2" spans="1:7">
      <c r="A460" s="311" t="s">
        <v>801</v>
      </c>
      <c r="B460" s="312" t="s">
        <v>802</v>
      </c>
      <c r="C460" s="313"/>
      <c r="D460" s="313"/>
      <c r="E460" s="313"/>
      <c r="F460" s="314">
        <f t="shared" si="30"/>
        <v>0</v>
      </c>
      <c r="G460" s="314">
        <f t="shared" si="31"/>
        <v>0</v>
      </c>
    </row>
    <row r="461" ht="15.6" customHeight="1" outlineLevel="2" spans="1:7">
      <c r="A461" s="311" t="s">
        <v>803</v>
      </c>
      <c r="B461" s="312" t="s">
        <v>804</v>
      </c>
      <c r="C461" s="313">
        <v>1000</v>
      </c>
      <c r="D461" s="315">
        <v>699</v>
      </c>
      <c r="E461" s="313">
        <v>1235</v>
      </c>
      <c r="F461" s="314">
        <f t="shared" si="30"/>
        <v>1.235</v>
      </c>
      <c r="G461" s="314">
        <f t="shared" si="31"/>
        <v>1.76680972818312</v>
      </c>
    </row>
    <row r="462" outlineLevel="1" spans="1:7">
      <c r="A462" s="307" t="s">
        <v>805</v>
      </c>
      <c r="B462" s="308" t="s">
        <v>806</v>
      </c>
      <c r="C462" s="309">
        <f>SUM(C463:C466)</f>
        <v>0</v>
      </c>
      <c r="D462" s="309">
        <f>SUM(D463:D466)</f>
        <v>0</v>
      </c>
      <c r="E462" s="309">
        <f>SUM(E463:E466)</f>
        <v>0</v>
      </c>
      <c r="F462" s="310">
        <f t="shared" si="30"/>
        <v>0</v>
      </c>
      <c r="G462" s="310">
        <f t="shared" si="31"/>
        <v>0</v>
      </c>
    </row>
    <row r="463" ht="15.6" customHeight="1" outlineLevel="2" spans="1:7">
      <c r="A463" s="311" t="s">
        <v>807</v>
      </c>
      <c r="B463" s="312" t="s">
        <v>770</v>
      </c>
      <c r="C463" s="313"/>
      <c r="D463" s="313"/>
      <c r="E463" s="313"/>
      <c r="F463" s="314">
        <f t="shared" si="30"/>
        <v>0</v>
      </c>
      <c r="G463" s="314">
        <f t="shared" si="31"/>
        <v>0</v>
      </c>
    </row>
    <row r="464" ht="15.6" customHeight="1" outlineLevel="2" spans="1:7">
      <c r="A464" s="311" t="s">
        <v>808</v>
      </c>
      <c r="B464" s="312" t="s">
        <v>809</v>
      </c>
      <c r="C464" s="313"/>
      <c r="D464" s="313"/>
      <c r="E464" s="313"/>
      <c r="F464" s="314">
        <f t="shared" si="30"/>
        <v>0</v>
      </c>
      <c r="G464" s="314">
        <f t="shared" si="31"/>
        <v>0</v>
      </c>
    </row>
    <row r="465" ht="15.6" customHeight="1" outlineLevel="2" spans="1:7">
      <c r="A465" s="311" t="s">
        <v>810</v>
      </c>
      <c r="B465" s="312" t="s">
        <v>811</v>
      </c>
      <c r="C465" s="313"/>
      <c r="D465" s="313"/>
      <c r="E465" s="313"/>
      <c r="F465" s="314">
        <f t="shared" si="30"/>
        <v>0</v>
      </c>
      <c r="G465" s="314">
        <f t="shared" si="31"/>
        <v>0</v>
      </c>
    </row>
    <row r="466" ht="15.6" customHeight="1" outlineLevel="2" spans="1:7">
      <c r="A466" s="311" t="s">
        <v>812</v>
      </c>
      <c r="B466" s="312" t="s">
        <v>813</v>
      </c>
      <c r="C466" s="313"/>
      <c r="D466" s="313"/>
      <c r="E466" s="313"/>
      <c r="F466" s="314">
        <f t="shared" si="30"/>
        <v>0</v>
      </c>
      <c r="G466" s="314">
        <f t="shared" si="31"/>
        <v>0</v>
      </c>
    </row>
    <row r="467" outlineLevel="1" spans="1:7">
      <c r="A467" s="307" t="s">
        <v>814</v>
      </c>
      <c r="B467" s="308" t="s">
        <v>815</v>
      </c>
      <c r="C467" s="309">
        <f>SUM(C468:C471)</f>
        <v>0</v>
      </c>
      <c r="D467" s="309">
        <f>SUM(D468:D471)</f>
        <v>0</v>
      </c>
      <c r="E467" s="309">
        <f>SUM(E468:E471)</f>
        <v>0</v>
      </c>
      <c r="F467" s="310">
        <f t="shared" si="30"/>
        <v>0</v>
      </c>
      <c r="G467" s="310">
        <f t="shared" si="31"/>
        <v>0</v>
      </c>
    </row>
    <row r="468" ht="15.6" customHeight="1" outlineLevel="2" spans="1:7">
      <c r="A468" s="311" t="s">
        <v>816</v>
      </c>
      <c r="B468" s="312" t="s">
        <v>817</v>
      </c>
      <c r="C468" s="313"/>
      <c r="D468" s="313"/>
      <c r="E468" s="313"/>
      <c r="F468" s="314">
        <f t="shared" si="30"/>
        <v>0</v>
      </c>
      <c r="G468" s="314">
        <f t="shared" si="31"/>
        <v>0</v>
      </c>
    </row>
    <row r="469" ht="15.6" customHeight="1" outlineLevel="2" spans="1:7">
      <c r="A469" s="311" t="s">
        <v>818</v>
      </c>
      <c r="B469" s="312" t="s">
        <v>819</v>
      </c>
      <c r="C469" s="313"/>
      <c r="D469" s="313"/>
      <c r="E469" s="313"/>
      <c r="F469" s="314">
        <f t="shared" si="30"/>
        <v>0</v>
      </c>
      <c r="G469" s="314">
        <f t="shared" si="31"/>
        <v>0</v>
      </c>
    </row>
    <row r="470" ht="15.6" customHeight="1" outlineLevel="2" spans="1:7">
      <c r="A470" s="311" t="s">
        <v>820</v>
      </c>
      <c r="B470" s="312" t="s">
        <v>821</v>
      </c>
      <c r="C470" s="313"/>
      <c r="D470" s="313"/>
      <c r="E470" s="313"/>
      <c r="F470" s="314">
        <f t="shared" si="30"/>
        <v>0</v>
      </c>
      <c r="G470" s="314">
        <f t="shared" si="31"/>
        <v>0</v>
      </c>
    </row>
    <row r="471" ht="15.6" customHeight="1" outlineLevel="2" spans="1:7">
      <c r="A471" s="311" t="s">
        <v>822</v>
      </c>
      <c r="B471" s="312" t="s">
        <v>823</v>
      </c>
      <c r="C471" s="313"/>
      <c r="D471" s="313"/>
      <c r="E471" s="313"/>
      <c r="F471" s="314">
        <f t="shared" si="30"/>
        <v>0</v>
      </c>
      <c r="G471" s="314">
        <f t="shared" si="31"/>
        <v>0</v>
      </c>
    </row>
    <row r="472" outlineLevel="1" spans="1:7">
      <c r="A472" s="307" t="s">
        <v>824</v>
      </c>
      <c r="B472" s="308" t="s">
        <v>825</v>
      </c>
      <c r="C472" s="309">
        <f>SUM(C473:C478)</f>
        <v>0</v>
      </c>
      <c r="D472" s="309">
        <f>SUM(D473:D478)</f>
        <v>36</v>
      </c>
      <c r="E472" s="309">
        <f>SUM(E473:E478)</f>
        <v>0</v>
      </c>
      <c r="F472" s="310">
        <f t="shared" si="30"/>
        <v>0</v>
      </c>
      <c r="G472" s="310">
        <f t="shared" si="31"/>
        <v>0</v>
      </c>
    </row>
    <row r="473" ht="15.6" customHeight="1" outlineLevel="2" spans="1:7">
      <c r="A473" s="311" t="s">
        <v>826</v>
      </c>
      <c r="B473" s="312" t="s">
        <v>770</v>
      </c>
      <c r="C473" s="313"/>
      <c r="D473" s="313">
        <v>0</v>
      </c>
      <c r="E473" s="313"/>
      <c r="F473" s="314">
        <f t="shared" si="30"/>
        <v>0</v>
      </c>
      <c r="G473" s="314">
        <f t="shared" si="31"/>
        <v>0</v>
      </c>
    </row>
    <row r="474" ht="15.6" customHeight="1" outlineLevel="2" spans="1:7">
      <c r="A474" s="311" t="s">
        <v>827</v>
      </c>
      <c r="B474" s="312" t="s">
        <v>828</v>
      </c>
      <c r="C474" s="313"/>
      <c r="D474" s="313">
        <v>1</v>
      </c>
      <c r="E474" s="313"/>
      <c r="F474" s="314">
        <f t="shared" si="30"/>
        <v>0</v>
      </c>
      <c r="G474" s="314">
        <f t="shared" si="31"/>
        <v>0</v>
      </c>
    </row>
    <row r="475" ht="15.6" customHeight="1" outlineLevel="2" spans="1:7">
      <c r="A475" s="311" t="s">
        <v>829</v>
      </c>
      <c r="B475" s="312" t="s">
        <v>830</v>
      </c>
      <c r="C475" s="313"/>
      <c r="D475" s="313">
        <v>0</v>
      </c>
      <c r="E475" s="313"/>
      <c r="F475" s="314">
        <f t="shared" si="30"/>
        <v>0</v>
      </c>
      <c r="G475" s="314">
        <f t="shared" si="31"/>
        <v>0</v>
      </c>
    </row>
    <row r="476" ht="15.6" customHeight="1" outlineLevel="2" spans="1:7">
      <c r="A476" s="311" t="s">
        <v>831</v>
      </c>
      <c r="B476" s="312" t="s">
        <v>832</v>
      </c>
      <c r="C476" s="313"/>
      <c r="D476" s="313">
        <v>15</v>
      </c>
      <c r="E476" s="313"/>
      <c r="F476" s="314">
        <f t="shared" si="30"/>
        <v>0</v>
      </c>
      <c r="G476" s="314">
        <f t="shared" si="31"/>
        <v>0</v>
      </c>
    </row>
    <row r="477" ht="15.6" customHeight="1" outlineLevel="2" spans="1:7">
      <c r="A477" s="311" t="s">
        <v>833</v>
      </c>
      <c r="B477" s="312" t="s">
        <v>834</v>
      </c>
      <c r="C477" s="313"/>
      <c r="D477" s="313">
        <v>0</v>
      </c>
      <c r="E477" s="313"/>
      <c r="F477" s="314">
        <f t="shared" si="30"/>
        <v>0</v>
      </c>
      <c r="G477" s="314">
        <f t="shared" si="31"/>
        <v>0</v>
      </c>
    </row>
    <row r="478" ht="15.6" customHeight="1" outlineLevel="2" spans="1:7">
      <c r="A478" s="311" t="s">
        <v>835</v>
      </c>
      <c r="B478" s="312" t="s">
        <v>836</v>
      </c>
      <c r="C478" s="313"/>
      <c r="D478" s="313">
        <v>20</v>
      </c>
      <c r="E478" s="313"/>
      <c r="F478" s="314">
        <f t="shared" si="30"/>
        <v>0</v>
      </c>
      <c r="G478" s="314">
        <f t="shared" si="31"/>
        <v>0</v>
      </c>
    </row>
    <row r="479" outlineLevel="1" spans="1:7">
      <c r="A479" s="307" t="s">
        <v>837</v>
      </c>
      <c r="B479" s="308" t="s">
        <v>838</v>
      </c>
      <c r="C479" s="309">
        <f>SUM(C480:C482)</f>
        <v>0</v>
      </c>
      <c r="D479" s="309">
        <f>SUM(D480:D482)</f>
        <v>0</v>
      </c>
      <c r="E479" s="309">
        <f>SUM(E480:E482)</f>
        <v>0</v>
      </c>
      <c r="F479" s="310">
        <f t="shared" si="30"/>
        <v>0</v>
      </c>
      <c r="G479" s="310">
        <f t="shared" si="31"/>
        <v>0</v>
      </c>
    </row>
    <row r="480" ht="15.6" customHeight="1" outlineLevel="2" spans="1:7">
      <c r="A480" s="311" t="s">
        <v>839</v>
      </c>
      <c r="B480" s="312" t="s">
        <v>840</v>
      </c>
      <c r="C480" s="313"/>
      <c r="D480" s="313"/>
      <c r="E480" s="313"/>
      <c r="F480" s="314">
        <f t="shared" si="30"/>
        <v>0</v>
      </c>
      <c r="G480" s="314">
        <f t="shared" si="31"/>
        <v>0</v>
      </c>
    </row>
    <row r="481" ht="15.6" customHeight="1" outlineLevel="2" spans="1:7">
      <c r="A481" s="311" t="s">
        <v>841</v>
      </c>
      <c r="B481" s="312" t="s">
        <v>842</v>
      </c>
      <c r="C481" s="313"/>
      <c r="D481" s="313"/>
      <c r="E481" s="313"/>
      <c r="F481" s="314">
        <f t="shared" si="30"/>
        <v>0</v>
      </c>
      <c r="G481" s="314">
        <f t="shared" si="31"/>
        <v>0</v>
      </c>
    </row>
    <row r="482" ht="15.6" customHeight="1" outlineLevel="2" spans="1:7">
      <c r="A482" s="311" t="s">
        <v>843</v>
      </c>
      <c r="B482" s="312" t="s">
        <v>844</v>
      </c>
      <c r="C482" s="313"/>
      <c r="D482" s="313"/>
      <c r="E482" s="313"/>
      <c r="F482" s="314">
        <f t="shared" si="30"/>
        <v>0</v>
      </c>
      <c r="G482" s="314">
        <f t="shared" si="31"/>
        <v>0</v>
      </c>
    </row>
    <row r="483" outlineLevel="1" spans="1:7">
      <c r="A483" s="307" t="s">
        <v>845</v>
      </c>
      <c r="B483" s="308" t="s">
        <v>846</v>
      </c>
      <c r="C483" s="309">
        <f>SUM(C484:C486)</f>
        <v>0</v>
      </c>
      <c r="D483" s="309">
        <f>SUM(D484:D486)</f>
        <v>80</v>
      </c>
      <c r="E483" s="309">
        <f>SUM(E484:E486)</f>
        <v>640</v>
      </c>
      <c r="F483" s="310">
        <f t="shared" si="30"/>
        <v>0</v>
      </c>
      <c r="G483" s="310">
        <f t="shared" si="31"/>
        <v>8</v>
      </c>
    </row>
    <row r="484" ht="15.6" customHeight="1" outlineLevel="2" spans="1:7">
      <c r="A484" s="311" t="s">
        <v>847</v>
      </c>
      <c r="B484" s="312" t="s">
        <v>848</v>
      </c>
      <c r="C484" s="313"/>
      <c r="D484" s="313"/>
      <c r="E484" s="313"/>
      <c r="F484" s="314">
        <f t="shared" si="30"/>
        <v>0</v>
      </c>
      <c r="G484" s="314">
        <f t="shared" si="31"/>
        <v>0</v>
      </c>
    </row>
    <row r="485" ht="15.6" customHeight="1" outlineLevel="2" spans="1:7">
      <c r="A485" s="311" t="s">
        <v>849</v>
      </c>
      <c r="B485" s="312" t="s">
        <v>850</v>
      </c>
      <c r="C485" s="313"/>
      <c r="D485" s="313">
        <v>80</v>
      </c>
      <c r="E485" s="313">
        <v>640</v>
      </c>
      <c r="F485" s="314">
        <f t="shared" si="30"/>
        <v>0</v>
      </c>
      <c r="G485" s="314">
        <f t="shared" si="31"/>
        <v>8</v>
      </c>
    </row>
    <row r="486" ht="15.6" customHeight="1" outlineLevel="2" spans="1:7">
      <c r="A486" s="311" t="s">
        <v>851</v>
      </c>
      <c r="B486" s="312" t="s">
        <v>852</v>
      </c>
      <c r="C486" s="313"/>
      <c r="D486" s="313"/>
      <c r="E486" s="313"/>
      <c r="F486" s="314">
        <f t="shared" si="30"/>
        <v>0</v>
      </c>
      <c r="G486" s="314">
        <f t="shared" si="31"/>
        <v>0</v>
      </c>
    </row>
    <row r="487" outlineLevel="1" spans="1:7">
      <c r="A487" s="307" t="s">
        <v>853</v>
      </c>
      <c r="B487" s="308" t="s">
        <v>854</v>
      </c>
      <c r="C487" s="309">
        <f>SUM(C488:C491)</f>
        <v>0</v>
      </c>
      <c r="D487" s="309">
        <f>SUM(D488:D491)</f>
        <v>0</v>
      </c>
      <c r="E487" s="309">
        <f>SUM(E488:E491)</f>
        <v>0</v>
      </c>
      <c r="F487" s="310">
        <f t="shared" si="30"/>
        <v>0</v>
      </c>
      <c r="G487" s="310">
        <f t="shared" si="31"/>
        <v>0</v>
      </c>
    </row>
    <row r="488" ht="15.6" customHeight="1" outlineLevel="2" spans="1:7">
      <c r="A488" s="311" t="s">
        <v>855</v>
      </c>
      <c r="B488" s="312" t="s">
        <v>856</v>
      </c>
      <c r="C488" s="313"/>
      <c r="D488" s="313"/>
      <c r="E488" s="313"/>
      <c r="F488" s="314">
        <f t="shared" si="30"/>
        <v>0</v>
      </c>
      <c r="G488" s="314">
        <f t="shared" si="31"/>
        <v>0</v>
      </c>
    </row>
    <row r="489" ht="15.6" customHeight="1" outlineLevel="2" spans="1:7">
      <c r="A489" s="311" t="s">
        <v>857</v>
      </c>
      <c r="B489" s="312" t="s">
        <v>858</v>
      </c>
      <c r="C489" s="313"/>
      <c r="D489" s="313"/>
      <c r="E489" s="313"/>
      <c r="F489" s="314">
        <f t="shared" si="30"/>
        <v>0</v>
      </c>
      <c r="G489" s="314">
        <f t="shared" si="31"/>
        <v>0</v>
      </c>
    </row>
    <row r="490" ht="15.6" customHeight="1" outlineLevel="2" spans="1:7">
      <c r="A490" s="311" t="s">
        <v>859</v>
      </c>
      <c r="B490" s="312" t="s">
        <v>860</v>
      </c>
      <c r="C490" s="313"/>
      <c r="D490" s="313"/>
      <c r="E490" s="313"/>
      <c r="F490" s="314">
        <f t="shared" si="30"/>
        <v>0</v>
      </c>
      <c r="G490" s="314">
        <f t="shared" si="31"/>
        <v>0</v>
      </c>
    </row>
    <row r="491" ht="15.6" customHeight="1" outlineLevel="2" spans="1:7">
      <c r="A491" s="311" t="s">
        <v>861</v>
      </c>
      <c r="B491" s="312" t="s">
        <v>854</v>
      </c>
      <c r="C491" s="316"/>
      <c r="D491" s="313"/>
      <c r="E491" s="313"/>
      <c r="F491" s="314">
        <f t="shared" si="30"/>
        <v>0</v>
      </c>
      <c r="G491" s="314">
        <f t="shared" si="31"/>
        <v>0</v>
      </c>
    </row>
    <row r="492" spans="1:7">
      <c r="A492" s="304" t="s">
        <v>862</v>
      </c>
      <c r="B492" s="114" t="s">
        <v>863</v>
      </c>
      <c r="C492" s="305">
        <f>SUM(C493,C509,C517,C528,C537,C545)</f>
        <v>2119</v>
      </c>
      <c r="D492" s="305">
        <f>SUM(D493,D509,D517,D528,D537,D545)</f>
        <v>2192</v>
      </c>
      <c r="E492" s="305">
        <f>SUM(E493,E509,E517,E528,E537,E545)</f>
        <v>2235</v>
      </c>
      <c r="F492" s="306">
        <f t="shared" si="30"/>
        <v>1.05474280320906</v>
      </c>
      <c r="G492" s="306">
        <f t="shared" si="31"/>
        <v>1.01961678832117</v>
      </c>
    </row>
    <row r="493" outlineLevel="1" spans="1:7">
      <c r="A493" s="307" t="s">
        <v>864</v>
      </c>
      <c r="B493" s="308" t="s">
        <v>865</v>
      </c>
      <c r="C493" s="309">
        <f>SUM(C494:C508)</f>
        <v>334</v>
      </c>
      <c r="D493" s="309">
        <f>SUM(D494:D508)</f>
        <v>468</v>
      </c>
      <c r="E493" s="309">
        <f>SUM(E494:E508)</f>
        <v>369</v>
      </c>
      <c r="F493" s="310">
        <f t="shared" si="30"/>
        <v>1.10479041916168</v>
      </c>
      <c r="G493" s="310">
        <f t="shared" si="31"/>
        <v>0.788461538461538</v>
      </c>
    </row>
    <row r="494" ht="15.6" customHeight="1" outlineLevel="2" spans="1:7">
      <c r="A494" s="311" t="s">
        <v>866</v>
      </c>
      <c r="B494" s="312" t="s">
        <v>65</v>
      </c>
      <c r="C494" s="313">
        <v>184</v>
      </c>
      <c r="D494" s="315">
        <v>210</v>
      </c>
      <c r="E494" s="313">
        <v>215</v>
      </c>
      <c r="F494" s="314">
        <f t="shared" si="30"/>
        <v>1.16847826086957</v>
      </c>
      <c r="G494" s="314">
        <f t="shared" si="31"/>
        <v>1.02380952380952</v>
      </c>
    </row>
    <row r="495" ht="15.6" customHeight="1" outlineLevel="2" spans="1:7">
      <c r="A495" s="311" t="s">
        <v>867</v>
      </c>
      <c r="B495" s="312" t="s">
        <v>67</v>
      </c>
      <c r="C495" s="313"/>
      <c r="D495" s="315">
        <v>33</v>
      </c>
      <c r="E495" s="313">
        <v>36</v>
      </c>
      <c r="F495" s="314">
        <f t="shared" si="30"/>
        <v>0</v>
      </c>
      <c r="G495" s="314">
        <f t="shared" si="31"/>
        <v>1.09090909090909</v>
      </c>
    </row>
    <row r="496" ht="15.6" customHeight="1" outlineLevel="2" spans="1:7">
      <c r="A496" s="311" t="s">
        <v>868</v>
      </c>
      <c r="B496" s="312" t="s">
        <v>69</v>
      </c>
      <c r="C496" s="313"/>
      <c r="D496" s="315">
        <v>0</v>
      </c>
      <c r="E496" s="313"/>
      <c r="F496" s="314">
        <f t="shared" si="30"/>
        <v>0</v>
      </c>
      <c r="G496" s="314">
        <f t="shared" si="31"/>
        <v>0</v>
      </c>
    </row>
    <row r="497" ht="15.6" customHeight="1" outlineLevel="2" spans="1:7">
      <c r="A497" s="311" t="s">
        <v>869</v>
      </c>
      <c r="B497" s="312" t="s">
        <v>870</v>
      </c>
      <c r="C497" s="313"/>
      <c r="D497" s="315">
        <v>0</v>
      </c>
      <c r="E497" s="313"/>
      <c r="F497" s="314">
        <f t="shared" si="30"/>
        <v>0</v>
      </c>
      <c r="G497" s="314">
        <f t="shared" si="31"/>
        <v>0</v>
      </c>
    </row>
    <row r="498" ht="15.6" customHeight="1" outlineLevel="2" spans="1:7">
      <c r="A498" s="311" t="s">
        <v>871</v>
      </c>
      <c r="B498" s="312" t="s">
        <v>872</v>
      </c>
      <c r="C498" s="313"/>
      <c r="D498" s="315">
        <v>0</v>
      </c>
      <c r="E498" s="313"/>
      <c r="F498" s="314">
        <f t="shared" si="30"/>
        <v>0</v>
      </c>
      <c r="G498" s="314">
        <f t="shared" si="31"/>
        <v>0</v>
      </c>
    </row>
    <row r="499" ht="15.6" customHeight="1" outlineLevel="2" spans="1:7">
      <c r="A499" s="311" t="s">
        <v>873</v>
      </c>
      <c r="B499" s="312" t="s">
        <v>874</v>
      </c>
      <c r="C499" s="313"/>
      <c r="D499" s="315">
        <v>0</v>
      </c>
      <c r="E499" s="313"/>
      <c r="F499" s="314">
        <f t="shared" si="30"/>
        <v>0</v>
      </c>
      <c r="G499" s="314">
        <f t="shared" si="31"/>
        <v>0</v>
      </c>
    </row>
    <row r="500" ht="15.6" customHeight="1" outlineLevel="2" spans="1:7">
      <c r="A500" s="311" t="s">
        <v>875</v>
      </c>
      <c r="B500" s="312" t="s">
        <v>876</v>
      </c>
      <c r="C500" s="313"/>
      <c r="D500" s="315">
        <v>0</v>
      </c>
      <c r="E500" s="313"/>
      <c r="F500" s="314">
        <f t="shared" si="30"/>
        <v>0</v>
      </c>
      <c r="G500" s="314">
        <f t="shared" si="31"/>
        <v>0</v>
      </c>
    </row>
    <row r="501" ht="15.6" customHeight="1" outlineLevel="2" spans="1:7">
      <c r="A501" s="311" t="s">
        <v>877</v>
      </c>
      <c r="B501" s="312" t="s">
        <v>878</v>
      </c>
      <c r="C501" s="313"/>
      <c r="D501" s="315">
        <v>1</v>
      </c>
      <c r="E501" s="313"/>
      <c r="F501" s="314">
        <f t="shared" ref="F501:F564" si="32">IF(C501&gt;0,E501/C501,0)</f>
        <v>0</v>
      </c>
      <c r="G501" s="314">
        <f t="shared" ref="G501:G564" si="33">IF(D501&gt;0,E501/D501,0)</f>
        <v>0</v>
      </c>
    </row>
    <row r="502" ht="15.6" customHeight="1" outlineLevel="2" spans="1:7">
      <c r="A502" s="311" t="s">
        <v>879</v>
      </c>
      <c r="B502" s="312" t="s">
        <v>880</v>
      </c>
      <c r="C502" s="313">
        <v>79</v>
      </c>
      <c r="D502" s="315">
        <v>34</v>
      </c>
      <c r="E502" s="313">
        <v>45</v>
      </c>
      <c r="F502" s="314">
        <f t="shared" si="32"/>
        <v>0.569620253164557</v>
      </c>
      <c r="G502" s="314">
        <f t="shared" si="33"/>
        <v>1.32352941176471</v>
      </c>
    </row>
    <row r="503" ht="15.6" customHeight="1" outlineLevel="2" spans="1:7">
      <c r="A503" s="311" t="s">
        <v>881</v>
      </c>
      <c r="B503" s="312" t="s">
        <v>882</v>
      </c>
      <c r="C503" s="313"/>
      <c r="D503" s="315">
        <v>0</v>
      </c>
      <c r="E503" s="313"/>
      <c r="F503" s="314">
        <f t="shared" si="32"/>
        <v>0</v>
      </c>
      <c r="G503" s="314">
        <f t="shared" si="33"/>
        <v>0</v>
      </c>
    </row>
    <row r="504" ht="15.6" customHeight="1" outlineLevel="2" spans="1:7">
      <c r="A504" s="311" t="s">
        <v>883</v>
      </c>
      <c r="B504" s="312" t="s">
        <v>884</v>
      </c>
      <c r="C504" s="313"/>
      <c r="D504" s="315">
        <v>0</v>
      </c>
      <c r="E504" s="313"/>
      <c r="F504" s="314">
        <f t="shared" si="32"/>
        <v>0</v>
      </c>
      <c r="G504" s="314">
        <f t="shared" si="33"/>
        <v>0</v>
      </c>
    </row>
    <row r="505" ht="15.6" customHeight="1" outlineLevel="2" spans="1:7">
      <c r="A505" s="311" t="s">
        <v>885</v>
      </c>
      <c r="B505" s="312" t="s">
        <v>886</v>
      </c>
      <c r="C505" s="313"/>
      <c r="D505" s="315">
        <v>0</v>
      </c>
      <c r="E505" s="313"/>
      <c r="F505" s="314">
        <f t="shared" si="32"/>
        <v>0</v>
      </c>
      <c r="G505" s="314">
        <f t="shared" si="33"/>
        <v>0</v>
      </c>
    </row>
    <row r="506" ht="15.6" customHeight="1" outlineLevel="2" spans="1:7">
      <c r="A506" s="311" t="s">
        <v>887</v>
      </c>
      <c r="B506" s="312" t="s">
        <v>888</v>
      </c>
      <c r="C506" s="313"/>
      <c r="D506" s="315">
        <v>0</v>
      </c>
      <c r="E506" s="313"/>
      <c r="F506" s="314">
        <f t="shared" si="32"/>
        <v>0</v>
      </c>
      <c r="G506" s="314">
        <f t="shared" si="33"/>
        <v>0</v>
      </c>
    </row>
    <row r="507" ht="15.6" customHeight="1" outlineLevel="2" spans="1:7">
      <c r="A507" s="311" t="s">
        <v>889</v>
      </c>
      <c r="B507" s="312" t="s">
        <v>890</v>
      </c>
      <c r="C507" s="313"/>
      <c r="D507" s="315">
        <v>0</v>
      </c>
      <c r="E507" s="313"/>
      <c r="F507" s="314">
        <f t="shared" si="32"/>
        <v>0</v>
      </c>
      <c r="G507" s="314">
        <f t="shared" si="33"/>
        <v>0</v>
      </c>
    </row>
    <row r="508" ht="15.6" customHeight="1" outlineLevel="2" spans="1:7">
      <c r="A508" s="311" t="s">
        <v>891</v>
      </c>
      <c r="B508" s="312" t="s">
        <v>892</v>
      </c>
      <c r="C508" s="313">
        <v>71</v>
      </c>
      <c r="D508" s="315">
        <v>190</v>
      </c>
      <c r="E508" s="313">
        <v>73</v>
      </c>
      <c r="F508" s="314">
        <f t="shared" si="32"/>
        <v>1.02816901408451</v>
      </c>
      <c r="G508" s="314">
        <f t="shared" si="33"/>
        <v>0.384210526315789</v>
      </c>
    </row>
    <row r="509" outlineLevel="1" spans="1:7">
      <c r="A509" s="307" t="s">
        <v>893</v>
      </c>
      <c r="B509" s="308" t="s">
        <v>894</v>
      </c>
      <c r="C509" s="309">
        <f>SUM(C510:C516)</f>
        <v>0</v>
      </c>
      <c r="D509" s="309">
        <f>SUM(D510:D516)</f>
        <v>0</v>
      </c>
      <c r="E509" s="309">
        <f>SUM(E510:E516)</f>
        <v>0</v>
      </c>
      <c r="F509" s="310">
        <f t="shared" si="32"/>
        <v>0</v>
      </c>
      <c r="G509" s="310">
        <f t="shared" si="33"/>
        <v>0</v>
      </c>
    </row>
    <row r="510" ht="15.6" customHeight="1" outlineLevel="2" spans="1:7">
      <c r="A510" s="311" t="s">
        <v>895</v>
      </c>
      <c r="B510" s="312" t="s">
        <v>65</v>
      </c>
      <c r="C510" s="313"/>
      <c r="D510" s="313"/>
      <c r="E510" s="313"/>
      <c r="F510" s="314">
        <f t="shared" si="32"/>
        <v>0</v>
      </c>
      <c r="G510" s="314">
        <f t="shared" si="33"/>
        <v>0</v>
      </c>
    </row>
    <row r="511" ht="15.6" customHeight="1" outlineLevel="2" spans="1:7">
      <c r="A511" s="311" t="s">
        <v>896</v>
      </c>
      <c r="B511" s="312" t="s">
        <v>67</v>
      </c>
      <c r="C511" s="313"/>
      <c r="D511" s="313"/>
      <c r="E511" s="313"/>
      <c r="F511" s="314">
        <f t="shared" si="32"/>
        <v>0</v>
      </c>
      <c r="G511" s="314">
        <f t="shared" si="33"/>
        <v>0</v>
      </c>
    </row>
    <row r="512" ht="15.6" customHeight="1" outlineLevel="2" spans="1:7">
      <c r="A512" s="311" t="s">
        <v>897</v>
      </c>
      <c r="B512" s="312" t="s">
        <v>69</v>
      </c>
      <c r="C512" s="313"/>
      <c r="D512" s="313"/>
      <c r="E512" s="313"/>
      <c r="F512" s="314">
        <f t="shared" si="32"/>
        <v>0</v>
      </c>
      <c r="G512" s="314">
        <f t="shared" si="33"/>
        <v>0</v>
      </c>
    </row>
    <row r="513" ht="15.6" customHeight="1" outlineLevel="2" spans="1:7">
      <c r="A513" s="311" t="s">
        <v>898</v>
      </c>
      <c r="B513" s="312" t="s">
        <v>899</v>
      </c>
      <c r="C513" s="313"/>
      <c r="D513" s="313"/>
      <c r="E513" s="313"/>
      <c r="F513" s="314">
        <f t="shared" si="32"/>
        <v>0</v>
      </c>
      <c r="G513" s="314">
        <f t="shared" si="33"/>
        <v>0</v>
      </c>
    </row>
    <row r="514" ht="15.6" customHeight="1" outlineLevel="2" spans="1:7">
      <c r="A514" s="311" t="s">
        <v>900</v>
      </c>
      <c r="B514" s="312" t="s">
        <v>901</v>
      </c>
      <c r="C514" s="313"/>
      <c r="D514" s="313"/>
      <c r="E514" s="313"/>
      <c r="F514" s="314">
        <f t="shared" si="32"/>
        <v>0</v>
      </c>
      <c r="G514" s="314">
        <f t="shared" si="33"/>
        <v>0</v>
      </c>
    </row>
    <row r="515" ht="15.6" customHeight="1" outlineLevel="2" spans="1:7">
      <c r="A515" s="311" t="s">
        <v>902</v>
      </c>
      <c r="B515" s="312" t="s">
        <v>903</v>
      </c>
      <c r="C515" s="313"/>
      <c r="D515" s="313"/>
      <c r="E515" s="313"/>
      <c r="F515" s="314">
        <f t="shared" si="32"/>
        <v>0</v>
      </c>
      <c r="G515" s="314">
        <f t="shared" si="33"/>
        <v>0</v>
      </c>
    </row>
    <row r="516" ht="15.6" customHeight="1" outlineLevel="2" spans="1:7">
      <c r="A516" s="311" t="s">
        <v>904</v>
      </c>
      <c r="B516" s="312" t="s">
        <v>905</v>
      </c>
      <c r="C516" s="313"/>
      <c r="D516" s="313"/>
      <c r="E516" s="313"/>
      <c r="F516" s="314">
        <f t="shared" si="32"/>
        <v>0</v>
      </c>
      <c r="G516" s="314">
        <f t="shared" si="33"/>
        <v>0</v>
      </c>
    </row>
    <row r="517" outlineLevel="1" spans="1:7">
      <c r="A517" s="307" t="s">
        <v>906</v>
      </c>
      <c r="B517" s="308" t="s">
        <v>907</v>
      </c>
      <c r="C517" s="309">
        <f>SUM(C518:C527)</f>
        <v>35</v>
      </c>
      <c r="D517" s="309">
        <f>SUM(D518:D527)</f>
        <v>0</v>
      </c>
      <c r="E517" s="309">
        <f>SUM(E518:E527)</f>
        <v>0</v>
      </c>
      <c r="F517" s="310">
        <f t="shared" si="32"/>
        <v>0</v>
      </c>
      <c r="G517" s="310">
        <f t="shared" si="33"/>
        <v>0</v>
      </c>
    </row>
    <row r="518" ht="15.6" customHeight="1" outlineLevel="2" spans="1:7">
      <c r="A518" s="311" t="s">
        <v>908</v>
      </c>
      <c r="B518" s="312" t="s">
        <v>65</v>
      </c>
      <c r="C518" s="316"/>
      <c r="D518" s="313"/>
      <c r="E518" s="313"/>
      <c r="F518" s="314">
        <f t="shared" si="32"/>
        <v>0</v>
      </c>
      <c r="G518" s="314">
        <f t="shared" si="33"/>
        <v>0</v>
      </c>
    </row>
    <row r="519" ht="15.6" customHeight="1" outlineLevel="2" spans="1:7">
      <c r="A519" s="311" t="s">
        <v>909</v>
      </c>
      <c r="B519" s="312" t="s">
        <v>67</v>
      </c>
      <c r="C519" s="316"/>
      <c r="D519" s="313"/>
      <c r="E519" s="313"/>
      <c r="F519" s="314">
        <f t="shared" si="32"/>
        <v>0</v>
      </c>
      <c r="G519" s="314">
        <f t="shared" si="33"/>
        <v>0</v>
      </c>
    </row>
    <row r="520" ht="15.6" customHeight="1" outlineLevel="2" spans="1:7">
      <c r="A520" s="311" t="s">
        <v>910</v>
      </c>
      <c r="B520" s="312" t="s">
        <v>69</v>
      </c>
      <c r="C520" s="316"/>
      <c r="D520" s="313"/>
      <c r="E520" s="313"/>
      <c r="F520" s="314">
        <f t="shared" si="32"/>
        <v>0</v>
      </c>
      <c r="G520" s="314">
        <f t="shared" si="33"/>
        <v>0</v>
      </c>
    </row>
    <row r="521" ht="15.6" customHeight="1" outlineLevel="2" spans="1:7">
      <c r="A521" s="311" t="s">
        <v>911</v>
      </c>
      <c r="B521" s="312" t="s">
        <v>912</v>
      </c>
      <c r="C521" s="316"/>
      <c r="D521" s="313"/>
      <c r="E521" s="313"/>
      <c r="F521" s="314">
        <f t="shared" si="32"/>
        <v>0</v>
      </c>
      <c r="G521" s="314">
        <f t="shared" si="33"/>
        <v>0</v>
      </c>
    </row>
    <row r="522" ht="15.6" customHeight="1" outlineLevel="2" spans="1:7">
      <c r="A522" s="311" t="s">
        <v>913</v>
      </c>
      <c r="B522" s="312" t="s">
        <v>914</v>
      </c>
      <c r="C522" s="316"/>
      <c r="D522" s="313"/>
      <c r="E522" s="313"/>
      <c r="F522" s="314">
        <f t="shared" si="32"/>
        <v>0</v>
      </c>
      <c r="G522" s="314">
        <f t="shared" si="33"/>
        <v>0</v>
      </c>
    </row>
    <row r="523" ht="15.6" customHeight="1" outlineLevel="2" spans="1:7">
      <c r="A523" s="311" t="s">
        <v>915</v>
      </c>
      <c r="B523" s="312" t="s">
        <v>916</v>
      </c>
      <c r="C523" s="316"/>
      <c r="D523" s="313"/>
      <c r="E523" s="313"/>
      <c r="F523" s="314">
        <f t="shared" si="32"/>
        <v>0</v>
      </c>
      <c r="G523" s="314">
        <f t="shared" si="33"/>
        <v>0</v>
      </c>
    </row>
    <row r="524" ht="15.6" customHeight="1" outlineLevel="2" spans="1:7">
      <c r="A524" s="311" t="s">
        <v>917</v>
      </c>
      <c r="B524" s="312" t="s">
        <v>918</v>
      </c>
      <c r="C524" s="316"/>
      <c r="D524" s="313"/>
      <c r="E524" s="313"/>
      <c r="F524" s="314">
        <f t="shared" si="32"/>
        <v>0</v>
      </c>
      <c r="G524" s="314">
        <f t="shared" si="33"/>
        <v>0</v>
      </c>
    </row>
    <row r="525" ht="15.6" customHeight="1" outlineLevel="2" spans="1:7">
      <c r="A525" s="311" t="s">
        <v>919</v>
      </c>
      <c r="B525" s="312" t="s">
        <v>920</v>
      </c>
      <c r="C525" s="313">
        <v>35</v>
      </c>
      <c r="D525" s="313"/>
      <c r="E525" s="313"/>
      <c r="F525" s="314">
        <f t="shared" si="32"/>
        <v>0</v>
      </c>
      <c r="G525" s="314">
        <f t="shared" si="33"/>
        <v>0</v>
      </c>
    </row>
    <row r="526" ht="15.6" customHeight="1" outlineLevel="2" spans="1:7">
      <c r="A526" s="311" t="s">
        <v>921</v>
      </c>
      <c r="B526" s="312" t="s">
        <v>922</v>
      </c>
      <c r="C526" s="313"/>
      <c r="D526" s="313"/>
      <c r="E526" s="313"/>
      <c r="F526" s="314">
        <f t="shared" si="32"/>
        <v>0</v>
      </c>
      <c r="G526" s="314">
        <f t="shared" si="33"/>
        <v>0</v>
      </c>
    </row>
    <row r="527" ht="15.6" customHeight="1" outlineLevel="2" spans="1:7">
      <c r="A527" s="311" t="s">
        <v>923</v>
      </c>
      <c r="B527" s="312" t="s">
        <v>924</v>
      </c>
      <c r="C527" s="313"/>
      <c r="D527" s="313"/>
      <c r="E527" s="313"/>
      <c r="F527" s="314">
        <f t="shared" si="32"/>
        <v>0</v>
      </c>
      <c r="G527" s="314">
        <f t="shared" si="33"/>
        <v>0</v>
      </c>
    </row>
    <row r="528" outlineLevel="1" spans="1:7">
      <c r="A528" s="307" t="s">
        <v>925</v>
      </c>
      <c r="B528" s="308" t="s">
        <v>926</v>
      </c>
      <c r="C528" s="309">
        <f>SUM(C529:C536)</f>
        <v>0</v>
      </c>
      <c r="D528" s="309">
        <f>SUM(D529:D536)</f>
        <v>0</v>
      </c>
      <c r="E528" s="309">
        <f>SUM(E529:E536)</f>
        <v>0</v>
      </c>
      <c r="F528" s="310">
        <f t="shared" si="32"/>
        <v>0</v>
      </c>
      <c r="G528" s="310">
        <f t="shared" si="33"/>
        <v>0</v>
      </c>
    </row>
    <row r="529" ht="15.6" customHeight="1" outlineLevel="2" spans="1:7">
      <c r="A529" s="311" t="s">
        <v>927</v>
      </c>
      <c r="B529" s="312" t="s">
        <v>65</v>
      </c>
      <c r="C529" s="313"/>
      <c r="D529" s="313"/>
      <c r="E529" s="313"/>
      <c r="F529" s="314">
        <f t="shared" si="32"/>
        <v>0</v>
      </c>
      <c r="G529" s="314">
        <f t="shared" si="33"/>
        <v>0</v>
      </c>
    </row>
    <row r="530" ht="15.6" customHeight="1" outlineLevel="2" spans="1:7">
      <c r="A530" s="311" t="s">
        <v>928</v>
      </c>
      <c r="B530" s="312" t="s">
        <v>67</v>
      </c>
      <c r="C530" s="313"/>
      <c r="D530" s="313"/>
      <c r="E530" s="313"/>
      <c r="F530" s="314">
        <f t="shared" si="32"/>
        <v>0</v>
      </c>
      <c r="G530" s="314">
        <f t="shared" si="33"/>
        <v>0</v>
      </c>
    </row>
    <row r="531" ht="15.6" customHeight="1" outlineLevel="2" spans="1:7">
      <c r="A531" s="311" t="s">
        <v>929</v>
      </c>
      <c r="B531" s="312" t="s">
        <v>69</v>
      </c>
      <c r="C531" s="313"/>
      <c r="D531" s="313"/>
      <c r="E531" s="313"/>
      <c r="F531" s="314">
        <f t="shared" si="32"/>
        <v>0</v>
      </c>
      <c r="G531" s="314">
        <f t="shared" si="33"/>
        <v>0</v>
      </c>
    </row>
    <row r="532" ht="15.6" customHeight="1" outlineLevel="2" spans="1:7">
      <c r="A532" s="311" t="s">
        <v>930</v>
      </c>
      <c r="B532" s="312" t="s">
        <v>931</v>
      </c>
      <c r="C532" s="313"/>
      <c r="D532" s="313"/>
      <c r="E532" s="313"/>
      <c r="F532" s="314">
        <f t="shared" si="32"/>
        <v>0</v>
      </c>
      <c r="G532" s="314">
        <f t="shared" si="33"/>
        <v>0</v>
      </c>
    </row>
    <row r="533" ht="15.6" customHeight="1" outlineLevel="2" spans="1:7">
      <c r="A533" s="311" t="s">
        <v>932</v>
      </c>
      <c r="B533" s="312" t="s">
        <v>933</v>
      </c>
      <c r="C533" s="313"/>
      <c r="D533" s="313"/>
      <c r="E533" s="313"/>
      <c r="F533" s="314">
        <f t="shared" si="32"/>
        <v>0</v>
      </c>
      <c r="G533" s="314">
        <f t="shared" si="33"/>
        <v>0</v>
      </c>
    </row>
    <row r="534" ht="15.6" customHeight="1" outlineLevel="2" spans="1:7">
      <c r="A534" s="311" t="s">
        <v>934</v>
      </c>
      <c r="B534" s="312" t="s">
        <v>935</v>
      </c>
      <c r="C534" s="313"/>
      <c r="D534" s="313"/>
      <c r="E534" s="313"/>
      <c r="F534" s="314">
        <f t="shared" si="32"/>
        <v>0</v>
      </c>
      <c r="G534" s="314">
        <f t="shared" si="33"/>
        <v>0</v>
      </c>
    </row>
    <row r="535" ht="15.6" customHeight="1" outlineLevel="2" spans="1:7">
      <c r="A535" s="311" t="s">
        <v>936</v>
      </c>
      <c r="B535" s="312" t="s">
        <v>937</v>
      </c>
      <c r="C535" s="313"/>
      <c r="D535" s="313"/>
      <c r="E535" s="313"/>
      <c r="F535" s="314">
        <f t="shared" si="32"/>
        <v>0</v>
      </c>
      <c r="G535" s="314">
        <f t="shared" si="33"/>
        <v>0</v>
      </c>
    </row>
    <row r="536" ht="15.6" customHeight="1" outlineLevel="2" spans="1:7">
      <c r="A536" s="311" t="s">
        <v>938</v>
      </c>
      <c r="B536" s="312" t="s">
        <v>939</v>
      </c>
      <c r="C536" s="313"/>
      <c r="D536" s="313"/>
      <c r="E536" s="313"/>
      <c r="F536" s="314">
        <f t="shared" si="32"/>
        <v>0</v>
      </c>
      <c r="G536" s="314">
        <f t="shared" si="33"/>
        <v>0</v>
      </c>
    </row>
    <row r="537" outlineLevel="1" spans="1:7">
      <c r="A537" s="307" t="s">
        <v>940</v>
      </c>
      <c r="B537" s="308" t="s">
        <v>941</v>
      </c>
      <c r="C537" s="309">
        <f>SUM(C538:C544)</f>
        <v>0</v>
      </c>
      <c r="D537" s="309">
        <f>SUM(D538:D544)</f>
        <v>0</v>
      </c>
      <c r="E537" s="309">
        <f>SUM(E538:E544)</f>
        <v>0</v>
      </c>
      <c r="F537" s="310">
        <f t="shared" si="32"/>
        <v>0</v>
      </c>
      <c r="G537" s="310">
        <f t="shared" si="33"/>
        <v>0</v>
      </c>
    </row>
    <row r="538" ht="15.6" customHeight="1" outlineLevel="2" spans="1:7">
      <c r="A538" s="311" t="s">
        <v>942</v>
      </c>
      <c r="B538" s="312" t="s">
        <v>65</v>
      </c>
      <c r="C538" s="313"/>
      <c r="D538" s="313"/>
      <c r="E538" s="313"/>
      <c r="F538" s="314">
        <f t="shared" si="32"/>
        <v>0</v>
      </c>
      <c r="G538" s="314">
        <f t="shared" si="33"/>
        <v>0</v>
      </c>
    </row>
    <row r="539" ht="15.6" customHeight="1" outlineLevel="2" spans="1:7">
      <c r="A539" s="311" t="s">
        <v>943</v>
      </c>
      <c r="B539" s="312" t="s">
        <v>67</v>
      </c>
      <c r="C539" s="313"/>
      <c r="D539" s="313"/>
      <c r="E539" s="313"/>
      <c r="F539" s="314">
        <f t="shared" si="32"/>
        <v>0</v>
      </c>
      <c r="G539" s="314">
        <f t="shared" si="33"/>
        <v>0</v>
      </c>
    </row>
    <row r="540" ht="15.6" customHeight="1" outlineLevel="2" spans="1:7">
      <c r="A540" s="311" t="s">
        <v>944</v>
      </c>
      <c r="B540" s="312" t="s">
        <v>69</v>
      </c>
      <c r="C540" s="313"/>
      <c r="D540" s="313"/>
      <c r="E540" s="313"/>
      <c r="F540" s="314">
        <f t="shared" si="32"/>
        <v>0</v>
      </c>
      <c r="G540" s="314">
        <f t="shared" si="33"/>
        <v>0</v>
      </c>
    </row>
    <row r="541" ht="15.6" customHeight="1" outlineLevel="2" spans="1:7">
      <c r="A541" s="311" t="s">
        <v>945</v>
      </c>
      <c r="B541" s="312" t="s">
        <v>946</v>
      </c>
      <c r="C541" s="313"/>
      <c r="D541" s="313"/>
      <c r="E541" s="313"/>
      <c r="F541" s="314">
        <f t="shared" si="32"/>
        <v>0</v>
      </c>
      <c r="G541" s="314">
        <f t="shared" si="33"/>
        <v>0</v>
      </c>
    </row>
    <row r="542" ht="15.6" customHeight="1" outlineLevel="2" spans="1:7">
      <c r="A542" s="311" t="s">
        <v>947</v>
      </c>
      <c r="B542" s="312" t="s">
        <v>948</v>
      </c>
      <c r="C542" s="313"/>
      <c r="D542" s="313"/>
      <c r="E542" s="313"/>
      <c r="F542" s="314">
        <f t="shared" si="32"/>
        <v>0</v>
      </c>
      <c r="G542" s="314">
        <f t="shared" si="33"/>
        <v>0</v>
      </c>
    </row>
    <row r="543" ht="15.6" customHeight="1" outlineLevel="2" spans="1:7">
      <c r="A543" s="311" t="s">
        <v>949</v>
      </c>
      <c r="B543" s="312" t="s">
        <v>950</v>
      </c>
      <c r="C543" s="313"/>
      <c r="D543" s="313"/>
      <c r="E543" s="313"/>
      <c r="F543" s="314">
        <f t="shared" si="32"/>
        <v>0</v>
      </c>
      <c r="G543" s="314">
        <f t="shared" si="33"/>
        <v>0</v>
      </c>
    </row>
    <row r="544" ht="15.6" customHeight="1" outlineLevel="2" spans="1:7">
      <c r="A544" s="311" t="s">
        <v>951</v>
      </c>
      <c r="B544" s="312" t="s">
        <v>952</v>
      </c>
      <c r="C544" s="313"/>
      <c r="D544" s="313"/>
      <c r="E544" s="313"/>
      <c r="F544" s="314">
        <f t="shared" si="32"/>
        <v>0</v>
      </c>
      <c r="G544" s="314">
        <f t="shared" si="33"/>
        <v>0</v>
      </c>
    </row>
    <row r="545" outlineLevel="1" spans="1:7">
      <c r="A545" s="307" t="s">
        <v>953</v>
      </c>
      <c r="B545" s="308" t="s">
        <v>954</v>
      </c>
      <c r="C545" s="309">
        <f>SUM(C546:C548)</f>
        <v>1750</v>
      </c>
      <c r="D545" s="309">
        <f>SUM(D546:D548)</f>
        <v>1724</v>
      </c>
      <c r="E545" s="309">
        <f>SUM(E546:E548)</f>
        <v>1866</v>
      </c>
      <c r="F545" s="310">
        <f t="shared" si="32"/>
        <v>1.06628571428571</v>
      </c>
      <c r="G545" s="310">
        <f t="shared" si="33"/>
        <v>1.08236658932715</v>
      </c>
    </row>
    <row r="546" ht="15.6" customHeight="1" outlineLevel="2" spans="1:7">
      <c r="A546" s="311" t="s">
        <v>955</v>
      </c>
      <c r="B546" s="312" t="s">
        <v>956</v>
      </c>
      <c r="C546" s="315"/>
      <c r="D546" s="315">
        <v>10</v>
      </c>
      <c r="E546" s="313"/>
      <c r="F546" s="314">
        <f t="shared" si="32"/>
        <v>0</v>
      </c>
      <c r="G546" s="314">
        <f t="shared" si="33"/>
        <v>0</v>
      </c>
    </row>
    <row r="547" ht="15.6" customHeight="1" outlineLevel="2" spans="1:7">
      <c r="A547" s="311" t="s">
        <v>957</v>
      </c>
      <c r="B547" s="312" t="s">
        <v>958</v>
      </c>
      <c r="C547" s="315"/>
      <c r="D547" s="315">
        <v>0</v>
      </c>
      <c r="E547" s="313"/>
      <c r="F547" s="314">
        <f t="shared" si="32"/>
        <v>0</v>
      </c>
      <c r="G547" s="314">
        <f t="shared" si="33"/>
        <v>0</v>
      </c>
    </row>
    <row r="548" ht="15.6" customHeight="1" outlineLevel="2" spans="1:7">
      <c r="A548" s="311" t="s">
        <v>959</v>
      </c>
      <c r="B548" s="312" t="s">
        <v>954</v>
      </c>
      <c r="C548" s="313">
        <v>1750</v>
      </c>
      <c r="D548" s="315">
        <v>1714</v>
      </c>
      <c r="E548" s="313">
        <v>1866</v>
      </c>
      <c r="F548" s="314">
        <f t="shared" si="32"/>
        <v>1.06628571428571</v>
      </c>
      <c r="G548" s="314">
        <f t="shared" si="33"/>
        <v>1.08868144690782</v>
      </c>
    </row>
    <row r="549" spans="1:7">
      <c r="A549" s="304" t="s">
        <v>960</v>
      </c>
      <c r="B549" s="114" t="s">
        <v>961</v>
      </c>
      <c r="C549" s="305">
        <f>SUM(C550,C569,C577,C579,C588,C592,C602,C611,C618,C626,C635,C641,C644,C647,C650,C653,C656,C660,C664,C672,C675)</f>
        <v>32000</v>
      </c>
      <c r="D549" s="305">
        <f>SUM(D550,D569,D577,D579,D588,D592,D602,D611,D618,D626,D635,D641,D644,D647,D650,D653,D656,D660,D664,D672,D675)</f>
        <v>34548</v>
      </c>
      <c r="E549" s="305">
        <f>SUM(E550,E569,E577,E579,E588,E592,E602,E611,E618,E626,E635,E641,E644,E647,E650,E653,E656,E660,E664,E672,E675)</f>
        <v>34620</v>
      </c>
      <c r="F549" s="306">
        <f t="shared" si="32"/>
        <v>1.081875</v>
      </c>
      <c r="G549" s="306">
        <f t="shared" si="33"/>
        <v>1.00208405696422</v>
      </c>
    </row>
    <row r="550" outlineLevel="1" spans="1:7">
      <c r="A550" s="307" t="s">
        <v>962</v>
      </c>
      <c r="B550" s="308" t="s">
        <v>963</v>
      </c>
      <c r="C550" s="309">
        <f>SUM(C551:C568)</f>
        <v>2076</v>
      </c>
      <c r="D550" s="309">
        <f>SUM(D551:D568)</f>
        <v>1923</v>
      </c>
      <c r="E550" s="309">
        <f>SUM(E551:E568)</f>
        <v>1661</v>
      </c>
      <c r="F550" s="310">
        <f t="shared" si="32"/>
        <v>0.80009633911368</v>
      </c>
      <c r="G550" s="310">
        <f t="shared" si="33"/>
        <v>0.863754550182007</v>
      </c>
    </row>
    <row r="551" ht="15.6" customHeight="1" outlineLevel="2" spans="1:7">
      <c r="A551" s="311" t="s">
        <v>964</v>
      </c>
      <c r="B551" s="312" t="s">
        <v>65</v>
      </c>
      <c r="C551" s="313">
        <v>1802</v>
      </c>
      <c r="D551" s="315">
        <v>1221</v>
      </c>
      <c r="E551" s="313">
        <v>1305</v>
      </c>
      <c r="F551" s="314">
        <f t="shared" si="32"/>
        <v>0.724195338512764</v>
      </c>
      <c r="G551" s="314">
        <f t="shared" si="33"/>
        <v>1.06879606879607</v>
      </c>
    </row>
    <row r="552" ht="15.6" customHeight="1" outlineLevel="2" spans="1:7">
      <c r="A552" s="311" t="s">
        <v>965</v>
      </c>
      <c r="B552" s="312" t="s">
        <v>67</v>
      </c>
      <c r="C552" s="313"/>
      <c r="D552" s="315">
        <v>72</v>
      </c>
      <c r="E552" s="313">
        <v>75</v>
      </c>
      <c r="F552" s="314">
        <f t="shared" si="32"/>
        <v>0</v>
      </c>
      <c r="G552" s="314">
        <f t="shared" si="33"/>
        <v>1.04166666666667</v>
      </c>
    </row>
    <row r="553" ht="15.6" customHeight="1" outlineLevel="2" spans="1:7">
      <c r="A553" s="311" t="s">
        <v>966</v>
      </c>
      <c r="B553" s="312" t="s">
        <v>69</v>
      </c>
      <c r="C553" s="313"/>
      <c r="D553" s="315">
        <v>0</v>
      </c>
      <c r="E553" s="313"/>
      <c r="F553" s="314">
        <f t="shared" si="32"/>
        <v>0</v>
      </c>
      <c r="G553" s="314">
        <f t="shared" si="33"/>
        <v>0</v>
      </c>
    </row>
    <row r="554" ht="15.6" customHeight="1" outlineLevel="2" spans="1:7">
      <c r="A554" s="311" t="s">
        <v>967</v>
      </c>
      <c r="B554" s="312" t="s">
        <v>968</v>
      </c>
      <c r="C554" s="313"/>
      <c r="D554" s="315">
        <v>1</v>
      </c>
      <c r="E554" s="313"/>
      <c r="F554" s="314">
        <f t="shared" si="32"/>
        <v>0</v>
      </c>
      <c r="G554" s="314">
        <f t="shared" si="33"/>
        <v>0</v>
      </c>
    </row>
    <row r="555" ht="15.6" customHeight="1" outlineLevel="2" spans="1:7">
      <c r="A555" s="311" t="s">
        <v>969</v>
      </c>
      <c r="B555" s="312" t="s">
        <v>970</v>
      </c>
      <c r="C555" s="313">
        <v>152</v>
      </c>
      <c r="D555" s="315">
        <v>171</v>
      </c>
      <c r="E555" s="313">
        <v>169</v>
      </c>
      <c r="F555" s="314">
        <f t="shared" si="32"/>
        <v>1.11184210526316</v>
      </c>
      <c r="G555" s="314">
        <f t="shared" si="33"/>
        <v>0.988304093567251</v>
      </c>
    </row>
    <row r="556" ht="15.6" customHeight="1" outlineLevel="2" spans="1:7">
      <c r="A556" s="311" t="s">
        <v>971</v>
      </c>
      <c r="B556" s="312" t="s">
        <v>972</v>
      </c>
      <c r="C556" s="313">
        <v>122</v>
      </c>
      <c r="D556" s="315">
        <v>100</v>
      </c>
      <c r="E556" s="313">
        <v>112</v>
      </c>
      <c r="F556" s="314">
        <f t="shared" si="32"/>
        <v>0.918032786885246</v>
      </c>
      <c r="G556" s="314">
        <f t="shared" si="33"/>
        <v>1.12</v>
      </c>
    </row>
    <row r="557" ht="15.6" customHeight="1" outlineLevel="2" spans="1:7">
      <c r="A557" s="311" t="s">
        <v>973</v>
      </c>
      <c r="B557" s="312" t="s">
        <v>974</v>
      </c>
      <c r="C557" s="316"/>
      <c r="D557" s="315">
        <v>5</v>
      </c>
      <c r="E557" s="313"/>
      <c r="F557" s="314">
        <f t="shared" si="32"/>
        <v>0</v>
      </c>
      <c r="G557" s="314">
        <f t="shared" si="33"/>
        <v>0</v>
      </c>
    </row>
    <row r="558" ht="15.6" customHeight="1" outlineLevel="2" spans="1:7">
      <c r="A558" s="311" t="s">
        <v>975</v>
      </c>
      <c r="B558" s="312" t="s">
        <v>166</v>
      </c>
      <c r="C558" s="63"/>
      <c r="D558" s="315">
        <v>0</v>
      </c>
      <c r="E558" s="313"/>
      <c r="F558" s="314">
        <f t="shared" si="32"/>
        <v>0</v>
      </c>
      <c r="G558" s="314">
        <f t="shared" si="33"/>
        <v>0</v>
      </c>
    </row>
    <row r="559" ht="15.6" customHeight="1" outlineLevel="2" spans="1:7">
      <c r="A559" s="311" t="s">
        <v>976</v>
      </c>
      <c r="B559" s="312" t="s">
        <v>977</v>
      </c>
      <c r="C559" s="63"/>
      <c r="D559" s="315">
        <v>0</v>
      </c>
      <c r="E559" s="313"/>
      <c r="F559" s="314">
        <f t="shared" si="32"/>
        <v>0</v>
      </c>
      <c r="G559" s="314">
        <f t="shared" si="33"/>
        <v>0</v>
      </c>
    </row>
    <row r="560" ht="15.6" customHeight="1" outlineLevel="2" spans="1:7">
      <c r="A560" s="311" t="s">
        <v>978</v>
      </c>
      <c r="B560" s="312" t="s">
        <v>979</v>
      </c>
      <c r="C560" s="63"/>
      <c r="D560" s="315">
        <v>0</v>
      </c>
      <c r="E560" s="313"/>
      <c r="F560" s="314">
        <f t="shared" si="32"/>
        <v>0</v>
      </c>
      <c r="G560" s="314">
        <f t="shared" si="33"/>
        <v>0</v>
      </c>
    </row>
    <row r="561" ht="15.6" customHeight="1" outlineLevel="2" spans="1:7">
      <c r="A561" s="311" t="s">
        <v>980</v>
      </c>
      <c r="B561" s="312" t="s">
        <v>981</v>
      </c>
      <c r="C561" s="63"/>
      <c r="D561" s="315">
        <v>0</v>
      </c>
      <c r="E561" s="313"/>
      <c r="F561" s="314">
        <f t="shared" si="32"/>
        <v>0</v>
      </c>
      <c r="G561" s="314">
        <f t="shared" si="33"/>
        <v>0</v>
      </c>
    </row>
    <row r="562" ht="15.6" customHeight="1" outlineLevel="2" spans="1:7">
      <c r="A562" s="311" t="s">
        <v>982</v>
      </c>
      <c r="B562" s="312" t="s">
        <v>983</v>
      </c>
      <c r="C562" s="63"/>
      <c r="D562" s="315">
        <v>0</v>
      </c>
      <c r="E562" s="313"/>
      <c r="F562" s="314">
        <f t="shared" si="32"/>
        <v>0</v>
      </c>
      <c r="G562" s="314">
        <f t="shared" si="33"/>
        <v>0</v>
      </c>
    </row>
    <row r="563" ht="15.6" customHeight="1" outlineLevel="2" spans="1:7">
      <c r="A563" s="311" t="s">
        <v>984</v>
      </c>
      <c r="B563" s="312" t="s">
        <v>985</v>
      </c>
      <c r="C563" s="63"/>
      <c r="D563" s="315">
        <v>0</v>
      </c>
      <c r="E563" s="313"/>
      <c r="F563" s="314">
        <f t="shared" si="32"/>
        <v>0</v>
      </c>
      <c r="G563" s="314">
        <f t="shared" si="33"/>
        <v>0</v>
      </c>
    </row>
    <row r="564" ht="15.6" customHeight="1" outlineLevel="2" spans="1:7">
      <c r="A564" s="311" t="s">
        <v>986</v>
      </c>
      <c r="B564" s="312" t="s">
        <v>987</v>
      </c>
      <c r="C564" s="63"/>
      <c r="D564" s="315">
        <v>0</v>
      </c>
      <c r="E564" s="313"/>
      <c r="F564" s="314">
        <f t="shared" si="32"/>
        <v>0</v>
      </c>
      <c r="G564" s="314">
        <f t="shared" si="33"/>
        <v>0</v>
      </c>
    </row>
    <row r="565" ht="15.6" customHeight="1" outlineLevel="2" spans="1:7">
      <c r="A565" s="311" t="s">
        <v>988</v>
      </c>
      <c r="B565" s="312" t="s">
        <v>989</v>
      </c>
      <c r="C565" s="63"/>
      <c r="D565" s="315">
        <v>0</v>
      </c>
      <c r="E565" s="313"/>
      <c r="F565" s="314">
        <f t="shared" ref="F565:F628" si="34">IF(C565&gt;0,E565/C565,0)</f>
        <v>0</v>
      </c>
      <c r="G565" s="314">
        <f t="shared" ref="G565:G628" si="35">IF(D565&gt;0,E565/D565,0)</f>
        <v>0</v>
      </c>
    </row>
    <row r="566" ht="15.6" customHeight="1" outlineLevel="2" spans="1:7">
      <c r="A566" s="311" t="s">
        <v>990</v>
      </c>
      <c r="B566" s="312" t="s">
        <v>991</v>
      </c>
      <c r="C566" s="63"/>
      <c r="D566" s="315">
        <v>0</v>
      </c>
      <c r="E566" s="313"/>
      <c r="F566" s="314">
        <f t="shared" si="34"/>
        <v>0</v>
      </c>
      <c r="G566" s="314">
        <f t="shared" si="35"/>
        <v>0</v>
      </c>
    </row>
    <row r="567" ht="15.6" customHeight="1" outlineLevel="2" spans="1:7">
      <c r="A567" s="311" t="s">
        <v>992</v>
      </c>
      <c r="B567" s="312" t="s">
        <v>83</v>
      </c>
      <c r="C567" s="63"/>
      <c r="D567" s="315">
        <v>0</v>
      </c>
      <c r="E567" s="313"/>
      <c r="F567" s="314">
        <f t="shared" si="34"/>
        <v>0</v>
      </c>
      <c r="G567" s="314">
        <f t="shared" si="35"/>
        <v>0</v>
      </c>
    </row>
    <row r="568" ht="15.6" customHeight="1" outlineLevel="2" spans="1:7">
      <c r="A568" s="311" t="s">
        <v>993</v>
      </c>
      <c r="B568" s="312" t="s">
        <v>994</v>
      </c>
      <c r="C568" s="315"/>
      <c r="D568" s="315">
        <v>353</v>
      </c>
      <c r="E568" s="313"/>
      <c r="F568" s="314">
        <f t="shared" si="34"/>
        <v>0</v>
      </c>
      <c r="G568" s="314">
        <f t="shared" si="35"/>
        <v>0</v>
      </c>
    </row>
    <row r="569" outlineLevel="1" spans="1:7">
      <c r="A569" s="307" t="s">
        <v>995</v>
      </c>
      <c r="B569" s="308" t="s">
        <v>996</v>
      </c>
      <c r="C569" s="309">
        <f>SUM(C570:C576)</f>
        <v>1481</v>
      </c>
      <c r="D569" s="309">
        <f>SUM(D570:D576)</f>
        <v>1447</v>
      </c>
      <c r="E569" s="309">
        <f>SUM(E570:E576)</f>
        <v>1278</v>
      </c>
      <c r="F569" s="310">
        <f t="shared" si="34"/>
        <v>0.862930452397029</v>
      </c>
      <c r="G569" s="310">
        <f t="shared" si="35"/>
        <v>0.883206634416033</v>
      </c>
    </row>
    <row r="570" ht="15.6" customHeight="1" outlineLevel="2" spans="1:7">
      <c r="A570" s="311" t="s">
        <v>997</v>
      </c>
      <c r="B570" s="312" t="s">
        <v>65</v>
      </c>
      <c r="C570" s="313">
        <v>412</v>
      </c>
      <c r="D570" s="315">
        <v>281</v>
      </c>
      <c r="E570" s="313">
        <v>296</v>
      </c>
      <c r="F570" s="314">
        <f t="shared" si="34"/>
        <v>0.718446601941748</v>
      </c>
      <c r="G570" s="314">
        <f t="shared" si="35"/>
        <v>1.05338078291815</v>
      </c>
    </row>
    <row r="571" ht="15.6" customHeight="1" outlineLevel="2" spans="1:7">
      <c r="A571" s="311" t="s">
        <v>998</v>
      </c>
      <c r="B571" s="312" t="s">
        <v>67</v>
      </c>
      <c r="C571" s="313"/>
      <c r="D571" s="315">
        <v>463</v>
      </c>
      <c r="E571" s="313">
        <v>473</v>
      </c>
      <c r="F571" s="314">
        <f t="shared" si="34"/>
        <v>0</v>
      </c>
      <c r="G571" s="314">
        <f t="shared" si="35"/>
        <v>1.02159827213823</v>
      </c>
    </row>
    <row r="572" ht="15.6" customHeight="1" outlineLevel="2" spans="1:7">
      <c r="A572" s="311" t="s">
        <v>999</v>
      </c>
      <c r="B572" s="312" t="s">
        <v>69</v>
      </c>
      <c r="C572" s="313"/>
      <c r="D572" s="315">
        <v>0</v>
      </c>
      <c r="E572" s="313"/>
      <c r="F572" s="314">
        <f t="shared" si="34"/>
        <v>0</v>
      </c>
      <c r="G572" s="314">
        <f t="shared" si="35"/>
        <v>0</v>
      </c>
    </row>
    <row r="573" ht="15.6" customHeight="1" outlineLevel="2" spans="1:7">
      <c r="A573" s="311" t="s">
        <v>1000</v>
      </c>
      <c r="B573" s="312" t="s">
        <v>1001</v>
      </c>
      <c r="C573" s="313"/>
      <c r="D573" s="315">
        <v>97</v>
      </c>
      <c r="E573" s="313"/>
      <c r="F573" s="314">
        <f t="shared" si="34"/>
        <v>0</v>
      </c>
      <c r="G573" s="314">
        <f t="shared" si="35"/>
        <v>0</v>
      </c>
    </row>
    <row r="574" ht="15.6" customHeight="1" outlineLevel="2" spans="1:7">
      <c r="A574" s="311" t="s">
        <v>1002</v>
      </c>
      <c r="B574" s="312" t="s">
        <v>1003</v>
      </c>
      <c r="C574" s="313"/>
      <c r="D574" s="315">
        <v>0</v>
      </c>
      <c r="E574" s="313"/>
      <c r="F574" s="314">
        <f t="shared" si="34"/>
        <v>0</v>
      </c>
      <c r="G574" s="314">
        <f t="shared" si="35"/>
        <v>0</v>
      </c>
    </row>
    <row r="575" ht="15.6" customHeight="1" outlineLevel="2" spans="1:7">
      <c r="A575" s="311" t="s">
        <v>1004</v>
      </c>
      <c r="B575" s="312" t="s">
        <v>1005</v>
      </c>
      <c r="C575" s="313">
        <v>1069</v>
      </c>
      <c r="D575" s="315">
        <v>449</v>
      </c>
      <c r="E575" s="313">
        <v>509</v>
      </c>
      <c r="F575" s="314">
        <f t="shared" si="34"/>
        <v>0.476145930776427</v>
      </c>
      <c r="G575" s="314">
        <f t="shared" si="35"/>
        <v>1.13363028953229</v>
      </c>
    </row>
    <row r="576" ht="15.6" customHeight="1" outlineLevel="2" spans="1:7">
      <c r="A576" s="311" t="s">
        <v>1006</v>
      </c>
      <c r="B576" s="312" t="s">
        <v>1007</v>
      </c>
      <c r="C576" s="313"/>
      <c r="D576" s="315">
        <v>157</v>
      </c>
      <c r="E576" s="313"/>
      <c r="F576" s="314">
        <f t="shared" si="34"/>
        <v>0</v>
      </c>
      <c r="G576" s="314">
        <f t="shared" si="35"/>
        <v>0</v>
      </c>
    </row>
    <row r="577" outlineLevel="1" spans="1:7">
      <c r="A577" s="307" t="s">
        <v>1008</v>
      </c>
      <c r="B577" s="308" t="s">
        <v>1009</v>
      </c>
      <c r="C577" s="309">
        <f>SUM(C578)</f>
        <v>0</v>
      </c>
      <c r="D577" s="309">
        <f>SUM(D578)</f>
        <v>0</v>
      </c>
      <c r="E577" s="309">
        <f>SUM(E578)</f>
        <v>0</v>
      </c>
      <c r="F577" s="310">
        <f t="shared" si="34"/>
        <v>0</v>
      </c>
      <c r="G577" s="310">
        <f t="shared" si="35"/>
        <v>0</v>
      </c>
    </row>
    <row r="578" ht="15.6" customHeight="1" outlineLevel="2" spans="1:7">
      <c r="A578" s="311" t="s">
        <v>1010</v>
      </c>
      <c r="B578" s="312" t="s">
        <v>1011</v>
      </c>
      <c r="C578" s="313"/>
      <c r="D578" s="313"/>
      <c r="E578" s="313"/>
      <c r="F578" s="314">
        <f t="shared" si="34"/>
        <v>0</v>
      </c>
      <c r="G578" s="314">
        <f t="shared" si="35"/>
        <v>0</v>
      </c>
    </row>
    <row r="579" outlineLevel="1" spans="1:7">
      <c r="A579" s="307" t="s">
        <v>1012</v>
      </c>
      <c r="B579" s="308" t="s">
        <v>1013</v>
      </c>
      <c r="C579" s="309">
        <f>SUM(C580:C587)</f>
        <v>859</v>
      </c>
      <c r="D579" s="309">
        <f>SUM(D580:D587)</f>
        <v>3111</v>
      </c>
      <c r="E579" s="309">
        <f>SUM(E580:E587)</f>
        <v>3925</v>
      </c>
      <c r="F579" s="310">
        <f t="shared" si="34"/>
        <v>4.56926658905704</v>
      </c>
      <c r="G579" s="310">
        <f t="shared" si="35"/>
        <v>1.26165220186435</v>
      </c>
    </row>
    <row r="580" ht="15.6" customHeight="1" outlineLevel="2" spans="1:7">
      <c r="A580" s="311" t="s">
        <v>1014</v>
      </c>
      <c r="B580" s="312" t="s">
        <v>1015</v>
      </c>
      <c r="C580" s="313"/>
      <c r="D580" s="315">
        <v>142</v>
      </c>
      <c r="E580" s="313">
        <v>151</v>
      </c>
      <c r="F580" s="314">
        <f t="shared" si="34"/>
        <v>0</v>
      </c>
      <c r="G580" s="314">
        <f t="shared" si="35"/>
        <v>1.06338028169014</v>
      </c>
    </row>
    <row r="581" ht="15.6" customHeight="1" outlineLevel="2" spans="1:7">
      <c r="A581" s="311" t="s">
        <v>1016</v>
      </c>
      <c r="B581" s="312" t="s">
        <v>1017</v>
      </c>
      <c r="C581" s="313"/>
      <c r="D581" s="315">
        <v>0</v>
      </c>
      <c r="E581" s="313"/>
      <c r="F581" s="314">
        <f t="shared" si="34"/>
        <v>0</v>
      </c>
      <c r="G581" s="314">
        <f t="shared" si="35"/>
        <v>0</v>
      </c>
    </row>
    <row r="582" ht="15.6" customHeight="1" outlineLevel="2" spans="1:7">
      <c r="A582" s="311" t="s">
        <v>1018</v>
      </c>
      <c r="B582" s="312" t="s">
        <v>1019</v>
      </c>
      <c r="C582" s="313"/>
      <c r="D582" s="315">
        <v>0</v>
      </c>
      <c r="E582" s="313"/>
      <c r="F582" s="314">
        <f t="shared" si="34"/>
        <v>0</v>
      </c>
      <c r="G582" s="314">
        <f t="shared" si="35"/>
        <v>0</v>
      </c>
    </row>
    <row r="583" ht="15.6" customHeight="1" outlineLevel="2" spans="1:7">
      <c r="A583" s="311" t="s">
        <v>1020</v>
      </c>
      <c r="B583" s="312" t="s">
        <v>1021</v>
      </c>
      <c r="C583" s="313">
        <v>859</v>
      </c>
      <c r="D583" s="315">
        <v>115</v>
      </c>
      <c r="E583" s="313">
        <v>895</v>
      </c>
      <c r="F583" s="314">
        <f t="shared" si="34"/>
        <v>1.0419091967404</v>
      </c>
      <c r="G583" s="314">
        <f t="shared" si="35"/>
        <v>7.78260869565217</v>
      </c>
    </row>
    <row r="584" ht="15.6" customHeight="1" outlineLevel="2" spans="1:7">
      <c r="A584" s="311" t="s">
        <v>1022</v>
      </c>
      <c r="B584" s="312" t="s">
        <v>1023</v>
      </c>
      <c r="C584" s="313"/>
      <c r="D584" s="315">
        <v>0</v>
      </c>
      <c r="E584" s="313"/>
      <c r="F584" s="314">
        <f t="shared" si="34"/>
        <v>0</v>
      </c>
      <c r="G584" s="314">
        <f t="shared" si="35"/>
        <v>0</v>
      </c>
    </row>
    <row r="585" ht="15.6" customHeight="1" outlineLevel="2" spans="1:7">
      <c r="A585" s="311" t="s">
        <v>1024</v>
      </c>
      <c r="B585" s="312" t="s">
        <v>1025</v>
      </c>
      <c r="C585" s="313"/>
      <c r="D585" s="315">
        <v>1995</v>
      </c>
      <c r="E585" s="313">
        <v>2019</v>
      </c>
      <c r="F585" s="314">
        <f t="shared" si="34"/>
        <v>0</v>
      </c>
      <c r="G585" s="314">
        <f t="shared" si="35"/>
        <v>1.01203007518797</v>
      </c>
    </row>
    <row r="586" ht="15.6" customHeight="1" outlineLevel="2" spans="1:7">
      <c r="A586" s="311" t="s">
        <v>1026</v>
      </c>
      <c r="B586" s="312" t="s">
        <v>1027</v>
      </c>
      <c r="C586" s="313"/>
      <c r="D586" s="315">
        <v>859</v>
      </c>
      <c r="E586" s="313">
        <v>860</v>
      </c>
      <c r="F586" s="314">
        <f t="shared" si="34"/>
        <v>0</v>
      </c>
      <c r="G586" s="314">
        <f t="shared" si="35"/>
        <v>1.0011641443539</v>
      </c>
    </row>
    <row r="587" ht="15.6" customHeight="1" outlineLevel="2" spans="1:7">
      <c r="A587" s="311" t="s">
        <v>1028</v>
      </c>
      <c r="B587" s="312" t="s">
        <v>1029</v>
      </c>
      <c r="C587" s="313"/>
      <c r="D587" s="315"/>
      <c r="E587" s="313"/>
      <c r="F587" s="314">
        <f t="shared" si="34"/>
        <v>0</v>
      </c>
      <c r="G587" s="314">
        <f t="shared" si="35"/>
        <v>0</v>
      </c>
    </row>
    <row r="588" outlineLevel="1" spans="1:7">
      <c r="A588" s="307" t="s">
        <v>1030</v>
      </c>
      <c r="B588" s="308" t="s">
        <v>1031</v>
      </c>
      <c r="C588" s="309">
        <f>SUM(C589:C591)</f>
        <v>0</v>
      </c>
      <c r="D588" s="309">
        <f>SUM(D589:D591)</f>
        <v>0</v>
      </c>
      <c r="E588" s="309">
        <f>SUM(E589:E591)</f>
        <v>0</v>
      </c>
      <c r="F588" s="310">
        <f t="shared" si="34"/>
        <v>0</v>
      </c>
      <c r="G588" s="310">
        <f t="shared" si="35"/>
        <v>0</v>
      </c>
    </row>
    <row r="589" ht="15.6" customHeight="1" outlineLevel="2" spans="1:7">
      <c r="A589" s="311" t="s">
        <v>1032</v>
      </c>
      <c r="B589" s="312" t="s">
        <v>1033</v>
      </c>
      <c r="C589" s="313"/>
      <c r="D589" s="313"/>
      <c r="E589" s="313"/>
      <c r="F589" s="314">
        <f t="shared" si="34"/>
        <v>0</v>
      </c>
      <c r="G589" s="314">
        <f t="shared" si="35"/>
        <v>0</v>
      </c>
    </row>
    <row r="590" ht="15.6" customHeight="1" outlineLevel="2" spans="1:7">
      <c r="A590" s="311" t="s">
        <v>1034</v>
      </c>
      <c r="B590" s="312" t="s">
        <v>1035</v>
      </c>
      <c r="C590" s="313"/>
      <c r="D590" s="313"/>
      <c r="E590" s="313"/>
      <c r="F590" s="314">
        <f t="shared" si="34"/>
        <v>0</v>
      </c>
      <c r="G590" s="314">
        <f t="shared" si="35"/>
        <v>0</v>
      </c>
    </row>
    <row r="591" ht="15.6" customHeight="1" outlineLevel="2" spans="1:7">
      <c r="A591" s="311" t="s">
        <v>1036</v>
      </c>
      <c r="B591" s="312" t="s">
        <v>1037</v>
      </c>
      <c r="C591" s="316"/>
      <c r="D591" s="313"/>
      <c r="E591" s="313"/>
      <c r="F591" s="314">
        <f t="shared" si="34"/>
        <v>0</v>
      </c>
      <c r="G591" s="314">
        <f t="shared" si="35"/>
        <v>0</v>
      </c>
    </row>
    <row r="592" outlineLevel="1" spans="1:7">
      <c r="A592" s="307" t="s">
        <v>1038</v>
      </c>
      <c r="B592" s="308" t="s">
        <v>1039</v>
      </c>
      <c r="C592" s="309">
        <f>SUM(C593:C601)</f>
        <v>2085</v>
      </c>
      <c r="D592" s="309">
        <f>SUM(D593:D601)</f>
        <v>2525</v>
      </c>
      <c r="E592" s="309">
        <f>SUM(E593:E601)</f>
        <v>2544</v>
      </c>
      <c r="F592" s="310">
        <f t="shared" si="34"/>
        <v>1.22014388489209</v>
      </c>
      <c r="G592" s="310">
        <f t="shared" si="35"/>
        <v>1.00752475247525</v>
      </c>
    </row>
    <row r="593" ht="15.6" customHeight="1" outlineLevel="2" spans="1:7">
      <c r="A593" s="311" t="s">
        <v>1040</v>
      </c>
      <c r="B593" s="312" t="s">
        <v>1041</v>
      </c>
      <c r="C593" s="313"/>
      <c r="D593" s="315">
        <v>149</v>
      </c>
      <c r="E593" s="313">
        <v>150</v>
      </c>
      <c r="F593" s="314">
        <f t="shared" si="34"/>
        <v>0</v>
      </c>
      <c r="G593" s="314">
        <f t="shared" si="35"/>
        <v>1.00671140939597</v>
      </c>
    </row>
    <row r="594" ht="15.6" customHeight="1" outlineLevel="2" spans="1:7">
      <c r="A594" s="311" t="s">
        <v>1042</v>
      </c>
      <c r="B594" s="312" t="s">
        <v>1043</v>
      </c>
      <c r="C594" s="313"/>
      <c r="D594" s="315">
        <v>122</v>
      </c>
      <c r="E594" s="313">
        <v>125</v>
      </c>
      <c r="F594" s="314">
        <f t="shared" si="34"/>
        <v>0</v>
      </c>
      <c r="G594" s="314">
        <f t="shared" si="35"/>
        <v>1.02459016393443</v>
      </c>
    </row>
    <row r="595" ht="15.6" customHeight="1" outlineLevel="2" spans="1:7">
      <c r="A595" s="311" t="s">
        <v>1044</v>
      </c>
      <c r="B595" s="312" t="s">
        <v>1045</v>
      </c>
      <c r="C595" s="313">
        <v>36</v>
      </c>
      <c r="D595" s="315">
        <v>1740</v>
      </c>
      <c r="E595" s="313">
        <v>1789</v>
      </c>
      <c r="F595" s="314">
        <f t="shared" si="34"/>
        <v>49.6944444444444</v>
      </c>
      <c r="G595" s="314">
        <f t="shared" si="35"/>
        <v>1.02816091954023</v>
      </c>
    </row>
    <row r="596" ht="15.6" customHeight="1" outlineLevel="2" spans="1:7">
      <c r="A596" s="311" t="s">
        <v>1046</v>
      </c>
      <c r="B596" s="312" t="s">
        <v>1047</v>
      </c>
      <c r="C596" s="313">
        <v>129</v>
      </c>
      <c r="D596" s="315">
        <v>477</v>
      </c>
      <c r="E596" s="313">
        <v>480</v>
      </c>
      <c r="F596" s="314">
        <f t="shared" si="34"/>
        <v>3.72093023255814</v>
      </c>
      <c r="G596" s="314">
        <f t="shared" si="35"/>
        <v>1.0062893081761</v>
      </c>
    </row>
    <row r="597" ht="15.6" customHeight="1" outlineLevel="2" spans="1:7">
      <c r="A597" s="311" t="s">
        <v>1048</v>
      </c>
      <c r="B597" s="312" t="s">
        <v>1049</v>
      </c>
      <c r="C597" s="313"/>
      <c r="D597" s="315">
        <v>0</v>
      </c>
      <c r="E597" s="313"/>
      <c r="F597" s="314">
        <f t="shared" si="34"/>
        <v>0</v>
      </c>
      <c r="G597" s="314">
        <f t="shared" si="35"/>
        <v>0</v>
      </c>
    </row>
    <row r="598" ht="15.6" customHeight="1" outlineLevel="2" spans="1:7">
      <c r="A598" s="311" t="s">
        <v>1050</v>
      </c>
      <c r="B598" s="312" t="s">
        <v>1051</v>
      </c>
      <c r="C598" s="313"/>
      <c r="D598" s="315">
        <v>4</v>
      </c>
      <c r="E598" s="313"/>
      <c r="F598" s="314">
        <f t="shared" si="34"/>
        <v>0</v>
      </c>
      <c r="G598" s="314">
        <f t="shared" si="35"/>
        <v>0</v>
      </c>
    </row>
    <row r="599" ht="15.6" customHeight="1" outlineLevel="2" spans="1:7">
      <c r="A599" s="311" t="s">
        <v>1052</v>
      </c>
      <c r="B599" s="312" t="s">
        <v>1053</v>
      </c>
      <c r="C599" s="313"/>
      <c r="D599" s="315">
        <v>0</v>
      </c>
      <c r="E599" s="313"/>
      <c r="F599" s="314">
        <f t="shared" si="34"/>
        <v>0</v>
      </c>
      <c r="G599" s="314">
        <f t="shared" si="35"/>
        <v>0</v>
      </c>
    </row>
    <row r="600" ht="15.6" customHeight="1" outlineLevel="2" spans="1:7">
      <c r="A600" s="311" t="s">
        <v>1054</v>
      </c>
      <c r="B600" s="312" t="s">
        <v>1055</v>
      </c>
      <c r="C600" s="313"/>
      <c r="D600" s="315">
        <v>0</v>
      </c>
      <c r="E600" s="313"/>
      <c r="F600" s="314">
        <f t="shared" si="34"/>
        <v>0</v>
      </c>
      <c r="G600" s="314">
        <f t="shared" si="35"/>
        <v>0</v>
      </c>
    </row>
    <row r="601" ht="15.6" customHeight="1" outlineLevel="2" spans="1:7">
      <c r="A601" s="311" t="s">
        <v>1056</v>
      </c>
      <c r="B601" s="312" t="s">
        <v>1057</v>
      </c>
      <c r="C601" s="313">
        <v>1920</v>
      </c>
      <c r="D601" s="315">
        <v>33</v>
      </c>
      <c r="E601" s="313"/>
      <c r="F601" s="314">
        <f t="shared" si="34"/>
        <v>0</v>
      </c>
      <c r="G601" s="314">
        <f t="shared" si="35"/>
        <v>0</v>
      </c>
    </row>
    <row r="602" outlineLevel="1" spans="1:7">
      <c r="A602" s="307" t="s">
        <v>1058</v>
      </c>
      <c r="B602" s="308" t="s">
        <v>1059</v>
      </c>
      <c r="C602" s="309">
        <f>SUM(C603:C610)</f>
        <v>3196</v>
      </c>
      <c r="D602" s="309">
        <f>SUM(D603:D610)</f>
        <v>3266</v>
      </c>
      <c r="E602" s="309">
        <f>SUM(E603:E610)</f>
        <v>3613</v>
      </c>
      <c r="F602" s="310">
        <f t="shared" si="34"/>
        <v>1.13047559449312</v>
      </c>
      <c r="G602" s="310">
        <f t="shared" si="35"/>
        <v>1.1062461726883</v>
      </c>
    </row>
    <row r="603" ht="15.6" customHeight="1" outlineLevel="2" spans="1:7">
      <c r="A603" s="311" t="s">
        <v>1060</v>
      </c>
      <c r="B603" s="312" t="s">
        <v>1061</v>
      </c>
      <c r="C603" s="313">
        <v>30</v>
      </c>
      <c r="D603" s="315">
        <v>16</v>
      </c>
      <c r="E603" s="313">
        <v>30</v>
      </c>
      <c r="F603" s="314">
        <f t="shared" si="34"/>
        <v>1</v>
      </c>
      <c r="G603" s="314">
        <f t="shared" si="35"/>
        <v>1.875</v>
      </c>
    </row>
    <row r="604" ht="15.6" customHeight="1" outlineLevel="2" spans="1:7">
      <c r="A604" s="311" t="s">
        <v>1062</v>
      </c>
      <c r="B604" s="312" t="s">
        <v>1063</v>
      </c>
      <c r="C604" s="313">
        <v>552</v>
      </c>
      <c r="D604" s="315">
        <v>13</v>
      </c>
      <c r="E604" s="313">
        <v>55</v>
      </c>
      <c r="F604" s="314">
        <f t="shared" si="34"/>
        <v>0.0996376811594203</v>
      </c>
      <c r="G604" s="314">
        <f t="shared" si="35"/>
        <v>4.23076923076923</v>
      </c>
    </row>
    <row r="605" ht="15.6" customHeight="1" outlineLevel="2" spans="1:7">
      <c r="A605" s="311" t="s">
        <v>1064</v>
      </c>
      <c r="B605" s="312" t="s">
        <v>1065</v>
      </c>
      <c r="C605" s="313">
        <v>113</v>
      </c>
      <c r="D605" s="315">
        <v>580</v>
      </c>
      <c r="E605" s="313">
        <v>602</v>
      </c>
      <c r="F605" s="314">
        <f t="shared" si="34"/>
        <v>5.32743362831858</v>
      </c>
      <c r="G605" s="314">
        <f t="shared" si="35"/>
        <v>1.03793103448276</v>
      </c>
    </row>
    <row r="606" ht="15.6" customHeight="1" outlineLevel="2" spans="1:7">
      <c r="A606" s="311" t="s">
        <v>1066</v>
      </c>
      <c r="B606" s="312" t="s">
        <v>1067</v>
      </c>
      <c r="C606" s="313">
        <v>206</v>
      </c>
      <c r="D606" s="315">
        <v>534</v>
      </c>
      <c r="E606" s="313">
        <v>551</v>
      </c>
      <c r="F606" s="314">
        <f t="shared" si="34"/>
        <v>2.6747572815534</v>
      </c>
      <c r="G606" s="314">
        <f t="shared" si="35"/>
        <v>1.03183520599251</v>
      </c>
    </row>
    <row r="607" ht="15.6" customHeight="1" outlineLevel="2" spans="1:7">
      <c r="A607" s="311" t="s">
        <v>1068</v>
      </c>
      <c r="B607" s="312" t="s">
        <v>1069</v>
      </c>
      <c r="C607" s="313">
        <v>195</v>
      </c>
      <c r="D607" s="315">
        <v>0</v>
      </c>
      <c r="E607" s="313">
        <v>169</v>
      </c>
      <c r="F607" s="314">
        <f t="shared" si="34"/>
        <v>0.866666666666667</v>
      </c>
      <c r="G607" s="314">
        <f t="shared" si="35"/>
        <v>0</v>
      </c>
    </row>
    <row r="608" ht="15.6" customHeight="1" outlineLevel="2" spans="1:7">
      <c r="A608" s="311" t="s">
        <v>1070</v>
      </c>
      <c r="B608" s="312" t="s">
        <v>1071</v>
      </c>
      <c r="C608" s="313"/>
      <c r="D608" s="315">
        <v>0</v>
      </c>
      <c r="E608" s="313"/>
      <c r="F608" s="314">
        <f t="shared" si="34"/>
        <v>0</v>
      </c>
      <c r="G608" s="314">
        <f t="shared" si="35"/>
        <v>0</v>
      </c>
    </row>
    <row r="609" ht="15.6" customHeight="1" outlineLevel="2" spans="1:7">
      <c r="A609" s="311" t="s">
        <v>1072</v>
      </c>
      <c r="B609" s="312" t="s">
        <v>1073</v>
      </c>
      <c r="C609" s="313"/>
      <c r="D609" s="315">
        <v>0</v>
      </c>
      <c r="E609" s="313"/>
      <c r="F609" s="314">
        <f t="shared" si="34"/>
        <v>0</v>
      </c>
      <c r="G609" s="314">
        <f t="shared" si="35"/>
        <v>0</v>
      </c>
    </row>
    <row r="610" ht="15.6" customHeight="1" outlineLevel="2" spans="1:7">
      <c r="A610" s="311" t="s">
        <v>1074</v>
      </c>
      <c r="B610" s="312" t="s">
        <v>1075</v>
      </c>
      <c r="C610" s="313">
        <v>2100</v>
      </c>
      <c r="D610" s="315">
        <v>2123</v>
      </c>
      <c r="E610" s="313">
        <v>2206</v>
      </c>
      <c r="F610" s="314">
        <f t="shared" si="34"/>
        <v>1.05047619047619</v>
      </c>
      <c r="G610" s="314">
        <f t="shared" si="35"/>
        <v>1.0390956194065</v>
      </c>
    </row>
    <row r="611" outlineLevel="1" spans="1:7">
      <c r="A611" s="307" t="s">
        <v>1076</v>
      </c>
      <c r="B611" s="308" t="s">
        <v>1077</v>
      </c>
      <c r="C611" s="309">
        <f>SUM(C612:C617)</f>
        <v>152</v>
      </c>
      <c r="D611" s="309">
        <f>SUM(D612:D617)</f>
        <v>193</v>
      </c>
      <c r="E611" s="309">
        <f>SUM(E612:E617)</f>
        <v>198</v>
      </c>
      <c r="F611" s="310">
        <f t="shared" si="34"/>
        <v>1.30263157894737</v>
      </c>
      <c r="G611" s="310">
        <f t="shared" si="35"/>
        <v>1.0259067357513</v>
      </c>
    </row>
    <row r="612" ht="15.6" customHeight="1" outlineLevel="2" spans="1:7">
      <c r="A612" s="311" t="s">
        <v>1078</v>
      </c>
      <c r="B612" s="312" t="s">
        <v>1079</v>
      </c>
      <c r="C612" s="313">
        <v>152</v>
      </c>
      <c r="D612" s="315">
        <v>193</v>
      </c>
      <c r="E612" s="313">
        <v>198</v>
      </c>
      <c r="F612" s="314">
        <f t="shared" si="34"/>
        <v>1.30263157894737</v>
      </c>
      <c r="G612" s="314">
        <f t="shared" si="35"/>
        <v>1.0259067357513</v>
      </c>
    </row>
    <row r="613" ht="15.6" customHeight="1" outlineLevel="2" spans="1:7">
      <c r="A613" s="311" t="s">
        <v>1080</v>
      </c>
      <c r="B613" s="312" t="s">
        <v>1081</v>
      </c>
      <c r="C613" s="315">
        <v>0</v>
      </c>
      <c r="D613" s="315"/>
      <c r="E613" s="313"/>
      <c r="F613" s="314">
        <f t="shared" si="34"/>
        <v>0</v>
      </c>
      <c r="G613" s="314">
        <f t="shared" si="35"/>
        <v>0</v>
      </c>
    </row>
    <row r="614" ht="15.6" customHeight="1" outlineLevel="2" spans="1:7">
      <c r="A614" s="311" t="s">
        <v>1082</v>
      </c>
      <c r="B614" s="312" t="s">
        <v>1083</v>
      </c>
      <c r="C614" s="315">
        <v>0</v>
      </c>
      <c r="D614" s="315"/>
      <c r="E614" s="313"/>
      <c r="F614" s="314">
        <f t="shared" si="34"/>
        <v>0</v>
      </c>
      <c r="G614" s="314">
        <f t="shared" si="35"/>
        <v>0</v>
      </c>
    </row>
    <row r="615" ht="15.6" customHeight="1" outlineLevel="2" spans="1:7">
      <c r="A615" s="311" t="s">
        <v>1084</v>
      </c>
      <c r="B615" s="312" t="s">
        <v>1085</v>
      </c>
      <c r="C615" s="315">
        <v>0</v>
      </c>
      <c r="D615" s="315"/>
      <c r="E615" s="313"/>
      <c r="F615" s="314">
        <f t="shared" si="34"/>
        <v>0</v>
      </c>
      <c r="G615" s="314">
        <f t="shared" si="35"/>
        <v>0</v>
      </c>
    </row>
    <row r="616" ht="15.6" customHeight="1" outlineLevel="2" spans="1:7">
      <c r="A616" s="311" t="s">
        <v>1086</v>
      </c>
      <c r="B616" s="312" t="s">
        <v>1087</v>
      </c>
      <c r="C616" s="315">
        <v>0</v>
      </c>
      <c r="D616" s="315"/>
      <c r="E616" s="313"/>
      <c r="F616" s="314">
        <f t="shared" si="34"/>
        <v>0</v>
      </c>
      <c r="G616" s="314">
        <f t="shared" si="35"/>
        <v>0</v>
      </c>
    </row>
    <row r="617" ht="15.6" customHeight="1" outlineLevel="2" spans="1:7">
      <c r="A617" s="311" t="s">
        <v>1088</v>
      </c>
      <c r="B617" s="312" t="s">
        <v>1089</v>
      </c>
      <c r="C617" s="315"/>
      <c r="D617" s="315"/>
      <c r="E617" s="313"/>
      <c r="F617" s="314">
        <f t="shared" si="34"/>
        <v>0</v>
      </c>
      <c r="G617" s="314">
        <f t="shared" si="35"/>
        <v>0</v>
      </c>
    </row>
    <row r="618" outlineLevel="1" spans="1:7">
      <c r="A618" s="307" t="s">
        <v>1090</v>
      </c>
      <c r="B618" s="308" t="s">
        <v>1091</v>
      </c>
      <c r="C618" s="309">
        <f>SUM(C619:C625)</f>
        <v>748</v>
      </c>
      <c r="D618" s="309">
        <f>SUM(D619:D625)</f>
        <v>1528</v>
      </c>
      <c r="E618" s="309">
        <f>SUM(E619:E625)</f>
        <v>1646</v>
      </c>
      <c r="F618" s="310">
        <f t="shared" si="34"/>
        <v>2.20053475935829</v>
      </c>
      <c r="G618" s="310">
        <f t="shared" si="35"/>
        <v>1.07722513089005</v>
      </c>
    </row>
    <row r="619" ht="15.6" customHeight="1" outlineLevel="2" spans="1:7">
      <c r="A619" s="311" t="s">
        <v>1092</v>
      </c>
      <c r="B619" s="312" t="s">
        <v>1093</v>
      </c>
      <c r="C619" s="313">
        <v>519</v>
      </c>
      <c r="D619" s="315">
        <v>209</v>
      </c>
      <c r="E619" s="313">
        <v>251</v>
      </c>
      <c r="F619" s="314">
        <f t="shared" si="34"/>
        <v>0.483622350674374</v>
      </c>
      <c r="G619" s="314">
        <f t="shared" si="35"/>
        <v>1.20095693779904</v>
      </c>
    </row>
    <row r="620" ht="15.6" customHeight="1" outlineLevel="2" spans="1:7">
      <c r="A620" s="311" t="s">
        <v>1094</v>
      </c>
      <c r="B620" s="312" t="s">
        <v>1095</v>
      </c>
      <c r="C620" s="313">
        <v>30</v>
      </c>
      <c r="D620" s="315">
        <v>12</v>
      </c>
      <c r="E620" s="313">
        <v>30</v>
      </c>
      <c r="F620" s="314">
        <f t="shared" si="34"/>
        <v>1</v>
      </c>
      <c r="G620" s="314">
        <f t="shared" si="35"/>
        <v>2.5</v>
      </c>
    </row>
    <row r="621" ht="15.6" customHeight="1" outlineLevel="2" spans="1:7">
      <c r="A621" s="311" t="s">
        <v>1096</v>
      </c>
      <c r="B621" s="312" t="s">
        <v>1097</v>
      </c>
      <c r="C621" s="313"/>
      <c r="D621" s="315">
        <v>0</v>
      </c>
      <c r="E621" s="313"/>
      <c r="F621" s="314">
        <f t="shared" si="34"/>
        <v>0</v>
      </c>
      <c r="G621" s="314">
        <f t="shared" si="35"/>
        <v>0</v>
      </c>
    </row>
    <row r="622" ht="15.6" customHeight="1" outlineLevel="2" spans="1:7">
      <c r="A622" s="311" t="s">
        <v>1098</v>
      </c>
      <c r="B622" s="312" t="s">
        <v>1099</v>
      </c>
      <c r="C622" s="313"/>
      <c r="D622" s="315">
        <v>1</v>
      </c>
      <c r="E622" s="313"/>
      <c r="F622" s="314">
        <f t="shared" si="34"/>
        <v>0</v>
      </c>
      <c r="G622" s="314">
        <f t="shared" si="35"/>
        <v>0</v>
      </c>
    </row>
    <row r="623" ht="15.6" customHeight="1" outlineLevel="2" spans="1:7">
      <c r="A623" s="311" t="s">
        <v>1100</v>
      </c>
      <c r="B623" s="312" t="s">
        <v>1101</v>
      </c>
      <c r="C623" s="313">
        <v>49</v>
      </c>
      <c r="D623" s="315">
        <v>0</v>
      </c>
      <c r="E623" s="313"/>
      <c r="F623" s="314">
        <f t="shared" si="34"/>
        <v>0</v>
      </c>
      <c r="G623" s="314">
        <f t="shared" si="35"/>
        <v>0</v>
      </c>
    </row>
    <row r="624" ht="15.6" customHeight="1" outlineLevel="2" spans="1:7">
      <c r="A624" s="311" t="s">
        <v>1102</v>
      </c>
      <c r="B624" s="312" t="s">
        <v>1103</v>
      </c>
      <c r="C624" s="313"/>
      <c r="D624" s="315">
        <v>1107</v>
      </c>
      <c r="E624" s="313">
        <v>1165</v>
      </c>
      <c r="F624" s="314">
        <f t="shared" si="34"/>
        <v>0</v>
      </c>
      <c r="G624" s="314">
        <f t="shared" si="35"/>
        <v>1.05239385727191</v>
      </c>
    </row>
    <row r="625" ht="15.6" customHeight="1" outlineLevel="2" spans="1:7">
      <c r="A625" s="311" t="s">
        <v>1104</v>
      </c>
      <c r="B625" s="312" t="s">
        <v>1105</v>
      </c>
      <c r="C625" s="313">
        <v>150</v>
      </c>
      <c r="D625" s="315">
        <v>199</v>
      </c>
      <c r="E625" s="313">
        <v>200</v>
      </c>
      <c r="F625" s="314">
        <f t="shared" si="34"/>
        <v>1.33333333333333</v>
      </c>
      <c r="G625" s="314">
        <f t="shared" si="35"/>
        <v>1.00502512562814</v>
      </c>
    </row>
    <row r="626" outlineLevel="1" spans="1:7">
      <c r="A626" s="307" t="s">
        <v>1106</v>
      </c>
      <c r="B626" s="308" t="s">
        <v>1107</v>
      </c>
      <c r="C626" s="309">
        <f>SUM(C627:C634)</f>
        <v>1626</v>
      </c>
      <c r="D626" s="309">
        <f>SUM(D627:D634)</f>
        <v>1904</v>
      </c>
      <c r="E626" s="309">
        <f>SUM(E627:E634)</f>
        <v>2025</v>
      </c>
      <c r="F626" s="310">
        <f t="shared" si="34"/>
        <v>1.24538745387454</v>
      </c>
      <c r="G626" s="310">
        <f t="shared" si="35"/>
        <v>1.06355042016807</v>
      </c>
    </row>
    <row r="627" ht="15.6" customHeight="1" outlineLevel="2" spans="1:7">
      <c r="A627" s="311" t="s">
        <v>1108</v>
      </c>
      <c r="B627" s="312" t="s">
        <v>65</v>
      </c>
      <c r="C627" s="313">
        <v>300</v>
      </c>
      <c r="D627" s="315">
        <v>91</v>
      </c>
      <c r="E627" s="313">
        <v>126</v>
      </c>
      <c r="F627" s="314">
        <f t="shared" si="34"/>
        <v>0.42</v>
      </c>
      <c r="G627" s="314">
        <f t="shared" si="35"/>
        <v>1.38461538461538</v>
      </c>
    </row>
    <row r="628" ht="15.6" customHeight="1" outlineLevel="2" spans="1:7">
      <c r="A628" s="311" t="s">
        <v>1109</v>
      </c>
      <c r="B628" s="312" t="s">
        <v>67</v>
      </c>
      <c r="C628" s="313"/>
      <c r="D628" s="315">
        <v>28</v>
      </c>
      <c r="E628" s="313">
        <v>30</v>
      </c>
      <c r="F628" s="314">
        <f t="shared" si="34"/>
        <v>0</v>
      </c>
      <c r="G628" s="314">
        <f t="shared" si="35"/>
        <v>1.07142857142857</v>
      </c>
    </row>
    <row r="629" ht="15.6" customHeight="1" outlineLevel="2" spans="1:7">
      <c r="A629" s="311" t="s">
        <v>1110</v>
      </c>
      <c r="B629" s="312" t="s">
        <v>69</v>
      </c>
      <c r="C629" s="313"/>
      <c r="D629" s="315">
        <v>0</v>
      </c>
      <c r="E629" s="313"/>
      <c r="F629" s="314">
        <f t="shared" ref="F629:F638" si="36">IF(C629&gt;0,E629/C629,0)</f>
        <v>0</v>
      </c>
      <c r="G629" s="314">
        <f t="shared" ref="G629:G638" si="37">IF(D629&gt;0,E629/D629,0)</f>
        <v>0</v>
      </c>
    </row>
    <row r="630" ht="15.6" customHeight="1" outlineLevel="2" spans="1:7">
      <c r="A630" s="311" t="s">
        <v>1111</v>
      </c>
      <c r="B630" s="312" t="s">
        <v>1112</v>
      </c>
      <c r="C630" s="313">
        <v>170</v>
      </c>
      <c r="D630" s="315">
        <v>407</v>
      </c>
      <c r="E630" s="313">
        <v>434</v>
      </c>
      <c r="F630" s="314">
        <f t="shared" si="36"/>
        <v>2.55294117647059</v>
      </c>
      <c r="G630" s="314">
        <f t="shared" si="37"/>
        <v>1.06633906633907</v>
      </c>
    </row>
    <row r="631" ht="15.6" customHeight="1" outlineLevel="2" spans="1:7">
      <c r="A631" s="311" t="s">
        <v>1113</v>
      </c>
      <c r="B631" s="312" t="s">
        <v>1114</v>
      </c>
      <c r="C631" s="313">
        <v>22</v>
      </c>
      <c r="D631" s="315">
        <v>0</v>
      </c>
      <c r="E631" s="313"/>
      <c r="F631" s="314">
        <f t="shared" si="36"/>
        <v>0</v>
      </c>
      <c r="G631" s="314">
        <f t="shared" si="37"/>
        <v>0</v>
      </c>
    </row>
    <row r="632" ht="15.6" customHeight="1" outlineLevel="2" spans="1:7">
      <c r="A632" s="311" t="s">
        <v>1115</v>
      </c>
      <c r="B632" s="312" t="s">
        <v>1116</v>
      </c>
      <c r="C632" s="313"/>
      <c r="D632" s="315">
        <v>0</v>
      </c>
      <c r="E632" s="313"/>
      <c r="F632" s="314">
        <f t="shared" si="36"/>
        <v>0</v>
      </c>
      <c r="G632" s="314">
        <f t="shared" si="37"/>
        <v>0</v>
      </c>
    </row>
    <row r="633" ht="15.6" customHeight="1" outlineLevel="2" spans="1:7">
      <c r="A633" s="311" t="s">
        <v>1117</v>
      </c>
      <c r="B633" s="312" t="s">
        <v>1118</v>
      </c>
      <c r="C633" s="313">
        <v>1010</v>
      </c>
      <c r="D633" s="315">
        <v>1265</v>
      </c>
      <c r="E633" s="313">
        <v>1310</v>
      </c>
      <c r="F633" s="314">
        <f t="shared" si="36"/>
        <v>1.2970297029703</v>
      </c>
      <c r="G633" s="314">
        <f t="shared" si="37"/>
        <v>1.03557312252964</v>
      </c>
    </row>
    <row r="634" ht="15.6" customHeight="1" outlineLevel="2" spans="1:7">
      <c r="A634" s="311" t="s">
        <v>1119</v>
      </c>
      <c r="B634" s="312" t="s">
        <v>1120</v>
      </c>
      <c r="C634" s="313">
        <v>124</v>
      </c>
      <c r="D634" s="315">
        <v>113</v>
      </c>
      <c r="E634" s="313">
        <v>125</v>
      </c>
      <c r="F634" s="314">
        <f t="shared" si="36"/>
        <v>1.00806451612903</v>
      </c>
      <c r="G634" s="314">
        <f t="shared" si="37"/>
        <v>1.10619469026549</v>
      </c>
    </row>
    <row r="635" outlineLevel="1" spans="1:7">
      <c r="A635" s="307" t="s">
        <v>1121</v>
      </c>
      <c r="B635" s="308" t="s">
        <v>1122</v>
      </c>
      <c r="C635" s="309">
        <f>SUM(C636:C640)</f>
        <v>0</v>
      </c>
      <c r="D635" s="309">
        <f>SUM(D636:D640)</f>
        <v>3</v>
      </c>
      <c r="E635" s="309">
        <f>SUM(E636:E640)</f>
        <v>3</v>
      </c>
      <c r="F635" s="310">
        <f t="shared" si="36"/>
        <v>0</v>
      </c>
      <c r="G635" s="310">
        <f t="shared" si="37"/>
        <v>1</v>
      </c>
    </row>
    <row r="636" ht="15.6" customHeight="1" outlineLevel="2" spans="1:7">
      <c r="A636" s="311" t="s">
        <v>1123</v>
      </c>
      <c r="B636" s="312" t="s">
        <v>65</v>
      </c>
      <c r="C636" s="313"/>
      <c r="D636" s="313"/>
      <c r="E636" s="313"/>
      <c r="F636" s="314">
        <f t="shared" si="36"/>
        <v>0</v>
      </c>
      <c r="G636" s="314">
        <f t="shared" si="37"/>
        <v>0</v>
      </c>
    </row>
    <row r="637" ht="15.6" customHeight="1" outlineLevel="2" spans="1:7">
      <c r="A637" s="311" t="s">
        <v>1124</v>
      </c>
      <c r="B637" s="312" t="s">
        <v>67</v>
      </c>
      <c r="C637" s="313"/>
      <c r="D637" s="313">
        <v>3</v>
      </c>
      <c r="E637" s="313">
        <v>3</v>
      </c>
      <c r="F637" s="314">
        <f t="shared" si="36"/>
        <v>0</v>
      </c>
      <c r="G637" s="314">
        <f t="shared" si="37"/>
        <v>1</v>
      </c>
    </row>
    <row r="638" ht="15.6" customHeight="1" outlineLevel="2" spans="1:7">
      <c r="A638" s="311" t="s">
        <v>1125</v>
      </c>
      <c r="B638" s="312" t="s">
        <v>69</v>
      </c>
      <c r="C638" s="313"/>
      <c r="D638" s="313"/>
      <c r="E638" s="313"/>
      <c r="F638" s="314">
        <f t="shared" si="36"/>
        <v>0</v>
      </c>
      <c r="G638" s="314">
        <f t="shared" si="37"/>
        <v>0</v>
      </c>
    </row>
    <row r="639" ht="15.6" customHeight="1" outlineLevel="2" spans="1:7">
      <c r="A639" s="311" t="s">
        <v>1126</v>
      </c>
      <c r="B639" s="312" t="s">
        <v>83</v>
      </c>
      <c r="C639" s="313"/>
      <c r="D639" s="313"/>
      <c r="E639" s="313"/>
      <c r="F639" s="314">
        <f t="shared" ref="F639" si="38">IF(C639&gt;0,E639/C639,0)</f>
        <v>0</v>
      </c>
      <c r="G639" s="314">
        <f t="shared" ref="G639" si="39">IF(D639&gt;0,E639/D639,0)</f>
        <v>0</v>
      </c>
    </row>
    <row r="640" ht="15.6" customHeight="1" outlineLevel="2" spans="1:7">
      <c r="A640" s="311" t="s">
        <v>1127</v>
      </c>
      <c r="B640" s="312" t="s">
        <v>1128</v>
      </c>
      <c r="C640" s="313"/>
      <c r="D640" s="313"/>
      <c r="E640" s="313"/>
      <c r="F640" s="314">
        <f t="shared" ref="F640:F675" si="40">IF(C640&gt;0,E640/C640,0)</f>
        <v>0</v>
      </c>
      <c r="G640" s="314">
        <f t="shared" ref="G640:G675" si="41">IF(D640&gt;0,E640/D640,0)</f>
        <v>0</v>
      </c>
    </row>
    <row r="641" outlineLevel="1" spans="1:7">
      <c r="A641" s="307" t="s">
        <v>1129</v>
      </c>
      <c r="B641" s="308" t="s">
        <v>1130</v>
      </c>
      <c r="C641" s="309">
        <f>SUM(C642:C643)</f>
        <v>6072</v>
      </c>
      <c r="D641" s="309">
        <f>SUM(D642:D643)</f>
        <v>5785</v>
      </c>
      <c r="E641" s="309">
        <f>SUM(E642:E643)</f>
        <v>4744</v>
      </c>
      <c r="F641" s="310">
        <f t="shared" si="40"/>
        <v>0.78129117259552</v>
      </c>
      <c r="G641" s="310">
        <f t="shared" si="41"/>
        <v>0.820051858254105</v>
      </c>
    </row>
    <row r="642" ht="15.6" customHeight="1" outlineLevel="2" spans="1:7">
      <c r="A642" s="311" t="s">
        <v>1131</v>
      </c>
      <c r="B642" s="312" t="s">
        <v>1132</v>
      </c>
      <c r="C642" s="313">
        <v>952</v>
      </c>
      <c r="D642" s="315">
        <v>204</v>
      </c>
      <c r="E642" s="313">
        <v>262</v>
      </c>
      <c r="F642" s="314">
        <f t="shared" si="40"/>
        <v>0.275210084033613</v>
      </c>
      <c r="G642" s="314">
        <f t="shared" si="41"/>
        <v>1.2843137254902</v>
      </c>
    </row>
    <row r="643" ht="15.6" customHeight="1" outlineLevel="2" spans="1:7">
      <c r="A643" s="311" t="s">
        <v>1133</v>
      </c>
      <c r="B643" s="312" t="s">
        <v>1134</v>
      </c>
      <c r="C643" s="313">
        <v>5120</v>
      </c>
      <c r="D643" s="315">
        <v>5581</v>
      </c>
      <c r="E643" s="313">
        <v>4482</v>
      </c>
      <c r="F643" s="314">
        <f t="shared" si="40"/>
        <v>0.875390625</v>
      </c>
      <c r="G643" s="314">
        <f t="shared" si="41"/>
        <v>0.803081884966852</v>
      </c>
    </row>
    <row r="644" outlineLevel="1" spans="1:7">
      <c r="A644" s="307" t="s">
        <v>1135</v>
      </c>
      <c r="B644" s="308" t="s">
        <v>1136</v>
      </c>
      <c r="C644" s="309">
        <f>SUM(C645:C646)</f>
        <v>39</v>
      </c>
      <c r="D644" s="309">
        <f>SUM(D645:D646)</f>
        <v>89</v>
      </c>
      <c r="E644" s="309">
        <f>SUM(E645:E646)</f>
        <v>90</v>
      </c>
      <c r="F644" s="310">
        <f t="shared" si="40"/>
        <v>2.30769230769231</v>
      </c>
      <c r="G644" s="310">
        <f t="shared" si="41"/>
        <v>1.01123595505618</v>
      </c>
    </row>
    <row r="645" ht="15.6" customHeight="1" outlineLevel="2" spans="1:7">
      <c r="A645" s="311" t="s">
        <v>1137</v>
      </c>
      <c r="B645" s="312" t="s">
        <v>1138</v>
      </c>
      <c r="C645" s="313">
        <v>39</v>
      </c>
      <c r="D645" s="313">
        <v>89</v>
      </c>
      <c r="E645" s="313">
        <v>90</v>
      </c>
      <c r="F645" s="314">
        <f t="shared" si="40"/>
        <v>2.30769230769231</v>
      </c>
      <c r="G645" s="314">
        <f t="shared" si="41"/>
        <v>1.01123595505618</v>
      </c>
    </row>
    <row r="646" ht="15.6" customHeight="1" outlineLevel="2" spans="1:7">
      <c r="A646" s="311" t="s">
        <v>1139</v>
      </c>
      <c r="B646" s="312" t="s">
        <v>1140</v>
      </c>
      <c r="C646" s="313"/>
      <c r="D646" s="313"/>
      <c r="E646" s="313"/>
      <c r="F646" s="314">
        <f t="shared" si="40"/>
        <v>0</v>
      </c>
      <c r="G646" s="314">
        <f t="shared" si="41"/>
        <v>0</v>
      </c>
    </row>
    <row r="647" outlineLevel="1" spans="1:7">
      <c r="A647" s="307" t="s">
        <v>1141</v>
      </c>
      <c r="B647" s="308" t="s">
        <v>1142</v>
      </c>
      <c r="C647" s="309">
        <f>SUM(C648:C649)</f>
        <v>0</v>
      </c>
      <c r="D647" s="309">
        <f>SUM(D648:D649)</f>
        <v>0</v>
      </c>
      <c r="E647" s="309">
        <f>SUM(E648:E649)</f>
        <v>0</v>
      </c>
      <c r="F647" s="310">
        <f t="shared" si="40"/>
        <v>0</v>
      </c>
      <c r="G647" s="310">
        <f t="shared" si="41"/>
        <v>0</v>
      </c>
    </row>
    <row r="648" ht="15.6" customHeight="1" outlineLevel="2" spans="1:7">
      <c r="A648" s="311" t="s">
        <v>1143</v>
      </c>
      <c r="B648" s="312" t="s">
        <v>1144</v>
      </c>
      <c r="C648" s="315"/>
      <c r="D648" s="315"/>
      <c r="E648" s="313"/>
      <c r="F648" s="314">
        <f t="shared" si="40"/>
        <v>0</v>
      </c>
      <c r="G648" s="314">
        <f t="shared" si="41"/>
        <v>0</v>
      </c>
    </row>
    <row r="649" ht="15.6" customHeight="1" outlineLevel="2" spans="1:7">
      <c r="A649" s="311" t="s">
        <v>1145</v>
      </c>
      <c r="B649" s="312" t="s">
        <v>1146</v>
      </c>
      <c r="C649" s="313"/>
      <c r="D649" s="313"/>
      <c r="E649" s="313"/>
      <c r="F649" s="314">
        <f t="shared" si="40"/>
        <v>0</v>
      </c>
      <c r="G649" s="314">
        <f t="shared" si="41"/>
        <v>0</v>
      </c>
    </row>
    <row r="650" outlineLevel="1" spans="1:7">
      <c r="A650" s="307" t="s">
        <v>1147</v>
      </c>
      <c r="B650" s="308" t="s">
        <v>1148</v>
      </c>
      <c r="C650" s="309">
        <f>SUM(C651:C652)</f>
        <v>0</v>
      </c>
      <c r="D650" s="309">
        <f>SUM(D651:D652)</f>
        <v>0</v>
      </c>
      <c r="E650" s="309">
        <f>SUM(E651:E652)</f>
        <v>0</v>
      </c>
      <c r="F650" s="310">
        <f t="shared" si="40"/>
        <v>0</v>
      </c>
      <c r="G650" s="310">
        <f t="shared" si="41"/>
        <v>0</v>
      </c>
    </row>
    <row r="651" ht="15.6" customHeight="1" outlineLevel="2" spans="1:7">
      <c r="A651" s="311" t="s">
        <v>1149</v>
      </c>
      <c r="B651" s="312" t="s">
        <v>1150</v>
      </c>
      <c r="C651" s="313"/>
      <c r="D651" s="313"/>
      <c r="E651" s="313"/>
      <c r="F651" s="314">
        <f t="shared" si="40"/>
        <v>0</v>
      </c>
      <c r="G651" s="314">
        <f t="shared" si="41"/>
        <v>0</v>
      </c>
    </row>
    <row r="652" ht="15.6" customHeight="1" outlineLevel="2" spans="1:7">
      <c r="A652" s="311" t="s">
        <v>1151</v>
      </c>
      <c r="B652" s="312" t="s">
        <v>1152</v>
      </c>
      <c r="C652" s="313"/>
      <c r="D652" s="313"/>
      <c r="E652" s="313"/>
      <c r="F652" s="314">
        <f t="shared" si="40"/>
        <v>0</v>
      </c>
      <c r="G652" s="314">
        <f t="shared" si="41"/>
        <v>0</v>
      </c>
    </row>
    <row r="653" outlineLevel="1" spans="1:7">
      <c r="A653" s="307" t="s">
        <v>1153</v>
      </c>
      <c r="B653" s="308" t="s">
        <v>1154</v>
      </c>
      <c r="C653" s="309">
        <f>SUM(C654:C655)</f>
        <v>0</v>
      </c>
      <c r="D653" s="309">
        <f>SUM(D654:D655)</f>
        <v>0</v>
      </c>
      <c r="E653" s="309">
        <f>SUM(E654:E655)</f>
        <v>0</v>
      </c>
      <c r="F653" s="310">
        <f t="shared" si="40"/>
        <v>0</v>
      </c>
      <c r="G653" s="310">
        <f t="shared" si="41"/>
        <v>0</v>
      </c>
    </row>
    <row r="654" ht="15.6" customHeight="1" outlineLevel="2" spans="1:7">
      <c r="A654" s="311" t="s">
        <v>1155</v>
      </c>
      <c r="B654" s="312" t="s">
        <v>1156</v>
      </c>
      <c r="C654" s="315"/>
      <c r="D654" s="315"/>
      <c r="E654" s="313"/>
      <c r="F654" s="314">
        <f t="shared" si="40"/>
        <v>0</v>
      </c>
      <c r="G654" s="314">
        <f t="shared" si="41"/>
        <v>0</v>
      </c>
    </row>
    <row r="655" ht="15.6" customHeight="1" outlineLevel="2" spans="1:7">
      <c r="A655" s="311" t="s">
        <v>1157</v>
      </c>
      <c r="B655" s="312" t="s">
        <v>1158</v>
      </c>
      <c r="C655" s="313"/>
      <c r="D655" s="313"/>
      <c r="E655" s="313"/>
      <c r="F655" s="314">
        <f t="shared" si="40"/>
        <v>0</v>
      </c>
      <c r="G655" s="314">
        <f t="shared" si="41"/>
        <v>0</v>
      </c>
    </row>
    <row r="656" outlineLevel="1" spans="1:7">
      <c r="A656" s="307" t="s">
        <v>1159</v>
      </c>
      <c r="B656" s="308" t="s">
        <v>1160</v>
      </c>
      <c r="C656" s="309">
        <f>SUM(C657:C659)</f>
        <v>12396</v>
      </c>
      <c r="D656" s="309">
        <f>SUM(D657:D659)</f>
        <v>11718</v>
      </c>
      <c r="E656" s="309">
        <f>SUM(E657:E659)</f>
        <v>11824</v>
      </c>
      <c r="F656" s="310">
        <f t="shared" si="40"/>
        <v>0.953856082607293</v>
      </c>
      <c r="G656" s="310">
        <f t="shared" si="41"/>
        <v>1.00904591227172</v>
      </c>
    </row>
    <row r="657" ht="15.6" customHeight="1" outlineLevel="2" spans="1:7">
      <c r="A657" s="311" t="s">
        <v>1161</v>
      </c>
      <c r="B657" s="312" t="s">
        <v>1162</v>
      </c>
      <c r="C657" s="313"/>
      <c r="D657" s="313"/>
      <c r="E657" s="313"/>
      <c r="F657" s="314">
        <f t="shared" si="40"/>
        <v>0</v>
      </c>
      <c r="G657" s="314">
        <f t="shared" si="41"/>
        <v>0</v>
      </c>
    </row>
    <row r="658" ht="15.6" customHeight="1" outlineLevel="2" spans="1:7">
      <c r="A658" s="311" t="s">
        <v>1163</v>
      </c>
      <c r="B658" s="312" t="s">
        <v>1164</v>
      </c>
      <c r="C658" s="313">
        <v>8581</v>
      </c>
      <c r="D658" s="315">
        <v>8509</v>
      </c>
      <c r="E658" s="313">
        <v>8601</v>
      </c>
      <c r="F658" s="314">
        <f t="shared" si="40"/>
        <v>1.00233073068407</v>
      </c>
      <c r="G658" s="314">
        <f t="shared" si="41"/>
        <v>1.01081208132566</v>
      </c>
    </row>
    <row r="659" ht="15.6" customHeight="1" outlineLevel="2" spans="1:7">
      <c r="A659" s="311" t="s">
        <v>1165</v>
      </c>
      <c r="B659" s="312" t="s">
        <v>1166</v>
      </c>
      <c r="C659" s="313">
        <v>3815</v>
      </c>
      <c r="D659" s="315">
        <v>3209</v>
      </c>
      <c r="E659" s="313">
        <v>3223</v>
      </c>
      <c r="F659" s="314">
        <f t="shared" si="40"/>
        <v>0.844823066841416</v>
      </c>
      <c r="G659" s="314">
        <f t="shared" si="41"/>
        <v>1.00436272982237</v>
      </c>
    </row>
    <row r="660" outlineLevel="1" spans="1:7">
      <c r="A660" s="307" t="s">
        <v>1167</v>
      </c>
      <c r="B660" s="308" t="s">
        <v>1168</v>
      </c>
      <c r="C660" s="309">
        <f>SUM(C661:C663)</f>
        <v>676</v>
      </c>
      <c r="D660" s="309">
        <f>SUM(D661:D663)</f>
        <v>0</v>
      </c>
      <c r="E660" s="309">
        <f>SUM(E661:E663)</f>
        <v>0</v>
      </c>
      <c r="F660" s="310">
        <f t="shared" si="40"/>
        <v>0</v>
      </c>
      <c r="G660" s="310">
        <f t="shared" si="41"/>
        <v>0</v>
      </c>
    </row>
    <row r="661" ht="15.6" customHeight="1" outlineLevel="2" spans="1:7">
      <c r="A661" s="311" t="s">
        <v>1169</v>
      </c>
      <c r="B661" s="312" t="s">
        <v>1170</v>
      </c>
      <c r="C661" s="313"/>
      <c r="D661" s="313"/>
      <c r="E661" s="313"/>
      <c r="F661" s="314">
        <f t="shared" si="40"/>
        <v>0</v>
      </c>
      <c r="G661" s="314">
        <f t="shared" si="41"/>
        <v>0</v>
      </c>
    </row>
    <row r="662" ht="15.6" customHeight="1" outlineLevel="2" spans="1:7">
      <c r="A662" s="311" t="s">
        <v>1171</v>
      </c>
      <c r="B662" s="312" t="s">
        <v>1172</v>
      </c>
      <c r="C662" s="316"/>
      <c r="D662" s="313"/>
      <c r="E662" s="313"/>
      <c r="F662" s="314">
        <f t="shared" si="40"/>
        <v>0</v>
      </c>
      <c r="G662" s="314">
        <f t="shared" si="41"/>
        <v>0</v>
      </c>
    </row>
    <row r="663" ht="15.6" customHeight="1" outlineLevel="2" spans="1:7">
      <c r="A663" s="311" t="s">
        <v>1173</v>
      </c>
      <c r="B663" s="312" t="s">
        <v>1174</v>
      </c>
      <c r="C663" s="313">
        <v>676</v>
      </c>
      <c r="D663" s="313"/>
      <c r="E663" s="313"/>
      <c r="F663" s="314">
        <f t="shared" si="40"/>
        <v>0</v>
      </c>
      <c r="G663" s="314">
        <f t="shared" si="41"/>
        <v>0</v>
      </c>
    </row>
    <row r="664" outlineLevel="1" spans="1:7">
      <c r="A664" s="307" t="s">
        <v>1175</v>
      </c>
      <c r="B664" s="308" t="s">
        <v>1176</v>
      </c>
      <c r="C664" s="309">
        <f>SUM(C665:C671)</f>
        <v>240</v>
      </c>
      <c r="D664" s="309">
        <f>SUM(D665:D671)</f>
        <v>939</v>
      </c>
      <c r="E664" s="309">
        <f>SUM(E665:E671)</f>
        <v>946</v>
      </c>
      <c r="F664" s="310">
        <f t="shared" si="40"/>
        <v>3.94166666666667</v>
      </c>
      <c r="G664" s="310">
        <f t="shared" si="41"/>
        <v>1.00745473908413</v>
      </c>
    </row>
    <row r="665" ht="15.6" customHeight="1" outlineLevel="2" spans="1:7">
      <c r="A665" s="311" t="s">
        <v>1177</v>
      </c>
      <c r="B665" s="312" t="s">
        <v>65</v>
      </c>
      <c r="C665" s="313">
        <v>227</v>
      </c>
      <c r="D665" s="315">
        <v>126</v>
      </c>
      <c r="E665" s="313">
        <v>136</v>
      </c>
      <c r="F665" s="314">
        <f t="shared" si="40"/>
        <v>0.599118942731278</v>
      </c>
      <c r="G665" s="314">
        <f t="shared" si="41"/>
        <v>1.07936507936508</v>
      </c>
    </row>
    <row r="666" ht="15.6" customHeight="1" outlineLevel="2" spans="1:7">
      <c r="A666" s="311" t="s">
        <v>1178</v>
      </c>
      <c r="B666" s="312" t="s">
        <v>67</v>
      </c>
      <c r="C666" s="313"/>
      <c r="D666" s="315">
        <v>59</v>
      </c>
      <c r="E666" s="313">
        <v>60</v>
      </c>
      <c r="F666" s="314">
        <f t="shared" si="40"/>
        <v>0</v>
      </c>
      <c r="G666" s="314">
        <f t="shared" si="41"/>
        <v>1.01694915254237</v>
      </c>
    </row>
    <row r="667" ht="15.6" customHeight="1" outlineLevel="2" spans="1:7">
      <c r="A667" s="311" t="s">
        <v>1179</v>
      </c>
      <c r="B667" s="312" t="s">
        <v>69</v>
      </c>
      <c r="C667" s="313"/>
      <c r="D667" s="315">
        <v>0</v>
      </c>
      <c r="E667" s="313"/>
      <c r="F667" s="314">
        <f t="shared" si="40"/>
        <v>0</v>
      </c>
      <c r="G667" s="314">
        <f t="shared" si="41"/>
        <v>0</v>
      </c>
    </row>
    <row r="668" ht="15.6" customHeight="1" outlineLevel="2" spans="1:7">
      <c r="A668" s="311" t="s">
        <v>1180</v>
      </c>
      <c r="B668" s="312" t="s">
        <v>1181</v>
      </c>
      <c r="C668" s="313"/>
      <c r="D668" s="315">
        <v>749</v>
      </c>
      <c r="E668" s="313">
        <v>750</v>
      </c>
      <c r="F668" s="314">
        <f t="shared" si="40"/>
        <v>0</v>
      </c>
      <c r="G668" s="314">
        <f t="shared" si="41"/>
        <v>1.00133511348465</v>
      </c>
    </row>
    <row r="669" ht="15.6" customHeight="1" outlineLevel="2" spans="1:7">
      <c r="A669" s="311" t="s">
        <v>1182</v>
      </c>
      <c r="B669" s="312" t="s">
        <v>1183</v>
      </c>
      <c r="C669" s="313"/>
      <c r="D669" s="315">
        <v>0</v>
      </c>
      <c r="E669" s="313"/>
      <c r="F669" s="314">
        <f t="shared" si="40"/>
        <v>0</v>
      </c>
      <c r="G669" s="314">
        <f t="shared" si="41"/>
        <v>0</v>
      </c>
    </row>
    <row r="670" ht="15.6" customHeight="1" outlineLevel="2" spans="1:7">
      <c r="A670" s="311" t="s">
        <v>1184</v>
      </c>
      <c r="B670" s="312" t="s">
        <v>83</v>
      </c>
      <c r="C670" s="313">
        <v>13</v>
      </c>
      <c r="D670" s="315">
        <v>0</v>
      </c>
      <c r="E670" s="313"/>
      <c r="F670" s="314">
        <f t="shared" si="40"/>
        <v>0</v>
      </c>
      <c r="G670" s="314">
        <f t="shared" si="41"/>
        <v>0</v>
      </c>
    </row>
    <row r="671" ht="15.6" customHeight="1" outlineLevel="2" spans="1:7">
      <c r="A671" s="311" t="s">
        <v>1185</v>
      </c>
      <c r="B671" s="312" t="s">
        <v>1186</v>
      </c>
      <c r="C671" s="313"/>
      <c r="D671" s="315">
        <v>5</v>
      </c>
      <c r="E671" s="313"/>
      <c r="F671" s="314">
        <f t="shared" si="40"/>
        <v>0</v>
      </c>
      <c r="G671" s="314">
        <f t="shared" si="41"/>
        <v>0</v>
      </c>
    </row>
    <row r="672" outlineLevel="1" spans="1:7">
      <c r="A672" s="307" t="s">
        <v>1187</v>
      </c>
      <c r="B672" s="308" t="s">
        <v>1188</v>
      </c>
      <c r="C672" s="309">
        <f>SUM(C673:C674)</f>
        <v>35</v>
      </c>
      <c r="D672" s="309">
        <f>SUM(D673:D674)</f>
        <v>20</v>
      </c>
      <c r="E672" s="309">
        <f>SUM(E673:E674)</f>
        <v>21</v>
      </c>
      <c r="F672" s="310">
        <f t="shared" si="40"/>
        <v>0.6</v>
      </c>
      <c r="G672" s="310">
        <f t="shared" si="41"/>
        <v>1.05</v>
      </c>
    </row>
    <row r="673" ht="15.6" customHeight="1" outlineLevel="2" spans="1:7">
      <c r="A673" s="311" t="s">
        <v>1189</v>
      </c>
      <c r="B673" s="312" t="s">
        <v>1190</v>
      </c>
      <c r="C673" s="315">
        <v>35</v>
      </c>
      <c r="D673" s="315">
        <v>20</v>
      </c>
      <c r="E673" s="313">
        <v>21</v>
      </c>
      <c r="F673" s="314">
        <f t="shared" si="40"/>
        <v>0.6</v>
      </c>
      <c r="G673" s="314">
        <f t="shared" si="41"/>
        <v>1.05</v>
      </c>
    </row>
    <row r="674" ht="15.6" customHeight="1" outlineLevel="2" spans="1:7">
      <c r="A674" s="311" t="s">
        <v>1191</v>
      </c>
      <c r="B674" s="312" t="s">
        <v>1192</v>
      </c>
      <c r="C674" s="316"/>
      <c r="D674" s="315">
        <v>0</v>
      </c>
      <c r="E674" s="313"/>
      <c r="F674" s="314">
        <f t="shared" si="40"/>
        <v>0</v>
      </c>
      <c r="G674" s="314">
        <f t="shared" si="41"/>
        <v>0</v>
      </c>
    </row>
    <row r="675" outlineLevel="1" spans="1:7">
      <c r="A675" s="307" t="s">
        <v>1193</v>
      </c>
      <c r="B675" s="308" t="s">
        <v>1194</v>
      </c>
      <c r="C675" s="309">
        <f>SUM(C676)</f>
        <v>319</v>
      </c>
      <c r="D675" s="309">
        <f t="shared" ref="D675:E675" si="42">SUM(D676)</f>
        <v>97</v>
      </c>
      <c r="E675" s="309">
        <f t="shared" si="42"/>
        <v>102</v>
      </c>
      <c r="F675" s="310">
        <f t="shared" si="40"/>
        <v>0.31974921630094</v>
      </c>
      <c r="G675" s="310">
        <f t="shared" si="41"/>
        <v>1.05154639175258</v>
      </c>
    </row>
    <row r="676" ht="15.6" customHeight="1" outlineLevel="2" spans="1:7">
      <c r="A676" s="311" t="s">
        <v>1195</v>
      </c>
      <c r="B676" s="312" t="s">
        <v>1194</v>
      </c>
      <c r="C676" s="313">
        <v>319</v>
      </c>
      <c r="D676" s="315">
        <v>97</v>
      </c>
      <c r="E676" s="313">
        <v>102</v>
      </c>
      <c r="F676" s="314">
        <f t="shared" ref="F676" si="43">IF(C676&gt;0,E676/C676,0)</f>
        <v>0.31974921630094</v>
      </c>
      <c r="G676" s="314">
        <f t="shared" ref="G676" si="44">IF(D676&gt;0,E676/D676,0)</f>
        <v>1.05154639175258</v>
      </c>
    </row>
    <row r="677" spans="1:7">
      <c r="A677" s="304" t="s">
        <v>1196</v>
      </c>
      <c r="B677" s="114" t="s">
        <v>1197</v>
      </c>
      <c r="C677" s="305">
        <f>SUM(C678,C683,C698,C702,C714,C717,C721,C726,C730,C734,C737,C746,C748)</f>
        <v>23414</v>
      </c>
      <c r="D677" s="305">
        <f>SUM(D678,D683,D698,D702,D714,D717,D721,D726,D730,D734,D737,D746,D748)</f>
        <v>14686</v>
      </c>
      <c r="E677" s="305">
        <f>SUM(E678,E683,E698,E702,E714,E717,E721,E726,E730,E734,E737,E746,E748)</f>
        <v>15275</v>
      </c>
      <c r="F677" s="306">
        <f t="shared" ref="F677:F740" si="45">IF(C677&gt;0,E677/C677,0)</f>
        <v>0.652387460493722</v>
      </c>
      <c r="G677" s="306">
        <f t="shared" ref="G677:G740" si="46">IF(D677&gt;0,E677/D677,0)</f>
        <v>1.04010622361433</v>
      </c>
    </row>
    <row r="678" outlineLevel="1" spans="1:7">
      <c r="A678" s="307" t="s">
        <v>1198</v>
      </c>
      <c r="B678" s="308" t="s">
        <v>1199</v>
      </c>
      <c r="C678" s="309">
        <f>SUM(C679:C682)</f>
        <v>486</v>
      </c>
      <c r="D678" s="309">
        <f>SUM(D679:D682)</f>
        <v>496</v>
      </c>
      <c r="E678" s="309">
        <f>SUM(E679:E682)</f>
        <v>498</v>
      </c>
      <c r="F678" s="310">
        <f t="shared" si="45"/>
        <v>1.02469135802469</v>
      </c>
      <c r="G678" s="310">
        <f t="shared" si="46"/>
        <v>1.00403225806452</v>
      </c>
    </row>
    <row r="679" ht="15.6" customHeight="1" outlineLevel="2" spans="1:7">
      <c r="A679" s="311" t="s">
        <v>1200</v>
      </c>
      <c r="B679" s="312" t="s">
        <v>65</v>
      </c>
      <c r="C679" s="313">
        <v>419</v>
      </c>
      <c r="D679" s="315">
        <v>417</v>
      </c>
      <c r="E679" s="313">
        <v>421</v>
      </c>
      <c r="F679" s="314">
        <f t="shared" si="45"/>
        <v>1.00477326968974</v>
      </c>
      <c r="G679" s="314">
        <f t="shared" si="46"/>
        <v>1.00959232613909</v>
      </c>
    </row>
    <row r="680" ht="15.6" customHeight="1" outlineLevel="2" spans="1:7">
      <c r="A680" s="311" t="s">
        <v>1201</v>
      </c>
      <c r="B680" s="312" t="s">
        <v>67</v>
      </c>
      <c r="C680" s="313">
        <v>67</v>
      </c>
      <c r="D680" s="315">
        <v>79</v>
      </c>
      <c r="E680" s="313">
        <v>77</v>
      </c>
      <c r="F680" s="314">
        <f t="shared" si="45"/>
        <v>1.14925373134328</v>
      </c>
      <c r="G680" s="314">
        <f t="shared" si="46"/>
        <v>0.974683544303797</v>
      </c>
    </row>
    <row r="681" ht="15.6" customHeight="1" outlineLevel="2" spans="1:7">
      <c r="A681" s="311" t="s">
        <v>1202</v>
      </c>
      <c r="B681" s="312" t="s">
        <v>69</v>
      </c>
      <c r="C681" s="313"/>
      <c r="D681" s="313"/>
      <c r="E681" s="313"/>
      <c r="F681" s="314">
        <f t="shared" si="45"/>
        <v>0</v>
      </c>
      <c r="G681" s="314">
        <f t="shared" si="46"/>
        <v>0</v>
      </c>
    </row>
    <row r="682" ht="15.6" customHeight="1" outlineLevel="2" spans="1:7">
      <c r="A682" s="311" t="s">
        <v>1203</v>
      </c>
      <c r="B682" s="312" t="s">
        <v>1204</v>
      </c>
      <c r="C682" s="313"/>
      <c r="D682" s="313"/>
      <c r="E682" s="313"/>
      <c r="F682" s="314">
        <f t="shared" si="45"/>
        <v>0</v>
      </c>
      <c r="G682" s="314">
        <f t="shared" si="46"/>
        <v>0</v>
      </c>
    </row>
    <row r="683" outlineLevel="1" spans="1:7">
      <c r="A683" s="307" t="s">
        <v>1205</v>
      </c>
      <c r="B683" s="308" t="s">
        <v>1206</v>
      </c>
      <c r="C683" s="309">
        <f>SUM(C684:C697)</f>
        <v>0</v>
      </c>
      <c r="D683" s="309">
        <f>SUM(D684:D697)</f>
        <v>0</v>
      </c>
      <c r="E683" s="309">
        <f>SUM(E684:E697)</f>
        <v>0</v>
      </c>
      <c r="F683" s="310">
        <f t="shared" si="45"/>
        <v>0</v>
      </c>
      <c r="G683" s="310">
        <f t="shared" si="46"/>
        <v>0</v>
      </c>
    </row>
    <row r="684" ht="15.6" customHeight="1" outlineLevel="2" spans="1:7">
      <c r="A684" s="311" t="s">
        <v>1207</v>
      </c>
      <c r="B684" s="312" t="s">
        <v>1208</v>
      </c>
      <c r="C684" s="313"/>
      <c r="D684" s="313"/>
      <c r="E684" s="313"/>
      <c r="F684" s="314">
        <f t="shared" si="45"/>
        <v>0</v>
      </c>
      <c r="G684" s="314">
        <f t="shared" si="46"/>
        <v>0</v>
      </c>
    </row>
    <row r="685" ht="15.6" customHeight="1" outlineLevel="2" spans="1:7">
      <c r="A685" s="311" t="s">
        <v>1209</v>
      </c>
      <c r="B685" s="312" t="s">
        <v>1210</v>
      </c>
      <c r="C685" s="313"/>
      <c r="D685" s="313"/>
      <c r="E685" s="313"/>
      <c r="F685" s="314">
        <f t="shared" si="45"/>
        <v>0</v>
      </c>
      <c r="G685" s="314">
        <f t="shared" si="46"/>
        <v>0</v>
      </c>
    </row>
    <row r="686" ht="15.6" customHeight="1" outlineLevel="2" spans="1:7">
      <c r="A686" s="311" t="s">
        <v>1211</v>
      </c>
      <c r="B686" s="312" t="s">
        <v>1212</v>
      </c>
      <c r="C686" s="313"/>
      <c r="D686" s="313"/>
      <c r="E686" s="313"/>
      <c r="F686" s="314">
        <f t="shared" si="45"/>
        <v>0</v>
      </c>
      <c r="G686" s="314">
        <f t="shared" si="46"/>
        <v>0</v>
      </c>
    </row>
    <row r="687" ht="15.6" customHeight="1" outlineLevel="2" spans="1:7">
      <c r="A687" s="311" t="s">
        <v>1213</v>
      </c>
      <c r="B687" s="312" t="s">
        <v>1214</v>
      </c>
      <c r="C687" s="313"/>
      <c r="D687" s="313"/>
      <c r="E687" s="313"/>
      <c r="F687" s="314">
        <f t="shared" si="45"/>
        <v>0</v>
      </c>
      <c r="G687" s="314">
        <f t="shared" si="46"/>
        <v>0</v>
      </c>
    </row>
    <row r="688" ht="15.6" customHeight="1" outlineLevel="2" spans="1:7">
      <c r="A688" s="311" t="s">
        <v>1215</v>
      </c>
      <c r="B688" s="312" t="s">
        <v>1216</v>
      </c>
      <c r="C688" s="313"/>
      <c r="D688" s="313"/>
      <c r="E688" s="313"/>
      <c r="F688" s="314">
        <f t="shared" si="45"/>
        <v>0</v>
      </c>
      <c r="G688" s="314">
        <f t="shared" si="46"/>
        <v>0</v>
      </c>
    </row>
    <row r="689" ht="15.6" customHeight="1" outlineLevel="2" spans="1:7">
      <c r="A689" s="311" t="s">
        <v>1217</v>
      </c>
      <c r="B689" s="312" t="s">
        <v>1218</v>
      </c>
      <c r="C689" s="313"/>
      <c r="D689" s="313"/>
      <c r="E689" s="313"/>
      <c r="F689" s="314">
        <f t="shared" si="45"/>
        <v>0</v>
      </c>
      <c r="G689" s="314">
        <f t="shared" si="46"/>
        <v>0</v>
      </c>
    </row>
    <row r="690" ht="15.6" customHeight="1" outlineLevel="2" spans="1:7">
      <c r="A690" s="311" t="s">
        <v>1219</v>
      </c>
      <c r="B690" s="312" t="s">
        <v>1220</v>
      </c>
      <c r="C690" s="313"/>
      <c r="D690" s="313"/>
      <c r="E690" s="313"/>
      <c r="F690" s="314">
        <f t="shared" si="45"/>
        <v>0</v>
      </c>
      <c r="G690" s="314">
        <f t="shared" si="46"/>
        <v>0</v>
      </c>
    </row>
    <row r="691" ht="15.6" customHeight="1" outlineLevel="2" spans="1:7">
      <c r="A691" s="311" t="s">
        <v>1221</v>
      </c>
      <c r="B691" s="312" t="s">
        <v>1222</v>
      </c>
      <c r="C691" s="313"/>
      <c r="D691" s="313"/>
      <c r="E691" s="313"/>
      <c r="F691" s="314">
        <f t="shared" si="45"/>
        <v>0</v>
      </c>
      <c r="G691" s="314">
        <f t="shared" si="46"/>
        <v>0</v>
      </c>
    </row>
    <row r="692" ht="15.6" customHeight="1" outlineLevel="2" spans="1:7">
      <c r="A692" s="311" t="s">
        <v>1223</v>
      </c>
      <c r="B692" s="312" t="s">
        <v>1224</v>
      </c>
      <c r="C692" s="313"/>
      <c r="D692" s="313"/>
      <c r="E692" s="313"/>
      <c r="F692" s="314">
        <f t="shared" si="45"/>
        <v>0</v>
      </c>
      <c r="G692" s="314">
        <f t="shared" si="46"/>
        <v>0</v>
      </c>
    </row>
    <row r="693" ht="15.6" customHeight="1" outlineLevel="2" spans="1:7">
      <c r="A693" s="311" t="s">
        <v>1225</v>
      </c>
      <c r="B693" s="312" t="s">
        <v>1226</v>
      </c>
      <c r="C693" s="313"/>
      <c r="D693" s="313"/>
      <c r="E693" s="313"/>
      <c r="F693" s="314">
        <f t="shared" si="45"/>
        <v>0</v>
      </c>
      <c r="G693" s="314">
        <f t="shared" si="46"/>
        <v>0</v>
      </c>
    </row>
    <row r="694" ht="15.6" customHeight="1" outlineLevel="2" spans="1:7">
      <c r="A694" s="311" t="s">
        <v>1227</v>
      </c>
      <c r="B694" s="312" t="s">
        <v>1228</v>
      </c>
      <c r="C694" s="313"/>
      <c r="D694" s="313"/>
      <c r="E694" s="313"/>
      <c r="F694" s="314">
        <f t="shared" si="45"/>
        <v>0</v>
      </c>
      <c r="G694" s="314">
        <f t="shared" si="46"/>
        <v>0</v>
      </c>
    </row>
    <row r="695" ht="15.6" customHeight="1" outlineLevel="2" spans="1:7">
      <c r="A695" s="311" t="s">
        <v>1229</v>
      </c>
      <c r="B695" s="312" t="s">
        <v>1230</v>
      </c>
      <c r="C695" s="313"/>
      <c r="D695" s="313"/>
      <c r="E695" s="313"/>
      <c r="F695" s="314">
        <f t="shared" si="45"/>
        <v>0</v>
      </c>
      <c r="G695" s="314">
        <f t="shared" si="46"/>
        <v>0</v>
      </c>
    </row>
    <row r="696" ht="15.6" customHeight="1" outlineLevel="2" spans="1:7">
      <c r="A696" s="311" t="s">
        <v>1231</v>
      </c>
      <c r="B696" s="312" t="s">
        <v>1232</v>
      </c>
      <c r="C696" s="313"/>
      <c r="D696" s="313"/>
      <c r="E696" s="313"/>
      <c r="F696" s="314">
        <f t="shared" si="45"/>
        <v>0</v>
      </c>
      <c r="G696" s="314">
        <f t="shared" si="46"/>
        <v>0</v>
      </c>
    </row>
    <row r="697" ht="15.6" customHeight="1" outlineLevel="2" spans="1:7">
      <c r="A697" s="311" t="s">
        <v>1233</v>
      </c>
      <c r="B697" s="312" t="s">
        <v>1234</v>
      </c>
      <c r="C697" s="313"/>
      <c r="D697" s="313"/>
      <c r="E697" s="313"/>
      <c r="F697" s="314">
        <f t="shared" si="45"/>
        <v>0</v>
      </c>
      <c r="G697" s="314">
        <f t="shared" si="46"/>
        <v>0</v>
      </c>
    </row>
    <row r="698" outlineLevel="1" spans="1:7">
      <c r="A698" s="307" t="s">
        <v>1235</v>
      </c>
      <c r="B698" s="308" t="s">
        <v>1236</v>
      </c>
      <c r="C698" s="309">
        <f>SUM(C699:C701)</f>
        <v>2059</v>
      </c>
      <c r="D698" s="309">
        <f>SUM(D699:D701)</f>
        <v>4212</v>
      </c>
      <c r="E698" s="309">
        <f>SUM(E699:E701)</f>
        <v>3892</v>
      </c>
      <c r="F698" s="310">
        <f t="shared" si="45"/>
        <v>1.89023797960175</v>
      </c>
      <c r="G698" s="310">
        <f t="shared" si="46"/>
        <v>0.924026590693257</v>
      </c>
    </row>
    <row r="699" ht="15.6" customHeight="1" outlineLevel="2" spans="1:7">
      <c r="A699" s="311" t="s">
        <v>1237</v>
      </c>
      <c r="B699" s="312" t="s">
        <v>1238</v>
      </c>
      <c r="C699" s="313">
        <v>180</v>
      </c>
      <c r="D699" s="315">
        <v>267</v>
      </c>
      <c r="E699" s="313">
        <v>298</v>
      </c>
      <c r="F699" s="314">
        <f t="shared" si="45"/>
        <v>1.65555555555556</v>
      </c>
      <c r="G699" s="314">
        <f t="shared" si="46"/>
        <v>1.11610486891386</v>
      </c>
    </row>
    <row r="700" ht="15.6" customHeight="1" outlineLevel="2" spans="1:7">
      <c r="A700" s="311" t="s">
        <v>1239</v>
      </c>
      <c r="B700" s="312" t="s">
        <v>1240</v>
      </c>
      <c r="C700" s="313">
        <v>1789</v>
      </c>
      <c r="D700" s="315">
        <v>2553</v>
      </c>
      <c r="E700" s="313">
        <v>2569</v>
      </c>
      <c r="F700" s="314">
        <f t="shared" si="45"/>
        <v>1.43599776411403</v>
      </c>
      <c r="G700" s="314">
        <f t="shared" si="46"/>
        <v>1.00626713670192</v>
      </c>
    </row>
    <row r="701" ht="15.6" customHeight="1" outlineLevel="2" spans="1:7">
      <c r="A701" s="311" t="s">
        <v>1241</v>
      </c>
      <c r="B701" s="312" t="s">
        <v>1242</v>
      </c>
      <c r="C701" s="313">
        <v>90</v>
      </c>
      <c r="D701" s="315">
        <v>1392</v>
      </c>
      <c r="E701" s="313">
        <v>1025</v>
      </c>
      <c r="F701" s="314">
        <f t="shared" si="45"/>
        <v>11.3888888888889</v>
      </c>
      <c r="G701" s="314">
        <f t="shared" si="46"/>
        <v>0.736350574712644</v>
      </c>
    </row>
    <row r="702" outlineLevel="1" spans="1:7">
      <c r="A702" s="307" t="s">
        <v>1243</v>
      </c>
      <c r="B702" s="308" t="s">
        <v>1244</v>
      </c>
      <c r="C702" s="309">
        <f>SUM(C703:C713)</f>
        <v>6140</v>
      </c>
      <c r="D702" s="309">
        <f>SUM(D703:D713)</f>
        <v>5606</v>
      </c>
      <c r="E702" s="309">
        <f>SUM(E703:E713)</f>
        <v>5240</v>
      </c>
      <c r="F702" s="310">
        <f t="shared" si="45"/>
        <v>0.853420195439739</v>
      </c>
      <c r="G702" s="310">
        <f t="shared" si="46"/>
        <v>0.934712807706029</v>
      </c>
    </row>
    <row r="703" ht="15.6" customHeight="1" outlineLevel="2" spans="1:7">
      <c r="A703" s="311" t="s">
        <v>1245</v>
      </c>
      <c r="B703" s="312" t="s">
        <v>1246</v>
      </c>
      <c r="C703" s="313"/>
      <c r="D703" s="315">
        <v>10</v>
      </c>
      <c r="E703" s="313"/>
      <c r="F703" s="314">
        <f t="shared" si="45"/>
        <v>0</v>
      </c>
      <c r="G703" s="314">
        <f t="shared" si="46"/>
        <v>0</v>
      </c>
    </row>
    <row r="704" ht="15.6" customHeight="1" outlineLevel="2" spans="1:7">
      <c r="A704" s="311" t="s">
        <v>1247</v>
      </c>
      <c r="B704" s="312" t="s">
        <v>1248</v>
      </c>
      <c r="C704" s="313">
        <v>220</v>
      </c>
      <c r="D704" s="315">
        <v>253</v>
      </c>
      <c r="E704" s="313">
        <v>256</v>
      </c>
      <c r="F704" s="314">
        <f t="shared" si="45"/>
        <v>1.16363636363636</v>
      </c>
      <c r="G704" s="314">
        <f t="shared" si="46"/>
        <v>1.01185770750988</v>
      </c>
    </row>
    <row r="705" ht="15.6" customHeight="1" outlineLevel="2" spans="1:7">
      <c r="A705" s="311" t="s">
        <v>1249</v>
      </c>
      <c r="B705" s="312" t="s">
        <v>1250</v>
      </c>
      <c r="C705" s="313"/>
      <c r="D705" s="315">
        <v>0</v>
      </c>
      <c r="E705" s="313"/>
      <c r="F705" s="314">
        <f t="shared" si="45"/>
        <v>0</v>
      </c>
      <c r="G705" s="314">
        <f t="shared" si="46"/>
        <v>0</v>
      </c>
    </row>
    <row r="706" ht="15.6" customHeight="1" outlineLevel="2" spans="1:7">
      <c r="A706" s="311" t="s">
        <v>1251</v>
      </c>
      <c r="B706" s="312" t="s">
        <v>1252</v>
      </c>
      <c r="C706" s="313"/>
      <c r="D706" s="315">
        <v>0</v>
      </c>
      <c r="E706" s="313"/>
      <c r="F706" s="314">
        <f t="shared" si="45"/>
        <v>0</v>
      </c>
      <c r="G706" s="314">
        <f t="shared" si="46"/>
        <v>0</v>
      </c>
    </row>
    <row r="707" ht="15.6" customHeight="1" outlineLevel="2" spans="1:7">
      <c r="A707" s="311" t="s">
        <v>1253</v>
      </c>
      <c r="B707" s="312" t="s">
        <v>1254</v>
      </c>
      <c r="C707" s="313"/>
      <c r="D707" s="315">
        <v>0</v>
      </c>
      <c r="E707" s="313"/>
      <c r="F707" s="314">
        <f t="shared" si="45"/>
        <v>0</v>
      </c>
      <c r="G707" s="314">
        <f t="shared" si="46"/>
        <v>0</v>
      </c>
    </row>
    <row r="708" ht="15.6" customHeight="1" outlineLevel="2" spans="1:7">
      <c r="A708" s="311" t="s">
        <v>1255</v>
      </c>
      <c r="B708" s="312" t="s">
        <v>1256</v>
      </c>
      <c r="C708" s="313"/>
      <c r="D708" s="315">
        <v>0</v>
      </c>
      <c r="E708" s="313"/>
      <c r="F708" s="314">
        <f t="shared" si="45"/>
        <v>0</v>
      </c>
      <c r="G708" s="314">
        <f t="shared" si="46"/>
        <v>0</v>
      </c>
    </row>
    <row r="709" ht="15.6" customHeight="1" outlineLevel="2" spans="1:7">
      <c r="A709" s="311" t="s">
        <v>1257</v>
      </c>
      <c r="B709" s="312" t="s">
        <v>1258</v>
      </c>
      <c r="C709" s="313"/>
      <c r="D709" s="315">
        <v>0</v>
      </c>
      <c r="E709" s="313"/>
      <c r="F709" s="314">
        <f t="shared" si="45"/>
        <v>0</v>
      </c>
      <c r="G709" s="314">
        <f t="shared" si="46"/>
        <v>0</v>
      </c>
    </row>
    <row r="710" ht="15.6" customHeight="1" outlineLevel="2" spans="1:7">
      <c r="A710" s="311" t="s">
        <v>1259</v>
      </c>
      <c r="B710" s="312" t="s">
        <v>1260</v>
      </c>
      <c r="C710" s="313">
        <v>593</v>
      </c>
      <c r="D710" s="315">
        <v>909</v>
      </c>
      <c r="E710" s="313">
        <v>682</v>
      </c>
      <c r="F710" s="314">
        <f t="shared" si="45"/>
        <v>1.15008431703204</v>
      </c>
      <c r="G710" s="314">
        <f t="shared" si="46"/>
        <v>0.75027502750275</v>
      </c>
    </row>
    <row r="711" ht="15.6" customHeight="1" outlineLevel="2" spans="1:7">
      <c r="A711" s="311" t="s">
        <v>1261</v>
      </c>
      <c r="B711" s="312" t="s">
        <v>1262</v>
      </c>
      <c r="C711" s="313">
        <v>4079</v>
      </c>
      <c r="D711" s="315">
        <v>2190</v>
      </c>
      <c r="E711" s="313">
        <v>2300</v>
      </c>
      <c r="F711" s="314">
        <f t="shared" si="45"/>
        <v>0.563863692081393</v>
      </c>
      <c r="G711" s="314">
        <f t="shared" si="46"/>
        <v>1.05022831050228</v>
      </c>
    </row>
    <row r="712" ht="15.6" customHeight="1" outlineLevel="2" spans="1:7">
      <c r="A712" s="311" t="s">
        <v>1263</v>
      </c>
      <c r="B712" s="312" t="s">
        <v>1264</v>
      </c>
      <c r="C712" s="313">
        <v>635</v>
      </c>
      <c r="D712" s="315">
        <v>0</v>
      </c>
      <c r="E712" s="313">
        <v>635</v>
      </c>
      <c r="F712" s="314">
        <f t="shared" si="45"/>
        <v>1</v>
      </c>
      <c r="G712" s="314">
        <f t="shared" si="46"/>
        <v>0</v>
      </c>
    </row>
    <row r="713" ht="15.6" customHeight="1" outlineLevel="2" spans="1:7">
      <c r="A713" s="311" t="s">
        <v>1265</v>
      </c>
      <c r="B713" s="312" t="s">
        <v>1266</v>
      </c>
      <c r="C713" s="313">
        <v>613</v>
      </c>
      <c r="D713" s="315">
        <v>2244</v>
      </c>
      <c r="E713" s="313">
        <v>1367</v>
      </c>
      <c r="F713" s="314">
        <f t="shared" si="45"/>
        <v>2.2300163132137</v>
      </c>
      <c r="G713" s="314">
        <f t="shared" si="46"/>
        <v>0.609180035650624</v>
      </c>
    </row>
    <row r="714" outlineLevel="1" spans="1:7">
      <c r="A714" s="307" t="s">
        <v>1267</v>
      </c>
      <c r="B714" s="308" t="s">
        <v>1268</v>
      </c>
      <c r="C714" s="309">
        <f>SUM(C715:C716)</f>
        <v>0</v>
      </c>
      <c r="D714" s="309">
        <f>SUM(D715:D716)</f>
        <v>0</v>
      </c>
      <c r="E714" s="309">
        <f>SUM(E715:E716)</f>
        <v>0</v>
      </c>
      <c r="F714" s="310">
        <f t="shared" si="45"/>
        <v>0</v>
      </c>
      <c r="G714" s="310">
        <f t="shared" si="46"/>
        <v>0</v>
      </c>
    </row>
    <row r="715" ht="15.6" customHeight="1" outlineLevel="2" spans="1:7">
      <c r="A715" s="311" t="s">
        <v>1269</v>
      </c>
      <c r="B715" s="312" t="s">
        <v>1270</v>
      </c>
      <c r="C715" s="316"/>
      <c r="D715" s="313"/>
      <c r="E715" s="313"/>
      <c r="F715" s="314">
        <f t="shared" si="45"/>
        <v>0</v>
      </c>
      <c r="G715" s="314">
        <f t="shared" si="46"/>
        <v>0</v>
      </c>
    </row>
    <row r="716" ht="15.6" customHeight="1" outlineLevel="2" spans="1:7">
      <c r="A716" s="311" t="s">
        <v>1271</v>
      </c>
      <c r="B716" s="312" t="s">
        <v>1272</v>
      </c>
      <c r="C716" s="313"/>
      <c r="D716" s="313"/>
      <c r="E716" s="313"/>
      <c r="F716" s="314">
        <f t="shared" si="45"/>
        <v>0</v>
      </c>
      <c r="G716" s="314">
        <f t="shared" si="46"/>
        <v>0</v>
      </c>
    </row>
    <row r="717" outlineLevel="1" spans="1:7">
      <c r="A717" s="307" t="s">
        <v>1273</v>
      </c>
      <c r="B717" s="308" t="s">
        <v>1274</v>
      </c>
      <c r="C717" s="309">
        <f>SUM(C718:C720)</f>
        <v>1162</v>
      </c>
      <c r="D717" s="309">
        <f>SUM(D718:D720)</f>
        <v>383</v>
      </c>
      <c r="E717" s="309">
        <f>SUM(E718:E720)</f>
        <v>476</v>
      </c>
      <c r="F717" s="310">
        <f t="shared" si="45"/>
        <v>0.409638554216867</v>
      </c>
      <c r="G717" s="310">
        <f t="shared" si="46"/>
        <v>1.24281984334204</v>
      </c>
    </row>
    <row r="718" ht="15.6" customHeight="1" outlineLevel="2" spans="1:7">
      <c r="A718" s="311" t="s">
        <v>1275</v>
      </c>
      <c r="B718" s="312" t="s">
        <v>1276</v>
      </c>
      <c r="C718" s="313">
        <v>212</v>
      </c>
      <c r="D718" s="315">
        <v>121</v>
      </c>
      <c r="E718" s="313">
        <v>125</v>
      </c>
      <c r="F718" s="314">
        <f t="shared" si="45"/>
        <v>0.589622641509434</v>
      </c>
      <c r="G718" s="314">
        <f t="shared" si="46"/>
        <v>1.03305785123967</v>
      </c>
    </row>
    <row r="719" ht="15.6" customHeight="1" outlineLevel="2" spans="1:7">
      <c r="A719" s="311" t="s">
        <v>1277</v>
      </c>
      <c r="B719" s="312" t="s">
        <v>1278</v>
      </c>
      <c r="C719" s="313"/>
      <c r="D719" s="315">
        <v>61</v>
      </c>
      <c r="E719" s="313"/>
      <c r="F719" s="314">
        <f t="shared" si="45"/>
        <v>0</v>
      </c>
      <c r="G719" s="314">
        <f t="shared" si="46"/>
        <v>0</v>
      </c>
    </row>
    <row r="720" ht="15.6" customHeight="1" outlineLevel="2" spans="1:7">
      <c r="A720" s="311" t="s">
        <v>1279</v>
      </c>
      <c r="B720" s="312" t="s">
        <v>1280</v>
      </c>
      <c r="C720" s="313">
        <v>950</v>
      </c>
      <c r="D720" s="315">
        <v>201</v>
      </c>
      <c r="E720" s="313">
        <v>351</v>
      </c>
      <c r="F720" s="314">
        <f t="shared" si="45"/>
        <v>0.369473684210526</v>
      </c>
      <c r="G720" s="314">
        <f t="shared" si="46"/>
        <v>1.74626865671642</v>
      </c>
    </row>
    <row r="721" outlineLevel="1" spans="1:7">
      <c r="A721" s="307" t="s">
        <v>1281</v>
      </c>
      <c r="B721" s="308" t="s">
        <v>1282</v>
      </c>
      <c r="C721" s="309">
        <f>SUM(C722:C725)</f>
        <v>1611</v>
      </c>
      <c r="D721" s="309">
        <f>SUM(D722:D725)</f>
        <v>103</v>
      </c>
      <c r="E721" s="309">
        <f>SUM(E722:E725)</f>
        <v>315</v>
      </c>
      <c r="F721" s="310">
        <f t="shared" si="45"/>
        <v>0.195530726256983</v>
      </c>
      <c r="G721" s="310">
        <f t="shared" si="46"/>
        <v>3.05825242718447</v>
      </c>
    </row>
    <row r="722" ht="15.6" customHeight="1" outlineLevel="2" spans="1:7">
      <c r="A722" s="311" t="s">
        <v>1283</v>
      </c>
      <c r="B722" s="312" t="s">
        <v>1284</v>
      </c>
      <c r="C722" s="313">
        <v>816</v>
      </c>
      <c r="D722" s="315">
        <v>103</v>
      </c>
      <c r="E722" s="313">
        <v>315</v>
      </c>
      <c r="F722" s="314">
        <f t="shared" si="45"/>
        <v>0.386029411764706</v>
      </c>
      <c r="G722" s="314">
        <f t="shared" si="46"/>
        <v>3.05825242718447</v>
      </c>
    </row>
    <row r="723" ht="15.6" customHeight="1" outlineLevel="2" spans="1:7">
      <c r="A723" s="311" t="s">
        <v>1285</v>
      </c>
      <c r="B723" s="312" t="s">
        <v>1286</v>
      </c>
      <c r="C723" s="313">
        <v>795</v>
      </c>
      <c r="D723" s="315"/>
      <c r="E723" s="313"/>
      <c r="F723" s="314">
        <f t="shared" si="45"/>
        <v>0</v>
      </c>
      <c r="G723" s="314">
        <f t="shared" si="46"/>
        <v>0</v>
      </c>
    </row>
    <row r="724" ht="15.6" customHeight="1" outlineLevel="2" spans="1:7">
      <c r="A724" s="311" t="s">
        <v>1287</v>
      </c>
      <c r="B724" s="312" t="s">
        <v>1288</v>
      </c>
      <c r="C724" s="316"/>
      <c r="D724" s="313"/>
      <c r="E724" s="313"/>
      <c r="F724" s="314">
        <f t="shared" si="45"/>
        <v>0</v>
      </c>
      <c r="G724" s="314">
        <f t="shared" si="46"/>
        <v>0</v>
      </c>
    </row>
    <row r="725" ht="15.6" customHeight="1" outlineLevel="2" spans="1:7">
      <c r="A725" s="311" t="s">
        <v>1289</v>
      </c>
      <c r="B725" s="312" t="s">
        <v>1290</v>
      </c>
      <c r="C725" s="63"/>
      <c r="D725" s="313"/>
      <c r="E725" s="313"/>
      <c r="F725" s="314">
        <f t="shared" si="45"/>
        <v>0</v>
      </c>
      <c r="G725" s="314">
        <f t="shared" si="46"/>
        <v>0</v>
      </c>
    </row>
    <row r="726" outlineLevel="1" spans="1:7">
      <c r="A726" s="307" t="s">
        <v>1291</v>
      </c>
      <c r="B726" s="308" t="s">
        <v>1292</v>
      </c>
      <c r="C726" s="309">
        <f>SUM(C727:C729)</f>
        <v>10200</v>
      </c>
      <c r="D726" s="309">
        <f>SUM(D727:D729)</f>
        <v>1972</v>
      </c>
      <c r="E726" s="309">
        <f>SUM(E727:E729)</f>
        <v>3564</v>
      </c>
      <c r="F726" s="310">
        <f t="shared" si="45"/>
        <v>0.349411764705882</v>
      </c>
      <c r="G726" s="310">
        <f t="shared" si="46"/>
        <v>1.80730223123732</v>
      </c>
    </row>
    <row r="727" ht="15.6" customHeight="1" outlineLevel="2" spans="1:7">
      <c r="A727" s="311" t="s">
        <v>1293</v>
      </c>
      <c r="B727" s="312" t="s">
        <v>1294</v>
      </c>
      <c r="C727" s="313"/>
      <c r="D727" s="313">
        <v>0</v>
      </c>
      <c r="E727" s="313"/>
      <c r="F727" s="314">
        <f t="shared" si="45"/>
        <v>0</v>
      </c>
      <c r="G727" s="314">
        <f t="shared" si="46"/>
        <v>0</v>
      </c>
    </row>
    <row r="728" ht="15.6" customHeight="1" outlineLevel="2" spans="1:7">
      <c r="A728" s="311" t="s">
        <v>1295</v>
      </c>
      <c r="B728" s="312" t="s">
        <v>1296</v>
      </c>
      <c r="C728" s="313">
        <v>10200</v>
      </c>
      <c r="D728" s="313">
        <v>1813</v>
      </c>
      <c r="E728" s="313">
        <v>3564</v>
      </c>
      <c r="F728" s="314">
        <f t="shared" si="45"/>
        <v>0.349411764705882</v>
      </c>
      <c r="G728" s="314">
        <f t="shared" si="46"/>
        <v>1.96580253723111</v>
      </c>
    </row>
    <row r="729" ht="15.6" customHeight="1" outlineLevel="2" spans="1:7">
      <c r="A729" s="311" t="s">
        <v>1297</v>
      </c>
      <c r="B729" s="312" t="s">
        <v>1298</v>
      </c>
      <c r="C729" s="313"/>
      <c r="D729" s="313">
        <v>159</v>
      </c>
      <c r="E729" s="313"/>
      <c r="F729" s="314">
        <f t="shared" si="45"/>
        <v>0</v>
      </c>
      <c r="G729" s="314">
        <f t="shared" si="46"/>
        <v>0</v>
      </c>
    </row>
    <row r="730" outlineLevel="1" spans="1:7">
      <c r="A730" s="307" t="s">
        <v>1299</v>
      </c>
      <c r="B730" s="308" t="s">
        <v>1300</v>
      </c>
      <c r="C730" s="309">
        <f>SUM(C731:C733)</f>
        <v>490</v>
      </c>
      <c r="D730" s="309">
        <f>SUM(D731:D733)</f>
        <v>188</v>
      </c>
      <c r="E730" s="309">
        <f>SUM(E731:E733)</f>
        <v>200</v>
      </c>
      <c r="F730" s="310">
        <f t="shared" si="45"/>
        <v>0.408163265306122</v>
      </c>
      <c r="G730" s="310">
        <f t="shared" si="46"/>
        <v>1.06382978723404</v>
      </c>
    </row>
    <row r="731" ht="15.6" customHeight="1" outlineLevel="2" spans="1:7">
      <c r="A731" s="311" t="s">
        <v>1301</v>
      </c>
      <c r="B731" s="312" t="s">
        <v>1302</v>
      </c>
      <c r="C731" s="313">
        <v>490</v>
      </c>
      <c r="D731" s="315">
        <v>188</v>
      </c>
      <c r="E731" s="313">
        <v>200</v>
      </c>
      <c r="F731" s="314">
        <f t="shared" si="45"/>
        <v>0.408163265306122</v>
      </c>
      <c r="G731" s="314">
        <f t="shared" si="46"/>
        <v>1.06382978723404</v>
      </c>
    </row>
    <row r="732" ht="15.6" customHeight="1" outlineLevel="2" spans="1:7">
      <c r="A732" s="311" t="s">
        <v>1303</v>
      </c>
      <c r="B732" s="312" t="s">
        <v>1304</v>
      </c>
      <c r="C732" s="313"/>
      <c r="D732" s="315">
        <v>0</v>
      </c>
      <c r="E732" s="313"/>
      <c r="F732" s="314">
        <f t="shared" si="45"/>
        <v>0</v>
      </c>
      <c r="G732" s="314">
        <f t="shared" si="46"/>
        <v>0</v>
      </c>
    </row>
    <row r="733" ht="15.6" customHeight="1" outlineLevel="2" spans="1:7">
      <c r="A733" s="311" t="s">
        <v>1305</v>
      </c>
      <c r="B733" s="312" t="s">
        <v>1306</v>
      </c>
      <c r="C733" s="313"/>
      <c r="D733" s="315">
        <v>0</v>
      </c>
      <c r="E733" s="313"/>
      <c r="F733" s="314">
        <f t="shared" si="45"/>
        <v>0</v>
      </c>
      <c r="G733" s="314">
        <f t="shared" si="46"/>
        <v>0</v>
      </c>
    </row>
    <row r="734" outlineLevel="1" spans="1:7">
      <c r="A734" s="307" t="s">
        <v>1307</v>
      </c>
      <c r="B734" s="308" t="s">
        <v>1308</v>
      </c>
      <c r="C734" s="309">
        <f>SUM(C735:C736)</f>
        <v>23</v>
      </c>
      <c r="D734" s="309">
        <f>SUM(D735:D736)</f>
        <v>41</v>
      </c>
      <c r="E734" s="309">
        <f>SUM(E735:E736)</f>
        <v>45</v>
      </c>
      <c r="F734" s="310">
        <f t="shared" si="45"/>
        <v>1.95652173913043</v>
      </c>
      <c r="G734" s="310">
        <f t="shared" si="46"/>
        <v>1.09756097560976</v>
      </c>
    </row>
    <row r="735" ht="15.6" customHeight="1" outlineLevel="2" spans="1:7">
      <c r="A735" s="311" t="s">
        <v>1309</v>
      </c>
      <c r="B735" s="312" t="s">
        <v>1310</v>
      </c>
      <c r="C735" s="315">
        <v>23</v>
      </c>
      <c r="D735" s="315">
        <v>41</v>
      </c>
      <c r="E735" s="313">
        <v>45</v>
      </c>
      <c r="F735" s="314">
        <f t="shared" si="45"/>
        <v>1.95652173913043</v>
      </c>
      <c r="G735" s="314">
        <f t="shared" si="46"/>
        <v>1.09756097560976</v>
      </c>
    </row>
    <row r="736" ht="15.6" customHeight="1" outlineLevel="2" spans="1:7">
      <c r="A736" s="311" t="s">
        <v>1311</v>
      </c>
      <c r="B736" s="312" t="s">
        <v>1312</v>
      </c>
      <c r="C736" s="313"/>
      <c r="D736" s="313"/>
      <c r="E736" s="313"/>
      <c r="F736" s="314">
        <f t="shared" si="45"/>
        <v>0</v>
      </c>
      <c r="G736" s="314">
        <f t="shared" si="46"/>
        <v>0</v>
      </c>
    </row>
    <row r="737" outlineLevel="1" spans="1:7">
      <c r="A737" s="307" t="s">
        <v>1313</v>
      </c>
      <c r="B737" s="308" t="s">
        <v>1314</v>
      </c>
      <c r="C737" s="309">
        <f>SUM(C738:C745)</f>
        <v>325</v>
      </c>
      <c r="D737" s="309">
        <f>SUM(D738:D745)</f>
        <v>392</v>
      </c>
      <c r="E737" s="309">
        <f>SUM(E738:E745)</f>
        <v>125</v>
      </c>
      <c r="F737" s="310">
        <f t="shared" si="45"/>
        <v>0.384615384615385</v>
      </c>
      <c r="G737" s="310">
        <f t="shared" si="46"/>
        <v>0.318877551020408</v>
      </c>
    </row>
    <row r="738" ht="15.6" customHeight="1" outlineLevel="2" spans="1:7">
      <c r="A738" s="311" t="s">
        <v>1315</v>
      </c>
      <c r="B738" s="312" t="s">
        <v>65</v>
      </c>
      <c r="C738" s="313">
        <v>325</v>
      </c>
      <c r="D738" s="315">
        <v>119</v>
      </c>
      <c r="E738" s="313">
        <v>125</v>
      </c>
      <c r="F738" s="314">
        <f t="shared" si="45"/>
        <v>0.384615384615385</v>
      </c>
      <c r="G738" s="314">
        <f t="shared" si="46"/>
        <v>1.05042016806723</v>
      </c>
    </row>
    <row r="739" ht="15.6" customHeight="1" outlineLevel="2" spans="1:7">
      <c r="A739" s="311" t="s">
        <v>1316</v>
      </c>
      <c r="B739" s="312" t="s">
        <v>67</v>
      </c>
      <c r="C739" s="313"/>
      <c r="D739" s="313">
        <v>1</v>
      </c>
      <c r="E739" s="313"/>
      <c r="F739" s="314">
        <f t="shared" si="45"/>
        <v>0</v>
      </c>
      <c r="G739" s="314">
        <f t="shared" si="46"/>
        <v>0</v>
      </c>
    </row>
    <row r="740" ht="15.6" customHeight="1" outlineLevel="2" spans="1:7">
      <c r="A740" s="311" t="s">
        <v>1317</v>
      </c>
      <c r="B740" s="312" t="s">
        <v>69</v>
      </c>
      <c r="C740" s="313"/>
      <c r="D740" s="313">
        <v>0</v>
      </c>
      <c r="E740" s="313"/>
      <c r="F740" s="314">
        <f t="shared" si="45"/>
        <v>0</v>
      </c>
      <c r="G740" s="314">
        <f t="shared" si="46"/>
        <v>0</v>
      </c>
    </row>
    <row r="741" ht="15.6" customHeight="1" outlineLevel="2" spans="1:7">
      <c r="A741" s="311" t="s">
        <v>1318</v>
      </c>
      <c r="B741" s="312" t="s">
        <v>166</v>
      </c>
      <c r="C741" s="313"/>
      <c r="D741" s="313">
        <v>0</v>
      </c>
      <c r="E741" s="313"/>
      <c r="F741" s="314">
        <f t="shared" ref="F741:F746" si="47">IF(C741&gt;0,E741/C741,0)</f>
        <v>0</v>
      </c>
      <c r="G741" s="314">
        <f t="shared" ref="G741:G746" si="48">IF(D741&gt;0,E741/D741,0)</f>
        <v>0</v>
      </c>
    </row>
    <row r="742" ht="15.6" customHeight="1" outlineLevel="2" spans="1:7">
      <c r="A742" s="311" t="s">
        <v>1319</v>
      </c>
      <c r="B742" s="312" t="s">
        <v>1320</v>
      </c>
      <c r="C742" s="313"/>
      <c r="D742" s="313">
        <v>0</v>
      </c>
      <c r="E742" s="313"/>
      <c r="F742" s="314">
        <f t="shared" si="47"/>
        <v>0</v>
      </c>
      <c r="G742" s="314">
        <f t="shared" si="48"/>
        <v>0</v>
      </c>
    </row>
    <row r="743" ht="15.6" customHeight="1" outlineLevel="2" spans="1:7">
      <c r="A743" s="311" t="s">
        <v>1321</v>
      </c>
      <c r="B743" s="312" t="s">
        <v>1322</v>
      </c>
      <c r="C743" s="313"/>
      <c r="D743" s="313">
        <v>0</v>
      </c>
      <c r="E743" s="313"/>
      <c r="F743" s="314">
        <f t="shared" si="47"/>
        <v>0</v>
      </c>
      <c r="G743" s="314">
        <f t="shared" si="48"/>
        <v>0</v>
      </c>
    </row>
    <row r="744" ht="15.6" customHeight="1" outlineLevel="2" spans="1:7">
      <c r="A744" s="311" t="s">
        <v>1323</v>
      </c>
      <c r="B744" s="312" t="s">
        <v>83</v>
      </c>
      <c r="C744" s="313"/>
      <c r="D744" s="313">
        <v>0</v>
      </c>
      <c r="E744" s="313"/>
      <c r="F744" s="314">
        <f t="shared" si="47"/>
        <v>0</v>
      </c>
      <c r="G744" s="314">
        <f t="shared" si="48"/>
        <v>0</v>
      </c>
    </row>
    <row r="745" ht="15.6" customHeight="1" outlineLevel="2" spans="1:7">
      <c r="A745" s="311" t="s">
        <v>1324</v>
      </c>
      <c r="B745" s="312" t="s">
        <v>1325</v>
      </c>
      <c r="C745" s="313"/>
      <c r="D745" s="313">
        <v>272</v>
      </c>
      <c r="E745" s="313"/>
      <c r="F745" s="314">
        <f t="shared" si="47"/>
        <v>0</v>
      </c>
      <c r="G745" s="314">
        <f t="shared" si="48"/>
        <v>0</v>
      </c>
    </row>
    <row r="746" outlineLevel="1" spans="1:7">
      <c r="A746" s="307" t="s">
        <v>1326</v>
      </c>
      <c r="B746" s="308" t="s">
        <v>1327</v>
      </c>
      <c r="C746" s="309">
        <f>SUM(C747)</f>
        <v>918</v>
      </c>
      <c r="D746" s="309">
        <f t="shared" ref="D746:E746" si="49">SUM(D747)</f>
        <v>1293</v>
      </c>
      <c r="E746" s="309">
        <f t="shared" si="49"/>
        <v>920</v>
      </c>
      <c r="F746" s="310">
        <f t="shared" si="47"/>
        <v>1.00217864923747</v>
      </c>
      <c r="G746" s="310">
        <f t="shared" si="48"/>
        <v>0.711523588553751</v>
      </c>
    </row>
    <row r="747" ht="15.6" customHeight="1" outlineLevel="2" spans="1:7">
      <c r="A747" s="311" t="s">
        <v>1328</v>
      </c>
      <c r="B747" s="312" t="s">
        <v>1327</v>
      </c>
      <c r="C747" s="315">
        <v>918</v>
      </c>
      <c r="D747" s="315">
        <v>1293</v>
      </c>
      <c r="E747" s="313">
        <v>920</v>
      </c>
      <c r="F747" s="314">
        <f t="shared" ref="F747" si="50">IF(C747&gt;0,E747/C747,0)</f>
        <v>1.00217864923747</v>
      </c>
      <c r="G747" s="314">
        <f t="shared" ref="G747" si="51">IF(D747&gt;0,E747/D747,0)</f>
        <v>0.711523588553751</v>
      </c>
    </row>
    <row r="748" outlineLevel="1" spans="1:7">
      <c r="A748" s="307" t="s">
        <v>1329</v>
      </c>
      <c r="B748" s="308" t="s">
        <v>1330</v>
      </c>
      <c r="C748" s="309">
        <f>SUM(C749)</f>
        <v>0</v>
      </c>
      <c r="D748" s="309">
        <f t="shared" ref="D748:E748" si="52">SUM(D749)</f>
        <v>0</v>
      </c>
      <c r="E748" s="309">
        <f t="shared" si="52"/>
        <v>0</v>
      </c>
      <c r="F748" s="310">
        <f t="shared" ref="F748" si="53">IF(C748&gt;0,E748/C748,0)</f>
        <v>0</v>
      </c>
      <c r="G748" s="310">
        <f t="shared" ref="G748" si="54">IF(D748&gt;0,E748/D748,0)</f>
        <v>0</v>
      </c>
    </row>
    <row r="749" ht="15.6" customHeight="1" outlineLevel="2" spans="1:7">
      <c r="A749" s="311" t="s">
        <v>1331</v>
      </c>
      <c r="B749" s="312" t="s">
        <v>1330</v>
      </c>
      <c r="C749" s="315"/>
      <c r="D749" s="315"/>
      <c r="E749" s="313"/>
      <c r="F749" s="314">
        <f t="shared" ref="F749" si="55">IF(C749&gt;0,E749/C749,0)</f>
        <v>0</v>
      </c>
      <c r="G749" s="314">
        <f t="shared" ref="G749" si="56">IF(D749&gt;0,E749/D749,0)</f>
        <v>0</v>
      </c>
    </row>
    <row r="750" spans="1:7">
      <c r="A750" s="304" t="s">
        <v>1332</v>
      </c>
      <c r="B750" s="114" t="s">
        <v>1333</v>
      </c>
      <c r="C750" s="305">
        <f>SUM(C751,C761,C765,C774,C781,C788,C794,C797,C800,C802,C804,C810,C812,C814,C825)</f>
        <v>3000</v>
      </c>
      <c r="D750" s="305">
        <f t="shared" ref="D750:E750" si="57">SUM(D751,D761,D765,D774,D781,D788,D794,D797,D800,D802,D804,D810,D812,D814,D825)</f>
        <v>4519</v>
      </c>
      <c r="E750" s="305">
        <f t="shared" si="57"/>
        <v>4608</v>
      </c>
      <c r="F750" s="306">
        <f t="shared" ref="F750:F800" si="58">IF(C750&gt;0,E750/C750,0)</f>
        <v>1.536</v>
      </c>
      <c r="G750" s="306">
        <f t="shared" ref="G750:G800" si="59">IF(D750&gt;0,E750/D750,0)</f>
        <v>1.01969462270414</v>
      </c>
    </row>
    <row r="751" outlineLevel="1" spans="1:7">
      <c r="A751" s="307" t="s">
        <v>1334</v>
      </c>
      <c r="B751" s="308" t="s">
        <v>1335</v>
      </c>
      <c r="C751" s="309">
        <f>SUM(C752:C760)</f>
        <v>125</v>
      </c>
      <c r="D751" s="309">
        <f>SUM(D752:D760)</f>
        <v>6</v>
      </c>
      <c r="E751" s="309">
        <f>SUM(E752:E760)</f>
        <v>0</v>
      </c>
      <c r="F751" s="310">
        <f t="shared" si="58"/>
        <v>0</v>
      </c>
      <c r="G751" s="310">
        <f t="shared" si="59"/>
        <v>0</v>
      </c>
    </row>
    <row r="752" ht="15.6" customHeight="1" outlineLevel="2" spans="1:7">
      <c r="A752" s="311" t="s">
        <v>1336</v>
      </c>
      <c r="B752" s="312" t="s">
        <v>65</v>
      </c>
      <c r="C752" s="316"/>
      <c r="D752" s="315">
        <v>0</v>
      </c>
      <c r="E752" s="313"/>
      <c r="F752" s="314">
        <f t="shared" si="58"/>
        <v>0</v>
      </c>
      <c r="G752" s="314">
        <f t="shared" si="59"/>
        <v>0</v>
      </c>
    </row>
    <row r="753" ht="15.6" customHeight="1" outlineLevel="2" spans="1:7">
      <c r="A753" s="311" t="s">
        <v>1337</v>
      </c>
      <c r="B753" s="312" t="s">
        <v>67</v>
      </c>
      <c r="C753" s="313">
        <v>125</v>
      </c>
      <c r="D753" s="315">
        <v>6</v>
      </c>
      <c r="E753" s="313"/>
      <c r="F753" s="314">
        <f t="shared" si="58"/>
        <v>0</v>
      </c>
      <c r="G753" s="314">
        <f t="shared" si="59"/>
        <v>0</v>
      </c>
    </row>
    <row r="754" ht="15.6" customHeight="1" outlineLevel="2" spans="1:7">
      <c r="A754" s="311" t="s">
        <v>1338</v>
      </c>
      <c r="B754" s="312" t="s">
        <v>69</v>
      </c>
      <c r="C754" s="316"/>
      <c r="D754" s="313"/>
      <c r="E754" s="313"/>
      <c r="F754" s="314">
        <f t="shared" si="58"/>
        <v>0</v>
      </c>
      <c r="G754" s="314">
        <f t="shared" si="59"/>
        <v>0</v>
      </c>
    </row>
    <row r="755" ht="15.6" customHeight="1" outlineLevel="2" spans="1:7">
      <c r="A755" s="311" t="s">
        <v>1339</v>
      </c>
      <c r="B755" s="312" t="s">
        <v>1340</v>
      </c>
      <c r="C755" s="316"/>
      <c r="D755" s="313"/>
      <c r="E755" s="313"/>
      <c r="F755" s="314">
        <f t="shared" si="58"/>
        <v>0</v>
      </c>
      <c r="G755" s="314">
        <f t="shared" si="59"/>
        <v>0</v>
      </c>
    </row>
    <row r="756" ht="15.6" customHeight="1" outlineLevel="2" spans="1:7">
      <c r="A756" s="311" t="s">
        <v>1341</v>
      </c>
      <c r="B756" s="312" t="s">
        <v>1342</v>
      </c>
      <c r="C756" s="316"/>
      <c r="D756" s="313"/>
      <c r="E756" s="313"/>
      <c r="F756" s="314">
        <f t="shared" si="58"/>
        <v>0</v>
      </c>
      <c r="G756" s="314">
        <f t="shared" si="59"/>
        <v>0</v>
      </c>
    </row>
    <row r="757" ht="15.6" customHeight="1" outlineLevel="2" spans="1:7">
      <c r="A757" s="311" t="s">
        <v>1343</v>
      </c>
      <c r="B757" s="312" t="s">
        <v>1344</v>
      </c>
      <c r="C757" s="316"/>
      <c r="D757" s="313"/>
      <c r="E757" s="313"/>
      <c r="F757" s="314">
        <f t="shared" si="58"/>
        <v>0</v>
      </c>
      <c r="G757" s="314">
        <f t="shared" si="59"/>
        <v>0</v>
      </c>
    </row>
    <row r="758" ht="15.6" customHeight="1" outlineLevel="2" spans="1:7">
      <c r="A758" s="311" t="s">
        <v>1345</v>
      </c>
      <c r="B758" s="312" t="s">
        <v>1346</v>
      </c>
      <c r="C758" s="316"/>
      <c r="D758" s="313"/>
      <c r="E758" s="313"/>
      <c r="F758" s="314">
        <f t="shared" si="58"/>
        <v>0</v>
      </c>
      <c r="G758" s="314">
        <f t="shared" si="59"/>
        <v>0</v>
      </c>
    </row>
    <row r="759" ht="15.6" customHeight="1" outlineLevel="2" spans="1:7">
      <c r="A759" s="311" t="s">
        <v>1347</v>
      </c>
      <c r="B759" s="312" t="s">
        <v>1348</v>
      </c>
      <c r="C759" s="316"/>
      <c r="D759" s="313"/>
      <c r="E759" s="313"/>
      <c r="F759" s="314">
        <f t="shared" si="58"/>
        <v>0</v>
      </c>
      <c r="G759" s="314">
        <f t="shared" si="59"/>
        <v>0</v>
      </c>
    </row>
    <row r="760" ht="15.6" customHeight="1" outlineLevel="2" spans="1:7">
      <c r="A760" s="311" t="s">
        <v>1349</v>
      </c>
      <c r="B760" s="312" t="s">
        <v>1350</v>
      </c>
      <c r="C760" s="316"/>
      <c r="D760" s="313"/>
      <c r="E760" s="313"/>
      <c r="F760" s="314">
        <f t="shared" si="58"/>
        <v>0</v>
      </c>
      <c r="G760" s="314">
        <f t="shared" si="59"/>
        <v>0</v>
      </c>
    </row>
    <row r="761" outlineLevel="1" spans="1:7">
      <c r="A761" s="307" t="s">
        <v>1351</v>
      </c>
      <c r="B761" s="308" t="s">
        <v>1352</v>
      </c>
      <c r="C761" s="309">
        <f>SUM(C762:C764)</f>
        <v>0</v>
      </c>
      <c r="D761" s="309">
        <f>SUM(D762:D764)</f>
        <v>0</v>
      </c>
      <c r="E761" s="309">
        <f>SUM(E762:E764)</f>
        <v>0</v>
      </c>
      <c r="F761" s="310">
        <f t="shared" si="58"/>
        <v>0</v>
      </c>
      <c r="G761" s="310">
        <f t="shared" si="59"/>
        <v>0</v>
      </c>
    </row>
    <row r="762" ht="15.6" customHeight="1" outlineLevel="2" spans="1:7">
      <c r="A762" s="311" t="s">
        <v>1353</v>
      </c>
      <c r="B762" s="312" t="s">
        <v>1354</v>
      </c>
      <c r="C762" s="313"/>
      <c r="D762" s="313"/>
      <c r="E762" s="313"/>
      <c r="F762" s="314">
        <f t="shared" si="58"/>
        <v>0</v>
      </c>
      <c r="G762" s="314">
        <f t="shared" si="59"/>
        <v>0</v>
      </c>
    </row>
    <row r="763" ht="15.6" customHeight="1" outlineLevel="2" spans="1:7">
      <c r="A763" s="311" t="s">
        <v>1355</v>
      </c>
      <c r="B763" s="312" t="s">
        <v>1356</v>
      </c>
      <c r="C763" s="313"/>
      <c r="D763" s="313"/>
      <c r="E763" s="313"/>
      <c r="F763" s="314">
        <f t="shared" si="58"/>
        <v>0</v>
      </c>
      <c r="G763" s="314">
        <f t="shared" si="59"/>
        <v>0</v>
      </c>
    </row>
    <row r="764" ht="15.6" customHeight="1" outlineLevel="2" spans="1:7">
      <c r="A764" s="311" t="s">
        <v>1357</v>
      </c>
      <c r="B764" s="312" t="s">
        <v>1358</v>
      </c>
      <c r="C764" s="313"/>
      <c r="D764" s="313"/>
      <c r="E764" s="313"/>
      <c r="F764" s="314">
        <f t="shared" si="58"/>
        <v>0</v>
      </c>
      <c r="G764" s="314">
        <f t="shared" si="59"/>
        <v>0</v>
      </c>
    </row>
    <row r="765" outlineLevel="1" spans="1:7">
      <c r="A765" s="307" t="s">
        <v>1359</v>
      </c>
      <c r="B765" s="308" t="s">
        <v>1360</v>
      </c>
      <c r="C765" s="309">
        <f>SUM(C766:C773)</f>
        <v>2398</v>
      </c>
      <c r="D765" s="309">
        <f>SUM(D766:D773)</f>
        <v>4408</v>
      </c>
      <c r="E765" s="309">
        <f>SUM(E766:E773)</f>
        <v>4608</v>
      </c>
      <c r="F765" s="310">
        <f t="shared" si="58"/>
        <v>1.92160133444537</v>
      </c>
      <c r="G765" s="310">
        <f t="shared" si="59"/>
        <v>1.0453720508167</v>
      </c>
    </row>
    <row r="766" ht="15.6" customHeight="1" outlineLevel="2" spans="1:7">
      <c r="A766" s="311" t="s">
        <v>1361</v>
      </c>
      <c r="B766" s="312" t="s">
        <v>1362</v>
      </c>
      <c r="C766" s="313"/>
      <c r="D766" s="313">
        <v>0</v>
      </c>
      <c r="E766" s="313"/>
      <c r="F766" s="314">
        <f t="shared" si="58"/>
        <v>0</v>
      </c>
      <c r="G766" s="314">
        <f t="shared" si="59"/>
        <v>0</v>
      </c>
    </row>
    <row r="767" ht="15.6" customHeight="1" outlineLevel="2" spans="1:7">
      <c r="A767" s="311" t="s">
        <v>1363</v>
      </c>
      <c r="B767" s="312" t="s">
        <v>1364</v>
      </c>
      <c r="C767" s="313">
        <v>2398</v>
      </c>
      <c r="D767" s="315">
        <v>4328</v>
      </c>
      <c r="E767" s="313">
        <v>4608</v>
      </c>
      <c r="F767" s="314">
        <f t="shared" si="58"/>
        <v>1.92160133444537</v>
      </c>
      <c r="G767" s="314">
        <f t="shared" si="59"/>
        <v>1.06469500924214</v>
      </c>
    </row>
    <row r="768" ht="15.6" customHeight="1" outlineLevel="2" spans="1:7">
      <c r="A768" s="311" t="s">
        <v>1365</v>
      </c>
      <c r="B768" s="312" t="s">
        <v>1366</v>
      </c>
      <c r="C768" s="313"/>
      <c r="D768" s="313">
        <v>0</v>
      </c>
      <c r="E768" s="313"/>
      <c r="F768" s="314">
        <f t="shared" si="58"/>
        <v>0</v>
      </c>
      <c r="G768" s="314">
        <f t="shared" si="59"/>
        <v>0</v>
      </c>
    </row>
    <row r="769" ht="15.6" customHeight="1" outlineLevel="2" spans="1:7">
      <c r="A769" s="311" t="s">
        <v>1367</v>
      </c>
      <c r="B769" s="312" t="s">
        <v>1368</v>
      </c>
      <c r="C769" s="313"/>
      <c r="D769" s="313">
        <v>50</v>
      </c>
      <c r="E769" s="313"/>
      <c r="F769" s="314">
        <f t="shared" si="58"/>
        <v>0</v>
      </c>
      <c r="G769" s="314">
        <f t="shared" si="59"/>
        <v>0</v>
      </c>
    </row>
    <row r="770" ht="15.6" customHeight="1" outlineLevel="2" spans="1:7">
      <c r="A770" s="311" t="s">
        <v>1369</v>
      </c>
      <c r="B770" s="312" t="s">
        <v>1370</v>
      </c>
      <c r="C770" s="313"/>
      <c r="D770" s="313">
        <v>0</v>
      </c>
      <c r="E770" s="313"/>
      <c r="F770" s="314">
        <f t="shared" si="58"/>
        <v>0</v>
      </c>
      <c r="G770" s="314">
        <f t="shared" si="59"/>
        <v>0</v>
      </c>
    </row>
    <row r="771" ht="15.6" customHeight="1" outlineLevel="2" spans="1:7">
      <c r="A771" s="311" t="s">
        <v>1371</v>
      </c>
      <c r="B771" s="312" t="s">
        <v>1372</v>
      </c>
      <c r="C771" s="313"/>
      <c r="D771" s="313">
        <v>0</v>
      </c>
      <c r="E771" s="313"/>
      <c r="F771" s="314">
        <f t="shared" si="58"/>
        <v>0</v>
      </c>
      <c r="G771" s="314">
        <f t="shared" si="59"/>
        <v>0</v>
      </c>
    </row>
    <row r="772" ht="15.6" customHeight="1" outlineLevel="2" spans="1:7">
      <c r="A772" s="311" t="s">
        <v>1373</v>
      </c>
      <c r="B772" s="312" t="s">
        <v>1374</v>
      </c>
      <c r="C772" s="313"/>
      <c r="D772" s="313">
        <v>0</v>
      </c>
      <c r="E772" s="313"/>
      <c r="F772" s="314">
        <f t="shared" si="58"/>
        <v>0</v>
      </c>
      <c r="G772" s="314">
        <f t="shared" si="59"/>
        <v>0</v>
      </c>
    </row>
    <row r="773" ht="15.6" customHeight="1" outlineLevel="2" spans="1:7">
      <c r="A773" s="311" t="s">
        <v>1375</v>
      </c>
      <c r="B773" s="312" t="s">
        <v>1376</v>
      </c>
      <c r="C773" s="313"/>
      <c r="D773" s="313">
        <v>30</v>
      </c>
      <c r="E773" s="313"/>
      <c r="F773" s="314">
        <f t="shared" si="58"/>
        <v>0</v>
      </c>
      <c r="G773" s="314">
        <f t="shared" si="59"/>
        <v>0</v>
      </c>
    </row>
    <row r="774" outlineLevel="1" spans="1:7">
      <c r="A774" s="307" t="s">
        <v>1377</v>
      </c>
      <c r="B774" s="308" t="s">
        <v>1378</v>
      </c>
      <c r="C774" s="309">
        <f>SUM(C775:C780)</f>
        <v>97</v>
      </c>
      <c r="D774" s="309">
        <f>SUM(D775:D780)</f>
        <v>45</v>
      </c>
      <c r="E774" s="309">
        <f>SUM(E775:E780)</f>
        <v>0</v>
      </c>
      <c r="F774" s="310">
        <f t="shared" si="58"/>
        <v>0</v>
      </c>
      <c r="G774" s="310">
        <f t="shared" si="59"/>
        <v>0</v>
      </c>
    </row>
    <row r="775" ht="15.6" customHeight="1" outlineLevel="2" spans="1:7">
      <c r="A775" s="311" t="s">
        <v>1379</v>
      </c>
      <c r="B775" s="312" t="s">
        <v>1380</v>
      </c>
      <c r="C775" s="313"/>
      <c r="D775" s="313"/>
      <c r="E775" s="313"/>
      <c r="F775" s="314">
        <f t="shared" si="58"/>
        <v>0</v>
      </c>
      <c r="G775" s="314">
        <f t="shared" si="59"/>
        <v>0</v>
      </c>
    </row>
    <row r="776" ht="15.6" customHeight="1" outlineLevel="2" spans="1:7">
      <c r="A776" s="311" t="s">
        <v>1381</v>
      </c>
      <c r="B776" s="312" t="s">
        <v>1382</v>
      </c>
      <c r="C776" s="313"/>
      <c r="D776" s="313">
        <v>45</v>
      </c>
      <c r="E776" s="313"/>
      <c r="F776" s="314">
        <f t="shared" si="58"/>
        <v>0</v>
      </c>
      <c r="G776" s="314">
        <f t="shared" si="59"/>
        <v>0</v>
      </c>
    </row>
    <row r="777" ht="15.6" customHeight="1" outlineLevel="2" spans="1:7">
      <c r="A777" s="311" t="s">
        <v>1383</v>
      </c>
      <c r="B777" s="312" t="s">
        <v>1384</v>
      </c>
      <c r="C777" s="313"/>
      <c r="D777" s="313"/>
      <c r="E777" s="313"/>
      <c r="F777" s="314">
        <f t="shared" si="58"/>
        <v>0</v>
      </c>
      <c r="G777" s="314">
        <f t="shared" si="59"/>
        <v>0</v>
      </c>
    </row>
    <row r="778" ht="15.6" customHeight="1" outlineLevel="2" spans="1:7">
      <c r="A778" s="311" t="s">
        <v>1385</v>
      </c>
      <c r="B778" s="312" t="s">
        <v>1386</v>
      </c>
      <c r="C778" s="313"/>
      <c r="D778" s="313"/>
      <c r="E778" s="313"/>
      <c r="F778" s="314">
        <f t="shared" si="58"/>
        <v>0</v>
      </c>
      <c r="G778" s="314">
        <f t="shared" si="59"/>
        <v>0</v>
      </c>
    </row>
    <row r="779" ht="15.6" customHeight="1" outlineLevel="2" spans="1:7">
      <c r="A779" s="311" t="s">
        <v>1387</v>
      </c>
      <c r="B779" s="312" t="s">
        <v>1388</v>
      </c>
      <c r="C779" s="313">
        <v>97</v>
      </c>
      <c r="D779" s="313"/>
      <c r="E779" s="313"/>
      <c r="F779" s="314">
        <f t="shared" si="58"/>
        <v>0</v>
      </c>
      <c r="G779" s="314">
        <f t="shared" si="59"/>
        <v>0</v>
      </c>
    </row>
    <row r="780" ht="15.6" customHeight="1" outlineLevel="2" spans="1:7">
      <c r="A780" s="311" t="s">
        <v>1389</v>
      </c>
      <c r="B780" s="312" t="s">
        <v>1390</v>
      </c>
      <c r="C780" s="313"/>
      <c r="D780" s="313"/>
      <c r="E780" s="313"/>
      <c r="F780" s="314">
        <f t="shared" si="58"/>
        <v>0</v>
      </c>
      <c r="G780" s="314">
        <f t="shared" si="59"/>
        <v>0</v>
      </c>
    </row>
    <row r="781" outlineLevel="1" spans="1:7">
      <c r="A781" s="307" t="s">
        <v>1391</v>
      </c>
      <c r="B781" s="308" t="s">
        <v>1392</v>
      </c>
      <c r="C781" s="309">
        <f>SUM(C782:C787)</f>
        <v>0</v>
      </c>
      <c r="D781" s="309">
        <f>SUM(D782:D787)</f>
        <v>0</v>
      </c>
      <c r="E781" s="309">
        <f>SUM(E782:E787)</f>
        <v>0</v>
      </c>
      <c r="F781" s="310">
        <f t="shared" si="58"/>
        <v>0</v>
      </c>
      <c r="G781" s="310">
        <f t="shared" si="59"/>
        <v>0</v>
      </c>
    </row>
    <row r="782" ht="15.6" customHeight="1" outlineLevel="2" spans="1:7">
      <c r="A782" s="311" t="s">
        <v>1393</v>
      </c>
      <c r="B782" s="312" t="s">
        <v>1394</v>
      </c>
      <c r="C782" s="313"/>
      <c r="D782" s="313"/>
      <c r="E782" s="313"/>
      <c r="F782" s="314">
        <f t="shared" si="58"/>
        <v>0</v>
      </c>
      <c r="G782" s="314">
        <f t="shared" si="59"/>
        <v>0</v>
      </c>
    </row>
    <row r="783" ht="15.6" customHeight="1" outlineLevel="2" spans="1:7">
      <c r="A783" s="311" t="s">
        <v>1395</v>
      </c>
      <c r="B783" s="312" t="s">
        <v>1396</v>
      </c>
      <c r="C783" s="313"/>
      <c r="D783" s="313"/>
      <c r="E783" s="313"/>
      <c r="F783" s="314">
        <f t="shared" si="58"/>
        <v>0</v>
      </c>
      <c r="G783" s="314">
        <f t="shared" si="59"/>
        <v>0</v>
      </c>
    </row>
    <row r="784" ht="15.6" customHeight="1" outlineLevel="2" spans="1:7">
      <c r="A784" s="311" t="s">
        <v>1397</v>
      </c>
      <c r="B784" s="312" t="s">
        <v>1398</v>
      </c>
      <c r="C784" s="313"/>
      <c r="D784" s="313"/>
      <c r="E784" s="313"/>
      <c r="F784" s="314">
        <f t="shared" si="58"/>
        <v>0</v>
      </c>
      <c r="G784" s="314">
        <f t="shared" si="59"/>
        <v>0</v>
      </c>
    </row>
    <row r="785" ht="15.6" customHeight="1" outlineLevel="2" spans="1:7">
      <c r="A785" s="311" t="s">
        <v>1399</v>
      </c>
      <c r="B785" s="312" t="s">
        <v>1400</v>
      </c>
      <c r="C785" s="313"/>
      <c r="D785" s="313"/>
      <c r="E785" s="313"/>
      <c r="F785" s="314">
        <f t="shared" si="58"/>
        <v>0</v>
      </c>
      <c r="G785" s="314">
        <f t="shared" si="59"/>
        <v>0</v>
      </c>
    </row>
    <row r="786" ht="15.6" customHeight="1" outlineLevel="2" spans="1:7">
      <c r="A786" s="311" t="s">
        <v>1401</v>
      </c>
      <c r="B786" s="312" t="s">
        <v>1402</v>
      </c>
      <c r="C786" s="313"/>
      <c r="D786" s="313"/>
      <c r="E786" s="313"/>
      <c r="F786" s="314">
        <f t="shared" si="58"/>
        <v>0</v>
      </c>
      <c r="G786" s="314">
        <f t="shared" si="59"/>
        <v>0</v>
      </c>
    </row>
    <row r="787" ht="15.6" customHeight="1" outlineLevel="2" spans="1:7">
      <c r="A787" s="311" t="s">
        <v>1403</v>
      </c>
      <c r="B787" s="312" t="s">
        <v>1404</v>
      </c>
      <c r="C787" s="313"/>
      <c r="D787" s="313"/>
      <c r="E787" s="313"/>
      <c r="F787" s="314">
        <f t="shared" si="58"/>
        <v>0</v>
      </c>
      <c r="G787" s="314">
        <f t="shared" si="59"/>
        <v>0</v>
      </c>
    </row>
    <row r="788" outlineLevel="1" spans="1:7">
      <c r="A788" s="307" t="s">
        <v>1405</v>
      </c>
      <c r="B788" s="308" t="s">
        <v>1406</v>
      </c>
      <c r="C788" s="309">
        <f>SUM(C789:C793)</f>
        <v>0</v>
      </c>
      <c r="D788" s="309">
        <f>SUM(D789:D793)</f>
        <v>8</v>
      </c>
      <c r="E788" s="309">
        <f>SUM(E789:E793)</f>
        <v>0</v>
      </c>
      <c r="F788" s="310">
        <f t="shared" si="58"/>
        <v>0</v>
      </c>
      <c r="G788" s="310">
        <f t="shared" si="59"/>
        <v>0</v>
      </c>
    </row>
    <row r="789" ht="15.6" customHeight="1" outlineLevel="2" spans="1:7">
      <c r="A789" s="311" t="s">
        <v>1407</v>
      </c>
      <c r="B789" s="312" t="s">
        <v>1408</v>
      </c>
      <c r="C789" s="313"/>
      <c r="D789" s="313"/>
      <c r="E789" s="313"/>
      <c r="F789" s="314">
        <f t="shared" si="58"/>
        <v>0</v>
      </c>
      <c r="G789" s="314">
        <f t="shared" si="59"/>
        <v>0</v>
      </c>
    </row>
    <row r="790" ht="15.6" customHeight="1" outlineLevel="2" spans="1:7">
      <c r="A790" s="311" t="s">
        <v>1409</v>
      </c>
      <c r="B790" s="312" t="s">
        <v>1410</v>
      </c>
      <c r="C790" s="313"/>
      <c r="D790" s="313"/>
      <c r="E790" s="313"/>
      <c r="F790" s="314">
        <f t="shared" si="58"/>
        <v>0</v>
      </c>
      <c r="G790" s="314">
        <f t="shared" si="59"/>
        <v>0</v>
      </c>
    </row>
    <row r="791" ht="15.6" customHeight="1" outlineLevel="2" spans="1:7">
      <c r="A791" s="311" t="s">
        <v>1411</v>
      </c>
      <c r="B791" s="312" t="s">
        <v>1412</v>
      </c>
      <c r="C791" s="313"/>
      <c r="D791" s="313"/>
      <c r="E791" s="313"/>
      <c r="F791" s="314">
        <f t="shared" si="58"/>
        <v>0</v>
      </c>
      <c r="G791" s="314">
        <f t="shared" si="59"/>
        <v>0</v>
      </c>
    </row>
    <row r="792" ht="15.6" customHeight="1" outlineLevel="2" spans="1:7">
      <c r="A792" s="311" t="s">
        <v>1413</v>
      </c>
      <c r="B792" s="312" t="s">
        <v>1414</v>
      </c>
      <c r="C792" s="313"/>
      <c r="D792" s="313"/>
      <c r="E792" s="313"/>
      <c r="F792" s="314">
        <f t="shared" si="58"/>
        <v>0</v>
      </c>
      <c r="G792" s="314">
        <f t="shared" si="59"/>
        <v>0</v>
      </c>
    </row>
    <row r="793" ht="15.6" customHeight="1" outlineLevel="2" spans="1:7">
      <c r="A793" s="311" t="s">
        <v>1415</v>
      </c>
      <c r="B793" s="312" t="s">
        <v>1416</v>
      </c>
      <c r="C793" s="313"/>
      <c r="D793" s="313">
        <v>8</v>
      </c>
      <c r="E793" s="313"/>
      <c r="F793" s="314">
        <f t="shared" si="58"/>
        <v>0</v>
      </c>
      <c r="G793" s="314">
        <f t="shared" si="59"/>
        <v>0</v>
      </c>
    </row>
    <row r="794" outlineLevel="1" spans="1:7">
      <c r="A794" s="307" t="s">
        <v>1417</v>
      </c>
      <c r="B794" s="308" t="s">
        <v>1418</v>
      </c>
      <c r="C794" s="309">
        <f>SUM(C795:C796)</f>
        <v>0</v>
      </c>
      <c r="D794" s="309">
        <f>SUM(D795:D796)</f>
        <v>0</v>
      </c>
      <c r="E794" s="309">
        <f>SUM(E795:E796)</f>
        <v>0</v>
      </c>
      <c r="F794" s="310">
        <f t="shared" si="58"/>
        <v>0</v>
      </c>
      <c r="G794" s="310">
        <f t="shared" si="59"/>
        <v>0</v>
      </c>
    </row>
    <row r="795" ht="15.6" customHeight="1" outlineLevel="2" spans="1:7">
      <c r="A795" s="311" t="s">
        <v>1419</v>
      </c>
      <c r="B795" s="312" t="s">
        <v>1420</v>
      </c>
      <c r="C795" s="313"/>
      <c r="D795" s="313"/>
      <c r="E795" s="313"/>
      <c r="F795" s="314">
        <f t="shared" si="58"/>
        <v>0</v>
      </c>
      <c r="G795" s="314">
        <f t="shared" si="59"/>
        <v>0</v>
      </c>
    </row>
    <row r="796" ht="15.6" customHeight="1" outlineLevel="2" spans="1:7">
      <c r="A796" s="311" t="s">
        <v>1421</v>
      </c>
      <c r="B796" s="312" t="s">
        <v>1422</v>
      </c>
      <c r="C796" s="313"/>
      <c r="D796" s="313"/>
      <c r="E796" s="313"/>
      <c r="F796" s="314">
        <f t="shared" si="58"/>
        <v>0</v>
      </c>
      <c r="G796" s="314">
        <f t="shared" si="59"/>
        <v>0</v>
      </c>
    </row>
    <row r="797" outlineLevel="1" spans="1:7">
      <c r="A797" s="307" t="s">
        <v>1423</v>
      </c>
      <c r="B797" s="308" t="s">
        <v>1424</v>
      </c>
      <c r="C797" s="309">
        <f>SUM(C798:C799)</f>
        <v>0</v>
      </c>
      <c r="D797" s="309">
        <f>SUM(D798:D799)</f>
        <v>0</v>
      </c>
      <c r="E797" s="309">
        <f>SUM(E798:E799)</f>
        <v>0</v>
      </c>
      <c r="F797" s="310">
        <f t="shared" si="58"/>
        <v>0</v>
      </c>
      <c r="G797" s="310">
        <f t="shared" si="59"/>
        <v>0</v>
      </c>
    </row>
    <row r="798" ht="15.6" customHeight="1" outlineLevel="2" spans="1:7">
      <c r="A798" s="311" t="s">
        <v>1425</v>
      </c>
      <c r="B798" s="312" t="s">
        <v>1426</v>
      </c>
      <c r="C798" s="313"/>
      <c r="D798" s="313"/>
      <c r="E798" s="313"/>
      <c r="F798" s="314">
        <f t="shared" si="58"/>
        <v>0</v>
      </c>
      <c r="G798" s="314">
        <f t="shared" si="59"/>
        <v>0</v>
      </c>
    </row>
    <row r="799" ht="15.6" customHeight="1" outlineLevel="2" spans="1:7">
      <c r="A799" s="311" t="s">
        <v>1427</v>
      </c>
      <c r="B799" s="312" t="s">
        <v>1428</v>
      </c>
      <c r="C799" s="313"/>
      <c r="D799" s="313"/>
      <c r="E799" s="313"/>
      <c r="F799" s="314">
        <f t="shared" si="58"/>
        <v>0</v>
      </c>
      <c r="G799" s="314">
        <f t="shared" si="59"/>
        <v>0</v>
      </c>
    </row>
    <row r="800" outlineLevel="1" spans="1:7">
      <c r="A800" s="307" t="s">
        <v>1429</v>
      </c>
      <c r="B800" s="308" t="s">
        <v>1430</v>
      </c>
      <c r="C800" s="309">
        <f>SUM(C801)</f>
        <v>0</v>
      </c>
      <c r="D800" s="309">
        <f t="shared" ref="D800:E800" si="60">SUM(D801)</f>
        <v>0</v>
      </c>
      <c r="E800" s="309">
        <f t="shared" si="60"/>
        <v>0</v>
      </c>
      <c r="F800" s="310">
        <f t="shared" si="58"/>
        <v>0</v>
      </c>
      <c r="G800" s="310">
        <f t="shared" si="59"/>
        <v>0</v>
      </c>
    </row>
    <row r="801" ht="15.6" customHeight="1" outlineLevel="2" spans="1:7">
      <c r="A801" s="311" t="s">
        <v>1431</v>
      </c>
      <c r="B801" s="312" t="s">
        <v>1430</v>
      </c>
      <c r="C801" s="313"/>
      <c r="D801" s="313"/>
      <c r="E801" s="313"/>
      <c r="F801" s="314">
        <f t="shared" ref="F801:F804" si="61">IF(C801&gt;0,E801/C801,0)</f>
        <v>0</v>
      </c>
      <c r="G801" s="314">
        <f t="shared" ref="G801:G804" si="62">IF(D801&gt;0,E801/D801,0)</f>
        <v>0</v>
      </c>
    </row>
    <row r="802" outlineLevel="1" spans="1:7">
      <c r="A802" s="307" t="s">
        <v>1432</v>
      </c>
      <c r="B802" s="308" t="s">
        <v>1433</v>
      </c>
      <c r="C802" s="309">
        <f>SUM(C803)</f>
        <v>40</v>
      </c>
      <c r="D802" s="309">
        <f t="shared" ref="D802:E802" si="63">SUM(D803)</f>
        <v>0</v>
      </c>
      <c r="E802" s="309">
        <f t="shared" si="63"/>
        <v>0</v>
      </c>
      <c r="F802" s="310">
        <f t="shared" si="61"/>
        <v>0</v>
      </c>
      <c r="G802" s="310">
        <f t="shared" si="62"/>
        <v>0</v>
      </c>
    </row>
    <row r="803" ht="15.6" customHeight="1" outlineLevel="2" spans="1:7">
      <c r="A803" s="311" t="s">
        <v>1434</v>
      </c>
      <c r="B803" s="312" t="s">
        <v>1433</v>
      </c>
      <c r="C803" s="315">
        <v>40</v>
      </c>
      <c r="D803" s="315"/>
      <c r="E803" s="313"/>
      <c r="F803" s="314">
        <f t="shared" si="61"/>
        <v>0</v>
      </c>
      <c r="G803" s="314">
        <f t="shared" si="62"/>
        <v>0</v>
      </c>
    </row>
    <row r="804" outlineLevel="1" spans="1:7">
      <c r="A804" s="307" t="s">
        <v>1435</v>
      </c>
      <c r="B804" s="308" t="s">
        <v>1436</v>
      </c>
      <c r="C804" s="309">
        <f>SUM(C805:C809)</f>
        <v>40</v>
      </c>
      <c r="D804" s="309">
        <f>SUM(D805:D809)</f>
        <v>52</v>
      </c>
      <c r="E804" s="309">
        <f>SUM(E805:E809)</f>
        <v>0</v>
      </c>
      <c r="F804" s="310">
        <f t="shared" si="61"/>
        <v>0</v>
      </c>
      <c r="G804" s="310">
        <f t="shared" si="62"/>
        <v>0</v>
      </c>
    </row>
    <row r="805" ht="15.6" customHeight="1" outlineLevel="2" spans="1:7">
      <c r="A805" s="311" t="s">
        <v>1437</v>
      </c>
      <c r="B805" s="312" t="s">
        <v>1438</v>
      </c>
      <c r="C805" s="313"/>
      <c r="D805" s="313"/>
      <c r="E805" s="313"/>
      <c r="F805" s="314">
        <f t="shared" ref="F805:F810" si="64">IF(C805&gt;0,E805/C805,0)</f>
        <v>0</v>
      </c>
      <c r="G805" s="314">
        <f t="shared" ref="G805:G810" si="65">IF(D805&gt;0,E805/D805,0)</f>
        <v>0</v>
      </c>
    </row>
    <row r="806" ht="15.6" customHeight="1" outlineLevel="2" spans="1:7">
      <c r="A806" s="311" t="s">
        <v>1439</v>
      </c>
      <c r="B806" s="312" t="s">
        <v>1440</v>
      </c>
      <c r="C806" s="313"/>
      <c r="D806" s="313"/>
      <c r="E806" s="313"/>
      <c r="F806" s="314">
        <f t="shared" si="64"/>
        <v>0</v>
      </c>
      <c r="G806" s="314">
        <f t="shared" si="65"/>
        <v>0</v>
      </c>
    </row>
    <row r="807" ht="15.6" customHeight="1" outlineLevel="2" spans="1:7">
      <c r="A807" s="311" t="s">
        <v>1441</v>
      </c>
      <c r="B807" s="312" t="s">
        <v>1442</v>
      </c>
      <c r="C807" s="313">
        <v>40</v>
      </c>
      <c r="D807" s="313">
        <v>52</v>
      </c>
      <c r="E807" s="313"/>
      <c r="F807" s="314">
        <f t="shared" si="64"/>
        <v>0</v>
      </c>
      <c r="G807" s="314">
        <f t="shared" si="65"/>
        <v>0</v>
      </c>
    </row>
    <row r="808" ht="15.6" customHeight="1" outlineLevel="2" spans="1:7">
      <c r="A808" s="311" t="s">
        <v>1443</v>
      </c>
      <c r="B808" s="312" t="s">
        <v>1444</v>
      </c>
      <c r="C808" s="313"/>
      <c r="D808" s="313"/>
      <c r="E808" s="313"/>
      <c r="F808" s="314">
        <f t="shared" si="64"/>
        <v>0</v>
      </c>
      <c r="G808" s="314">
        <f t="shared" si="65"/>
        <v>0</v>
      </c>
    </row>
    <row r="809" ht="15.6" customHeight="1" outlineLevel="2" spans="1:7">
      <c r="A809" s="311" t="s">
        <v>1445</v>
      </c>
      <c r="B809" s="312" t="s">
        <v>1446</v>
      </c>
      <c r="C809" s="313"/>
      <c r="D809" s="313"/>
      <c r="E809" s="313"/>
      <c r="F809" s="314">
        <f t="shared" si="64"/>
        <v>0</v>
      </c>
      <c r="G809" s="314">
        <f t="shared" si="65"/>
        <v>0</v>
      </c>
    </row>
    <row r="810" outlineLevel="1" spans="1:7">
      <c r="A810" s="307" t="s">
        <v>1447</v>
      </c>
      <c r="B810" s="308" t="s">
        <v>1448</v>
      </c>
      <c r="C810" s="309">
        <f>SUM(C811)</f>
        <v>0</v>
      </c>
      <c r="D810" s="309">
        <f t="shared" ref="D810:E810" si="66">SUM(D811)</f>
        <v>0</v>
      </c>
      <c r="E810" s="309">
        <f t="shared" si="66"/>
        <v>0</v>
      </c>
      <c r="F810" s="310">
        <f t="shared" si="64"/>
        <v>0</v>
      </c>
      <c r="G810" s="310">
        <f t="shared" si="65"/>
        <v>0</v>
      </c>
    </row>
    <row r="811" ht="15.6" customHeight="1" outlineLevel="2" spans="1:7">
      <c r="A811" s="311" t="s">
        <v>1449</v>
      </c>
      <c r="B811" s="312" t="s">
        <v>1448</v>
      </c>
      <c r="C811" s="313"/>
      <c r="D811" s="313"/>
      <c r="E811" s="313"/>
      <c r="F811" s="314">
        <f t="shared" ref="F811:F814" si="67">IF(C811&gt;0,E811/C811,0)</f>
        <v>0</v>
      </c>
      <c r="G811" s="314">
        <f t="shared" ref="G811:G814" si="68">IF(D811&gt;0,E811/D811,0)</f>
        <v>0</v>
      </c>
    </row>
    <row r="812" outlineLevel="1" spans="1:7">
      <c r="A812" s="307" t="s">
        <v>1450</v>
      </c>
      <c r="B812" s="308" t="s">
        <v>1451</v>
      </c>
      <c r="C812" s="309">
        <f>SUM(C813)</f>
        <v>300</v>
      </c>
      <c r="D812" s="309">
        <f t="shared" ref="D812:E812" si="69">SUM(D813)</f>
        <v>0</v>
      </c>
      <c r="E812" s="309">
        <f t="shared" si="69"/>
        <v>0</v>
      </c>
      <c r="F812" s="310">
        <f t="shared" si="67"/>
        <v>0</v>
      </c>
      <c r="G812" s="310">
        <f t="shared" si="68"/>
        <v>0</v>
      </c>
    </row>
    <row r="813" ht="15.6" customHeight="1" outlineLevel="2" spans="1:7">
      <c r="A813" s="311" t="s">
        <v>1452</v>
      </c>
      <c r="B813" s="312" t="s">
        <v>1451</v>
      </c>
      <c r="C813" s="313">
        <v>300</v>
      </c>
      <c r="D813" s="313"/>
      <c r="E813" s="313"/>
      <c r="F813" s="314">
        <f t="shared" si="67"/>
        <v>0</v>
      </c>
      <c r="G813" s="314">
        <f t="shared" si="68"/>
        <v>0</v>
      </c>
    </row>
    <row r="814" outlineLevel="1" spans="1:7">
      <c r="A814" s="307" t="s">
        <v>1453</v>
      </c>
      <c r="B814" s="308" t="s">
        <v>1454</v>
      </c>
      <c r="C814" s="309">
        <f>SUM(C815:C824)</f>
        <v>0</v>
      </c>
      <c r="D814" s="309">
        <f>SUM(D815:D824)</f>
        <v>0</v>
      </c>
      <c r="E814" s="309">
        <f>SUM(E815:E824)</f>
        <v>0</v>
      </c>
      <c r="F814" s="310">
        <f t="shared" si="67"/>
        <v>0</v>
      </c>
      <c r="G814" s="310">
        <f t="shared" si="68"/>
        <v>0</v>
      </c>
    </row>
    <row r="815" ht="15.6" customHeight="1" outlineLevel="2" spans="1:7">
      <c r="A815" s="311" t="s">
        <v>1455</v>
      </c>
      <c r="B815" s="312" t="s">
        <v>65</v>
      </c>
      <c r="C815" s="313"/>
      <c r="D815" s="313"/>
      <c r="E815" s="313"/>
      <c r="F815" s="314">
        <f t="shared" ref="F815:F824" si="70">IF(C815&gt;0,E815/C815,0)</f>
        <v>0</v>
      </c>
      <c r="G815" s="314">
        <f t="shared" ref="G815:G824" si="71">IF(D815&gt;0,E815/D815,0)</f>
        <v>0</v>
      </c>
    </row>
    <row r="816" ht="15.6" customHeight="1" outlineLevel="2" spans="1:7">
      <c r="A816" s="311" t="s">
        <v>1456</v>
      </c>
      <c r="B816" s="312" t="s">
        <v>67</v>
      </c>
      <c r="C816" s="313"/>
      <c r="D816" s="313"/>
      <c r="E816" s="313"/>
      <c r="F816" s="314">
        <f t="shared" si="70"/>
        <v>0</v>
      </c>
      <c r="G816" s="314">
        <f t="shared" si="71"/>
        <v>0</v>
      </c>
    </row>
    <row r="817" ht="15.6" customHeight="1" outlineLevel="2" spans="1:7">
      <c r="A817" s="311" t="s">
        <v>1457</v>
      </c>
      <c r="B817" s="312" t="s">
        <v>69</v>
      </c>
      <c r="C817" s="313"/>
      <c r="D817" s="313"/>
      <c r="E817" s="313"/>
      <c r="F817" s="314">
        <f t="shared" si="70"/>
        <v>0</v>
      </c>
      <c r="G817" s="314">
        <f t="shared" si="71"/>
        <v>0</v>
      </c>
    </row>
    <row r="818" ht="15.6" customHeight="1" outlineLevel="2" spans="1:7">
      <c r="A818" s="311" t="s">
        <v>1458</v>
      </c>
      <c r="B818" s="312" t="s">
        <v>1459</v>
      </c>
      <c r="C818" s="313"/>
      <c r="D818" s="313"/>
      <c r="E818" s="313"/>
      <c r="F818" s="314">
        <f t="shared" si="70"/>
        <v>0</v>
      </c>
      <c r="G818" s="314">
        <f t="shared" si="71"/>
        <v>0</v>
      </c>
    </row>
    <row r="819" ht="15.6" customHeight="1" outlineLevel="2" spans="1:7">
      <c r="A819" s="311" t="s">
        <v>1460</v>
      </c>
      <c r="B819" s="312" t="s">
        <v>1461</v>
      </c>
      <c r="C819" s="313"/>
      <c r="D819" s="313"/>
      <c r="E819" s="313"/>
      <c r="F819" s="314">
        <f t="shared" si="70"/>
        <v>0</v>
      </c>
      <c r="G819" s="314">
        <f t="shared" si="71"/>
        <v>0</v>
      </c>
    </row>
    <row r="820" ht="15.6" customHeight="1" outlineLevel="2" spans="1:7">
      <c r="A820" s="311" t="s">
        <v>1462</v>
      </c>
      <c r="B820" s="312" t="s">
        <v>1463</v>
      </c>
      <c r="C820" s="313"/>
      <c r="D820" s="313"/>
      <c r="E820" s="313"/>
      <c r="F820" s="314">
        <f t="shared" si="70"/>
        <v>0</v>
      </c>
      <c r="G820" s="314">
        <f t="shared" si="71"/>
        <v>0</v>
      </c>
    </row>
    <row r="821" ht="15.6" customHeight="1" outlineLevel="2" spans="1:7">
      <c r="A821" s="311" t="s">
        <v>1464</v>
      </c>
      <c r="B821" s="312" t="s">
        <v>166</v>
      </c>
      <c r="C821" s="313"/>
      <c r="D821" s="313"/>
      <c r="E821" s="313"/>
      <c r="F821" s="314">
        <f t="shared" si="70"/>
        <v>0</v>
      </c>
      <c r="G821" s="314">
        <f t="shared" si="71"/>
        <v>0</v>
      </c>
    </row>
    <row r="822" ht="15.6" customHeight="1" outlineLevel="2" spans="1:7">
      <c r="A822" s="311" t="s">
        <v>1465</v>
      </c>
      <c r="B822" s="312" t="s">
        <v>1466</v>
      </c>
      <c r="C822" s="313"/>
      <c r="D822" s="313"/>
      <c r="E822" s="313"/>
      <c r="F822" s="314">
        <f t="shared" si="70"/>
        <v>0</v>
      </c>
      <c r="G822" s="314">
        <f t="shared" si="71"/>
        <v>0</v>
      </c>
    </row>
    <row r="823" ht="15.6" customHeight="1" outlineLevel="2" spans="1:7">
      <c r="A823" s="311" t="s">
        <v>1467</v>
      </c>
      <c r="B823" s="312" t="s">
        <v>83</v>
      </c>
      <c r="C823" s="313"/>
      <c r="D823" s="313"/>
      <c r="E823" s="313"/>
      <c r="F823" s="314">
        <f t="shared" si="70"/>
        <v>0</v>
      </c>
      <c r="G823" s="314">
        <f t="shared" si="71"/>
        <v>0</v>
      </c>
    </row>
    <row r="824" ht="15.6" customHeight="1" outlineLevel="2" spans="1:7">
      <c r="A824" s="311" t="s">
        <v>1468</v>
      </c>
      <c r="B824" s="312" t="s">
        <v>1469</v>
      </c>
      <c r="C824" s="313"/>
      <c r="D824" s="313"/>
      <c r="E824" s="313"/>
      <c r="F824" s="314">
        <f t="shared" si="70"/>
        <v>0</v>
      </c>
      <c r="G824" s="314">
        <f t="shared" si="71"/>
        <v>0</v>
      </c>
    </row>
    <row r="825" outlineLevel="1" spans="1:7">
      <c r="A825" s="307" t="s">
        <v>1470</v>
      </c>
      <c r="B825" s="308" t="s">
        <v>1471</v>
      </c>
      <c r="C825" s="309">
        <f>SUM(C826)</f>
        <v>0</v>
      </c>
      <c r="D825" s="309">
        <f t="shared" ref="D825:E825" si="72">SUM(D826)</f>
        <v>0</v>
      </c>
      <c r="E825" s="309">
        <f t="shared" si="72"/>
        <v>0</v>
      </c>
      <c r="F825" s="310">
        <f t="shared" ref="F825:F826" si="73">IF(C825&gt;0,E825/C825,0)</f>
        <v>0</v>
      </c>
      <c r="G825" s="310">
        <f t="shared" ref="G825:G826" si="74">IF(D825&gt;0,E825/D825,0)</f>
        <v>0</v>
      </c>
    </row>
    <row r="826" ht="15.6" customHeight="1" outlineLevel="2" spans="1:7">
      <c r="A826" s="311" t="s">
        <v>1472</v>
      </c>
      <c r="B826" s="312" t="s">
        <v>1471</v>
      </c>
      <c r="C826" s="313"/>
      <c r="D826" s="313"/>
      <c r="E826" s="313"/>
      <c r="F826" s="314">
        <f t="shared" si="73"/>
        <v>0</v>
      </c>
      <c r="G826" s="314">
        <f t="shared" si="74"/>
        <v>0</v>
      </c>
    </row>
    <row r="827" spans="1:7">
      <c r="A827" s="304" t="s">
        <v>1473</v>
      </c>
      <c r="B827" s="114" t="s">
        <v>1474</v>
      </c>
      <c r="C827" s="305">
        <f>SUM(C828,C839,C841,C844,C846,C848)</f>
        <v>18017</v>
      </c>
      <c r="D827" s="305">
        <f>SUM(D828,D839,D841,D844,D846,D848)</f>
        <v>15576</v>
      </c>
      <c r="E827" s="305">
        <f>SUM(E828,E839,E841,E844,E846,E848)</f>
        <v>16890</v>
      </c>
      <c r="F827" s="306">
        <f t="shared" ref="F827:F839" si="75">IF(C827&gt;0,E827/C827,0)</f>
        <v>0.937447965810068</v>
      </c>
      <c r="G827" s="306">
        <f t="shared" ref="G827:G839" si="76">IF(D827&gt;0,E827/D827,0)</f>
        <v>1.08436055469954</v>
      </c>
    </row>
    <row r="828" outlineLevel="1" spans="1:7">
      <c r="A828" s="307" t="s">
        <v>1475</v>
      </c>
      <c r="B828" s="308" t="s">
        <v>1476</v>
      </c>
      <c r="C828" s="309">
        <f>SUM(C829:C838)</f>
        <v>7045</v>
      </c>
      <c r="D828" s="309">
        <f>SUM(D829:D838)</f>
        <v>7376</v>
      </c>
      <c r="E828" s="309">
        <f>SUM(E829:E838)</f>
        <v>10292</v>
      </c>
      <c r="F828" s="310">
        <f t="shared" si="75"/>
        <v>1.46089425124202</v>
      </c>
      <c r="G828" s="310">
        <f t="shared" si="76"/>
        <v>1.39533622559653</v>
      </c>
    </row>
    <row r="829" ht="15.6" customHeight="1" outlineLevel="2" spans="1:7">
      <c r="A829" s="311" t="s">
        <v>1477</v>
      </c>
      <c r="B829" s="312" t="s">
        <v>65</v>
      </c>
      <c r="C829" s="313">
        <v>6211</v>
      </c>
      <c r="D829" s="315">
        <v>2866</v>
      </c>
      <c r="E829" s="313">
        <v>6203</v>
      </c>
      <c r="F829" s="314">
        <f t="shared" si="75"/>
        <v>0.998711962646917</v>
      </c>
      <c r="G829" s="314">
        <f t="shared" si="76"/>
        <v>2.16434054431263</v>
      </c>
    </row>
    <row r="830" ht="15.6" customHeight="1" outlineLevel="2" spans="1:7">
      <c r="A830" s="311" t="s">
        <v>1478</v>
      </c>
      <c r="B830" s="312" t="s">
        <v>67</v>
      </c>
      <c r="C830" s="313"/>
      <c r="D830" s="315">
        <v>1301</v>
      </c>
      <c r="E830" s="313">
        <v>1569</v>
      </c>
      <c r="F830" s="314">
        <f t="shared" si="75"/>
        <v>0</v>
      </c>
      <c r="G830" s="314">
        <f t="shared" si="76"/>
        <v>1.20599538816295</v>
      </c>
    </row>
    <row r="831" ht="15.6" customHeight="1" outlineLevel="2" spans="1:7">
      <c r="A831" s="311" t="s">
        <v>1479</v>
      </c>
      <c r="B831" s="312" t="s">
        <v>69</v>
      </c>
      <c r="C831" s="313"/>
      <c r="D831" s="315">
        <v>0</v>
      </c>
      <c r="E831" s="313"/>
      <c r="F831" s="314">
        <f t="shared" si="75"/>
        <v>0</v>
      </c>
      <c r="G831" s="314">
        <f t="shared" si="76"/>
        <v>0</v>
      </c>
    </row>
    <row r="832" ht="15.6" customHeight="1" outlineLevel="2" spans="1:7">
      <c r="A832" s="311" t="s">
        <v>1480</v>
      </c>
      <c r="B832" s="312" t="s">
        <v>1481</v>
      </c>
      <c r="C832" s="313">
        <v>539</v>
      </c>
      <c r="D832" s="315">
        <v>1495</v>
      </c>
      <c r="E832" s="313">
        <v>1396</v>
      </c>
      <c r="F832" s="314">
        <f t="shared" si="75"/>
        <v>2.5899814471243</v>
      </c>
      <c r="G832" s="314">
        <f t="shared" si="76"/>
        <v>0.933779264214047</v>
      </c>
    </row>
    <row r="833" ht="15.6" customHeight="1" outlineLevel="2" spans="1:7">
      <c r="A833" s="311" t="s">
        <v>1482</v>
      </c>
      <c r="B833" s="312" t="s">
        <v>1483</v>
      </c>
      <c r="C833" s="313"/>
      <c r="D833" s="315">
        <v>0</v>
      </c>
      <c r="E833" s="313"/>
      <c r="F833" s="314">
        <f t="shared" si="75"/>
        <v>0</v>
      </c>
      <c r="G833" s="314">
        <f t="shared" si="76"/>
        <v>0</v>
      </c>
    </row>
    <row r="834" ht="15.6" customHeight="1" outlineLevel="2" spans="1:7">
      <c r="A834" s="311" t="s">
        <v>1484</v>
      </c>
      <c r="B834" s="312" t="s">
        <v>1485</v>
      </c>
      <c r="C834" s="313"/>
      <c r="D834" s="315">
        <v>0</v>
      </c>
      <c r="E834" s="313"/>
      <c r="F834" s="314">
        <f t="shared" si="75"/>
        <v>0</v>
      </c>
      <c r="G834" s="314">
        <f t="shared" si="76"/>
        <v>0</v>
      </c>
    </row>
    <row r="835" ht="15.6" customHeight="1" outlineLevel="2" spans="1:7">
      <c r="A835" s="311" t="s">
        <v>1486</v>
      </c>
      <c r="B835" s="312" t="s">
        <v>1487</v>
      </c>
      <c r="C835" s="313"/>
      <c r="D835" s="315">
        <v>0</v>
      </c>
      <c r="E835" s="313"/>
      <c r="F835" s="314">
        <f t="shared" si="75"/>
        <v>0</v>
      </c>
      <c r="G835" s="314">
        <f t="shared" si="76"/>
        <v>0</v>
      </c>
    </row>
    <row r="836" ht="15.6" customHeight="1" outlineLevel="2" spans="1:7">
      <c r="A836" s="311" t="s">
        <v>1488</v>
      </c>
      <c r="B836" s="312" t="s">
        <v>1489</v>
      </c>
      <c r="C836" s="313"/>
      <c r="D836" s="315">
        <v>0</v>
      </c>
      <c r="E836" s="313"/>
      <c r="F836" s="314">
        <f t="shared" si="75"/>
        <v>0</v>
      </c>
      <c r="G836" s="314">
        <f t="shared" si="76"/>
        <v>0</v>
      </c>
    </row>
    <row r="837" ht="15.6" customHeight="1" outlineLevel="2" spans="1:7">
      <c r="A837" s="311" t="s">
        <v>1490</v>
      </c>
      <c r="B837" s="312" t="s">
        <v>1491</v>
      </c>
      <c r="C837" s="313"/>
      <c r="D837" s="315">
        <v>0</v>
      </c>
      <c r="E837" s="313"/>
      <c r="F837" s="314">
        <f t="shared" si="75"/>
        <v>0</v>
      </c>
      <c r="G837" s="314">
        <f t="shared" si="76"/>
        <v>0</v>
      </c>
    </row>
    <row r="838" ht="15.6" customHeight="1" outlineLevel="2" spans="1:7">
      <c r="A838" s="311" t="s">
        <v>1492</v>
      </c>
      <c r="B838" s="312" t="s">
        <v>1493</v>
      </c>
      <c r="C838" s="313">
        <v>295</v>
      </c>
      <c r="D838" s="315">
        <v>1714</v>
      </c>
      <c r="E838" s="313">
        <v>1124</v>
      </c>
      <c r="F838" s="314">
        <f t="shared" si="75"/>
        <v>3.81016949152542</v>
      </c>
      <c r="G838" s="314">
        <f t="shared" si="76"/>
        <v>0.655775962660443</v>
      </c>
    </row>
    <row r="839" outlineLevel="1" spans="1:7">
      <c r="A839" s="307" t="s">
        <v>1494</v>
      </c>
      <c r="B839" s="308" t="s">
        <v>1495</v>
      </c>
      <c r="C839" s="309">
        <f>SUM(C840)</f>
        <v>381</v>
      </c>
      <c r="D839" s="309">
        <f t="shared" ref="D839:E839" si="77">SUM(D840)</f>
        <v>0</v>
      </c>
      <c r="E839" s="309">
        <f t="shared" si="77"/>
        <v>0</v>
      </c>
      <c r="F839" s="310">
        <f t="shared" si="75"/>
        <v>0</v>
      </c>
      <c r="G839" s="310">
        <f t="shared" si="76"/>
        <v>0</v>
      </c>
    </row>
    <row r="840" ht="15.6" customHeight="1" outlineLevel="2" spans="1:7">
      <c r="A840" s="311" t="s">
        <v>1496</v>
      </c>
      <c r="B840" s="312" t="s">
        <v>1495</v>
      </c>
      <c r="C840" s="313">
        <v>381</v>
      </c>
      <c r="D840" s="315"/>
      <c r="E840" s="313"/>
      <c r="F840" s="314">
        <f t="shared" ref="F840:F841" si="78">IF(C840&gt;0,E840/C840,0)</f>
        <v>0</v>
      </c>
      <c r="G840" s="314">
        <f t="shared" ref="G840:G841" si="79">IF(D840&gt;0,E840/D840,0)</f>
        <v>0</v>
      </c>
    </row>
    <row r="841" outlineLevel="1" spans="1:7">
      <c r="A841" s="307" t="s">
        <v>1497</v>
      </c>
      <c r="B841" s="308" t="s">
        <v>1498</v>
      </c>
      <c r="C841" s="309">
        <f>SUM(C842:C843)</f>
        <v>1793</v>
      </c>
      <c r="D841" s="309">
        <f>SUM(D842:D843)</f>
        <v>1703</v>
      </c>
      <c r="E841" s="309">
        <f>SUM(E842:E843)</f>
        <v>1237</v>
      </c>
      <c r="F841" s="310">
        <f t="shared" si="78"/>
        <v>0.689905186837702</v>
      </c>
      <c r="G841" s="310">
        <f t="shared" si="79"/>
        <v>0.726365237815619</v>
      </c>
    </row>
    <row r="842" ht="15.6" customHeight="1" outlineLevel="2" spans="1:7">
      <c r="A842" s="311" t="s">
        <v>1499</v>
      </c>
      <c r="B842" s="312" t="s">
        <v>1500</v>
      </c>
      <c r="C842" s="313">
        <v>498</v>
      </c>
      <c r="D842" s="315">
        <v>1525</v>
      </c>
      <c r="E842" s="313">
        <v>869</v>
      </c>
      <c r="F842" s="314">
        <f t="shared" ref="F842:F852" si="80">IF(C842&gt;0,E842/C842,0)</f>
        <v>1.74497991967871</v>
      </c>
      <c r="G842" s="314">
        <f t="shared" ref="G842:G852" si="81">IF(D842&gt;0,E842/D842,0)</f>
        <v>0.569836065573771</v>
      </c>
    </row>
    <row r="843" ht="15.6" customHeight="1" outlineLevel="2" spans="1:7">
      <c r="A843" s="311" t="s">
        <v>1501</v>
      </c>
      <c r="B843" s="312" t="s">
        <v>1502</v>
      </c>
      <c r="C843" s="313">
        <v>1295</v>
      </c>
      <c r="D843" s="315">
        <v>178</v>
      </c>
      <c r="E843" s="313">
        <v>368</v>
      </c>
      <c r="F843" s="314">
        <f t="shared" si="80"/>
        <v>0.284169884169884</v>
      </c>
      <c r="G843" s="314">
        <f t="shared" si="81"/>
        <v>2.06741573033708</v>
      </c>
    </row>
    <row r="844" outlineLevel="1" spans="1:7">
      <c r="A844" s="307" t="s">
        <v>1503</v>
      </c>
      <c r="B844" s="308" t="s">
        <v>1504</v>
      </c>
      <c r="C844" s="309">
        <f>SUM(C845)</f>
        <v>850</v>
      </c>
      <c r="D844" s="309">
        <f t="shared" ref="D844:E844" si="82">SUM(D845)</f>
        <v>1031</v>
      </c>
      <c r="E844" s="309">
        <f t="shared" si="82"/>
        <v>956</v>
      </c>
      <c r="F844" s="310">
        <f t="shared" si="80"/>
        <v>1.12470588235294</v>
      </c>
      <c r="G844" s="310">
        <f t="shared" si="81"/>
        <v>0.92725509214355</v>
      </c>
    </row>
    <row r="845" ht="15.6" customHeight="1" outlineLevel="2" spans="1:7">
      <c r="A845" s="311" t="s">
        <v>1505</v>
      </c>
      <c r="B845" s="312" t="s">
        <v>1504</v>
      </c>
      <c r="C845" s="313">
        <v>850</v>
      </c>
      <c r="D845" s="315">
        <v>1031</v>
      </c>
      <c r="E845" s="313">
        <v>956</v>
      </c>
      <c r="F845" s="314">
        <f t="shared" si="80"/>
        <v>1.12470588235294</v>
      </c>
      <c r="G845" s="314">
        <f t="shared" si="81"/>
        <v>0.92725509214355</v>
      </c>
    </row>
    <row r="846" outlineLevel="1" spans="1:7">
      <c r="A846" s="307" t="s">
        <v>1506</v>
      </c>
      <c r="B846" s="308" t="s">
        <v>1507</v>
      </c>
      <c r="C846" s="309">
        <f>SUM(C847)</f>
        <v>298</v>
      </c>
      <c r="D846" s="309">
        <f t="shared" ref="D846:E846" si="83">SUM(D847)</f>
        <v>0</v>
      </c>
      <c r="E846" s="309">
        <f t="shared" si="83"/>
        <v>0</v>
      </c>
      <c r="F846" s="310">
        <f t="shared" si="80"/>
        <v>0</v>
      </c>
      <c r="G846" s="310">
        <f t="shared" si="81"/>
        <v>0</v>
      </c>
    </row>
    <row r="847" ht="15.6" customHeight="1" outlineLevel="2" spans="1:7">
      <c r="A847" s="311" t="s">
        <v>1508</v>
      </c>
      <c r="B847" s="312" t="s">
        <v>1507</v>
      </c>
      <c r="C847" s="315">
        <v>298</v>
      </c>
      <c r="D847" s="315"/>
      <c r="E847" s="313"/>
      <c r="F847" s="314">
        <f t="shared" si="80"/>
        <v>0</v>
      </c>
      <c r="G847" s="314">
        <f t="shared" si="81"/>
        <v>0</v>
      </c>
    </row>
    <row r="848" outlineLevel="1" spans="1:7">
      <c r="A848" s="307" t="s">
        <v>1509</v>
      </c>
      <c r="B848" s="308" t="s">
        <v>1510</v>
      </c>
      <c r="C848" s="309">
        <f>SUM(C849)</f>
        <v>7650</v>
      </c>
      <c r="D848" s="309">
        <f t="shared" ref="D848:E848" si="84">SUM(D849)</f>
        <v>5466</v>
      </c>
      <c r="E848" s="309">
        <f t="shared" si="84"/>
        <v>4405</v>
      </c>
      <c r="F848" s="310">
        <f t="shared" si="80"/>
        <v>0.575816993464052</v>
      </c>
      <c r="G848" s="310">
        <f t="shared" si="81"/>
        <v>0.805890962312477</v>
      </c>
    </row>
    <row r="849" ht="15.6" customHeight="1" outlineLevel="2" spans="1:7">
      <c r="A849" s="311" t="s">
        <v>1511</v>
      </c>
      <c r="B849" s="312" t="s">
        <v>1510</v>
      </c>
      <c r="C849" s="313">
        <v>7650</v>
      </c>
      <c r="D849" s="315">
        <v>5466</v>
      </c>
      <c r="E849" s="313">
        <v>4405</v>
      </c>
      <c r="F849" s="314">
        <f t="shared" si="80"/>
        <v>0.575816993464052</v>
      </c>
      <c r="G849" s="314">
        <f t="shared" si="81"/>
        <v>0.805890962312477</v>
      </c>
    </row>
    <row r="850" spans="1:7">
      <c r="A850" s="304" t="s">
        <v>1512</v>
      </c>
      <c r="B850" s="114" t="s">
        <v>1513</v>
      </c>
      <c r="C850" s="305">
        <f>SUM(C851,C877,C899,C927,C938,C945,C951,C954)</f>
        <v>23700</v>
      </c>
      <c r="D850" s="305">
        <f>SUM(D851,D877,D899,D927,D938,D945,D951,D954)</f>
        <v>23700</v>
      </c>
      <c r="E850" s="305">
        <f>SUM(E851,E877,E899,E927,E938,E945,E951,E954)</f>
        <v>24165</v>
      </c>
      <c r="F850" s="306">
        <f t="shared" si="80"/>
        <v>1.01962025316456</v>
      </c>
      <c r="G850" s="306">
        <f t="shared" si="81"/>
        <v>1.01962025316456</v>
      </c>
    </row>
    <row r="851" outlineLevel="1" spans="1:7">
      <c r="A851" s="307" t="s">
        <v>1514</v>
      </c>
      <c r="B851" s="308" t="s">
        <v>1515</v>
      </c>
      <c r="C851" s="309">
        <f>SUM(C852:C876)</f>
        <v>6966</v>
      </c>
      <c r="D851" s="309">
        <f>SUM(D852:D876)</f>
        <v>9101</v>
      </c>
      <c r="E851" s="309">
        <f>SUM(E852:E876)</f>
        <v>7346</v>
      </c>
      <c r="F851" s="310">
        <f t="shared" si="80"/>
        <v>1.05455067470571</v>
      </c>
      <c r="G851" s="310">
        <f t="shared" si="81"/>
        <v>0.807164047906823</v>
      </c>
    </row>
    <row r="852" ht="15.6" customHeight="1" outlineLevel="2" spans="1:7">
      <c r="A852" s="311" t="s">
        <v>1516</v>
      </c>
      <c r="B852" s="312" t="s">
        <v>65</v>
      </c>
      <c r="C852" s="313">
        <v>1600</v>
      </c>
      <c r="D852" s="315">
        <v>533</v>
      </c>
      <c r="E852" s="313">
        <v>1600</v>
      </c>
      <c r="F852" s="314">
        <f t="shared" si="80"/>
        <v>1</v>
      </c>
      <c r="G852" s="314">
        <f t="shared" si="81"/>
        <v>3.00187617260788</v>
      </c>
    </row>
    <row r="853" ht="15.6" customHeight="1" outlineLevel="2" spans="1:7">
      <c r="A853" s="311" t="s">
        <v>1517</v>
      </c>
      <c r="B853" s="312" t="s">
        <v>67</v>
      </c>
      <c r="C853" s="313">
        <v>279</v>
      </c>
      <c r="D853" s="315">
        <v>484</v>
      </c>
      <c r="E853" s="313">
        <v>300</v>
      </c>
      <c r="F853" s="314">
        <f t="shared" ref="F853:F916" si="85">IF(C853&gt;0,E853/C853,0)</f>
        <v>1.0752688172043</v>
      </c>
      <c r="G853" s="314">
        <f t="shared" ref="G853:G916" si="86">IF(D853&gt;0,E853/D853,0)</f>
        <v>0.619834710743802</v>
      </c>
    </row>
    <row r="854" ht="15.6" customHeight="1" outlineLevel="2" spans="1:7">
      <c r="A854" s="311" t="s">
        <v>1518</v>
      </c>
      <c r="B854" s="312" t="s">
        <v>69</v>
      </c>
      <c r="C854" s="313"/>
      <c r="D854" s="315">
        <v>0</v>
      </c>
      <c r="E854" s="313"/>
      <c r="F854" s="314">
        <f t="shared" si="85"/>
        <v>0</v>
      </c>
      <c r="G854" s="314">
        <f t="shared" si="86"/>
        <v>0</v>
      </c>
    </row>
    <row r="855" ht="15.6" customHeight="1" outlineLevel="2" spans="1:7">
      <c r="A855" s="311" t="s">
        <v>1519</v>
      </c>
      <c r="B855" s="312" t="s">
        <v>83</v>
      </c>
      <c r="C855" s="313">
        <v>70</v>
      </c>
      <c r="D855" s="315">
        <v>0</v>
      </c>
      <c r="E855" s="313">
        <v>70</v>
      </c>
      <c r="F855" s="314">
        <f t="shared" si="85"/>
        <v>1</v>
      </c>
      <c r="G855" s="314">
        <f t="shared" si="86"/>
        <v>0</v>
      </c>
    </row>
    <row r="856" ht="15.6" customHeight="1" outlineLevel="2" spans="1:7">
      <c r="A856" s="311" t="s">
        <v>1520</v>
      </c>
      <c r="B856" s="312" t="s">
        <v>1521</v>
      </c>
      <c r="C856" s="313"/>
      <c r="D856" s="315">
        <v>0</v>
      </c>
      <c r="E856" s="313"/>
      <c r="F856" s="314">
        <f t="shared" si="85"/>
        <v>0</v>
      </c>
      <c r="G856" s="314">
        <f t="shared" si="86"/>
        <v>0</v>
      </c>
    </row>
    <row r="857" ht="15.6" customHeight="1" outlineLevel="2" spans="1:7">
      <c r="A857" s="311" t="s">
        <v>1522</v>
      </c>
      <c r="B857" s="312" t="s">
        <v>1523</v>
      </c>
      <c r="C857" s="313">
        <v>227</v>
      </c>
      <c r="D857" s="315">
        <v>0</v>
      </c>
      <c r="E857" s="313">
        <v>230</v>
      </c>
      <c r="F857" s="314">
        <f t="shared" si="85"/>
        <v>1.01321585903084</v>
      </c>
      <c r="G857" s="314">
        <f t="shared" si="86"/>
        <v>0</v>
      </c>
    </row>
    <row r="858" ht="15.6" customHeight="1" outlineLevel="2" spans="1:7">
      <c r="A858" s="311" t="s">
        <v>1524</v>
      </c>
      <c r="B858" s="312" t="s">
        <v>1525</v>
      </c>
      <c r="C858" s="313">
        <v>210</v>
      </c>
      <c r="D858" s="315">
        <v>95</v>
      </c>
      <c r="E858" s="313">
        <v>220</v>
      </c>
      <c r="F858" s="314">
        <f t="shared" si="85"/>
        <v>1.04761904761905</v>
      </c>
      <c r="G858" s="314">
        <f t="shared" si="86"/>
        <v>2.31578947368421</v>
      </c>
    </row>
    <row r="859" ht="15.6" customHeight="1" outlineLevel="2" spans="1:7">
      <c r="A859" s="311" t="s">
        <v>1526</v>
      </c>
      <c r="B859" s="312" t="s">
        <v>1527</v>
      </c>
      <c r="C859" s="313"/>
      <c r="D859" s="315">
        <v>0</v>
      </c>
      <c r="E859" s="313"/>
      <c r="F859" s="314">
        <f t="shared" si="85"/>
        <v>0</v>
      </c>
      <c r="G859" s="314">
        <f t="shared" si="86"/>
        <v>0</v>
      </c>
    </row>
    <row r="860" ht="15.6" customHeight="1" outlineLevel="2" spans="1:7">
      <c r="A860" s="311" t="s">
        <v>1528</v>
      </c>
      <c r="B860" s="312" t="s">
        <v>1529</v>
      </c>
      <c r="C860" s="313"/>
      <c r="D860" s="315">
        <v>0</v>
      </c>
      <c r="E860" s="313"/>
      <c r="F860" s="314">
        <f t="shared" si="85"/>
        <v>0</v>
      </c>
      <c r="G860" s="314">
        <f t="shared" si="86"/>
        <v>0</v>
      </c>
    </row>
    <row r="861" ht="15.6" customHeight="1" outlineLevel="2" spans="1:7">
      <c r="A861" s="311" t="s">
        <v>1530</v>
      </c>
      <c r="B861" s="312" t="s">
        <v>1531</v>
      </c>
      <c r="C861" s="313"/>
      <c r="D861" s="315">
        <v>0</v>
      </c>
      <c r="E861" s="313"/>
      <c r="F861" s="314">
        <f t="shared" si="85"/>
        <v>0</v>
      </c>
      <c r="G861" s="314">
        <f t="shared" si="86"/>
        <v>0</v>
      </c>
    </row>
    <row r="862" ht="15.6" customHeight="1" outlineLevel="2" spans="1:7">
      <c r="A862" s="311" t="s">
        <v>1532</v>
      </c>
      <c r="B862" s="312" t="s">
        <v>1533</v>
      </c>
      <c r="C862" s="313"/>
      <c r="D862" s="315">
        <v>0</v>
      </c>
      <c r="E862" s="313"/>
      <c r="F862" s="314">
        <f t="shared" si="85"/>
        <v>0</v>
      </c>
      <c r="G862" s="314">
        <f t="shared" si="86"/>
        <v>0</v>
      </c>
    </row>
    <row r="863" ht="15.6" customHeight="1" outlineLevel="2" spans="1:7">
      <c r="A863" s="311" t="s">
        <v>1534</v>
      </c>
      <c r="B863" s="312" t="s">
        <v>1535</v>
      </c>
      <c r="C863" s="313"/>
      <c r="D863" s="315">
        <v>0</v>
      </c>
      <c r="E863" s="313"/>
      <c r="F863" s="314">
        <f t="shared" si="85"/>
        <v>0</v>
      </c>
      <c r="G863" s="314">
        <f t="shared" si="86"/>
        <v>0</v>
      </c>
    </row>
    <row r="864" ht="15.6" customHeight="1" outlineLevel="2" spans="1:7">
      <c r="A864" s="311" t="s">
        <v>1536</v>
      </c>
      <c r="B864" s="312" t="s">
        <v>1537</v>
      </c>
      <c r="C864" s="313">
        <v>20</v>
      </c>
      <c r="D864" s="315">
        <v>491</v>
      </c>
      <c r="E864" s="313">
        <v>56</v>
      </c>
      <c r="F864" s="314">
        <f t="shared" si="85"/>
        <v>2.8</v>
      </c>
      <c r="G864" s="314">
        <f t="shared" si="86"/>
        <v>0.114052953156823</v>
      </c>
    </row>
    <row r="865" ht="15.6" customHeight="1" outlineLevel="2" spans="1:7">
      <c r="A865" s="311" t="s">
        <v>1538</v>
      </c>
      <c r="B865" s="312" t="s">
        <v>1539</v>
      </c>
      <c r="C865" s="315">
        <v>0</v>
      </c>
      <c r="D865" s="315">
        <v>0</v>
      </c>
      <c r="E865" s="313"/>
      <c r="F865" s="314">
        <f t="shared" si="85"/>
        <v>0</v>
      </c>
      <c r="G865" s="314">
        <f t="shared" si="86"/>
        <v>0</v>
      </c>
    </row>
    <row r="866" ht="15.6" customHeight="1" outlineLevel="2" spans="1:7">
      <c r="A866" s="311" t="s">
        <v>1540</v>
      </c>
      <c r="B866" s="312" t="s">
        <v>1541</v>
      </c>
      <c r="C866" s="315">
        <v>0</v>
      </c>
      <c r="D866" s="315">
        <v>0</v>
      </c>
      <c r="E866" s="313"/>
      <c r="F866" s="314">
        <f t="shared" si="85"/>
        <v>0</v>
      </c>
      <c r="G866" s="314">
        <f t="shared" si="86"/>
        <v>0</v>
      </c>
    </row>
    <row r="867" ht="15.6" customHeight="1" outlineLevel="2" spans="1:7">
      <c r="A867" s="311" t="s">
        <v>1542</v>
      </c>
      <c r="B867" s="312" t="s">
        <v>1543</v>
      </c>
      <c r="C867" s="313">
        <v>3000</v>
      </c>
      <c r="D867" s="315">
        <v>4272</v>
      </c>
      <c r="E867" s="313">
        <v>3100</v>
      </c>
      <c r="F867" s="314">
        <f t="shared" si="85"/>
        <v>1.03333333333333</v>
      </c>
      <c r="G867" s="314">
        <f t="shared" si="86"/>
        <v>0.725655430711611</v>
      </c>
    </row>
    <row r="868" ht="15.6" customHeight="1" outlineLevel="2" spans="1:7">
      <c r="A868" s="311" t="s">
        <v>1544</v>
      </c>
      <c r="B868" s="312" t="s">
        <v>1545</v>
      </c>
      <c r="C868" s="313"/>
      <c r="D868" s="315">
        <v>0</v>
      </c>
      <c r="E868" s="313"/>
      <c r="F868" s="314">
        <f t="shared" si="85"/>
        <v>0</v>
      </c>
      <c r="G868" s="314">
        <f t="shared" si="86"/>
        <v>0</v>
      </c>
    </row>
    <row r="869" ht="15.6" customHeight="1" outlineLevel="2" spans="1:7">
      <c r="A869" s="311" t="s">
        <v>1546</v>
      </c>
      <c r="B869" s="312" t="s">
        <v>1547</v>
      </c>
      <c r="C869" s="313"/>
      <c r="D869" s="315">
        <v>0</v>
      </c>
      <c r="E869" s="313"/>
      <c r="F869" s="314">
        <f t="shared" si="85"/>
        <v>0</v>
      </c>
      <c r="G869" s="314">
        <f t="shared" si="86"/>
        <v>0</v>
      </c>
    </row>
    <row r="870" ht="15.6" customHeight="1" outlineLevel="2" spans="1:7">
      <c r="A870" s="311" t="s">
        <v>1548</v>
      </c>
      <c r="B870" s="312" t="s">
        <v>1549</v>
      </c>
      <c r="C870" s="313"/>
      <c r="D870" s="315">
        <v>0</v>
      </c>
      <c r="E870" s="313"/>
      <c r="F870" s="314">
        <f t="shared" si="85"/>
        <v>0</v>
      </c>
      <c r="G870" s="314">
        <f t="shared" si="86"/>
        <v>0</v>
      </c>
    </row>
    <row r="871" ht="15.6" customHeight="1" outlineLevel="2" spans="1:7">
      <c r="A871" s="311" t="s">
        <v>1550</v>
      </c>
      <c r="B871" s="312" t="s">
        <v>1551</v>
      </c>
      <c r="C871" s="313">
        <v>60</v>
      </c>
      <c r="D871" s="315">
        <v>103</v>
      </c>
      <c r="E871" s="313">
        <v>70</v>
      </c>
      <c r="F871" s="314">
        <f t="shared" si="85"/>
        <v>1.16666666666667</v>
      </c>
      <c r="G871" s="314">
        <f t="shared" si="86"/>
        <v>0.679611650485437</v>
      </c>
    </row>
    <row r="872" ht="15.6" customHeight="1" outlineLevel="2" spans="1:7">
      <c r="A872" s="311" t="s">
        <v>1552</v>
      </c>
      <c r="B872" s="312" t="s">
        <v>1553</v>
      </c>
      <c r="C872" s="313"/>
      <c r="D872" s="315">
        <v>0</v>
      </c>
      <c r="E872" s="313"/>
      <c r="F872" s="314">
        <f t="shared" si="85"/>
        <v>0</v>
      </c>
      <c r="G872" s="314">
        <f t="shared" si="86"/>
        <v>0</v>
      </c>
    </row>
    <row r="873" ht="15.6" customHeight="1" outlineLevel="2" spans="1:7">
      <c r="A873" s="311" t="s">
        <v>1554</v>
      </c>
      <c r="B873" s="312" t="s">
        <v>1555</v>
      </c>
      <c r="C873" s="313"/>
      <c r="D873" s="315">
        <v>0</v>
      </c>
      <c r="E873" s="313"/>
      <c r="F873" s="314">
        <f t="shared" si="85"/>
        <v>0</v>
      </c>
      <c r="G873" s="314">
        <f t="shared" si="86"/>
        <v>0</v>
      </c>
    </row>
    <row r="874" ht="15.6" customHeight="1" outlineLevel="2" spans="1:7">
      <c r="A874" s="311" t="s">
        <v>1556</v>
      </c>
      <c r="B874" s="312" t="s">
        <v>1557</v>
      </c>
      <c r="C874" s="313"/>
      <c r="D874" s="315">
        <v>0</v>
      </c>
      <c r="E874" s="313"/>
      <c r="F874" s="314">
        <f t="shared" si="85"/>
        <v>0</v>
      </c>
      <c r="G874" s="314">
        <f t="shared" si="86"/>
        <v>0</v>
      </c>
    </row>
    <row r="875" ht="15.6" customHeight="1" outlineLevel="2" spans="1:7">
      <c r="A875" s="311" t="s">
        <v>1558</v>
      </c>
      <c r="B875" s="312" t="s">
        <v>1559</v>
      </c>
      <c r="C875" s="313"/>
      <c r="D875" s="315">
        <v>740</v>
      </c>
      <c r="E875" s="313"/>
      <c r="F875" s="314">
        <f t="shared" si="85"/>
        <v>0</v>
      </c>
      <c r="G875" s="314">
        <f t="shared" si="86"/>
        <v>0</v>
      </c>
    </row>
    <row r="876" ht="15.6" customHeight="1" outlineLevel="2" spans="1:7">
      <c r="A876" s="311" t="s">
        <v>1560</v>
      </c>
      <c r="B876" s="312" t="s">
        <v>1561</v>
      </c>
      <c r="C876" s="313">
        <v>1500</v>
      </c>
      <c r="D876" s="315">
        <v>2383</v>
      </c>
      <c r="E876" s="313">
        <v>1700</v>
      </c>
      <c r="F876" s="314">
        <f t="shared" si="85"/>
        <v>1.13333333333333</v>
      </c>
      <c r="G876" s="314">
        <f t="shared" si="86"/>
        <v>0.713386487620646</v>
      </c>
    </row>
    <row r="877" outlineLevel="1" spans="1:7">
      <c r="A877" s="307" t="s">
        <v>1562</v>
      </c>
      <c r="B877" s="308" t="s">
        <v>1563</v>
      </c>
      <c r="C877" s="309">
        <f>SUM(C878:C898)</f>
        <v>159</v>
      </c>
      <c r="D877" s="309">
        <f>SUM(D878:D898)</f>
        <v>240</v>
      </c>
      <c r="E877" s="309">
        <f>SUM(E878:E898)</f>
        <v>116</v>
      </c>
      <c r="F877" s="310">
        <f t="shared" si="85"/>
        <v>0.729559748427673</v>
      </c>
      <c r="G877" s="310">
        <f t="shared" si="86"/>
        <v>0.483333333333333</v>
      </c>
    </row>
    <row r="878" ht="15.6" customHeight="1" outlineLevel="2" spans="1:7">
      <c r="A878" s="311" t="s">
        <v>1564</v>
      </c>
      <c r="B878" s="312" t="s">
        <v>65</v>
      </c>
      <c r="C878" s="313">
        <v>15</v>
      </c>
      <c r="D878" s="315">
        <v>0</v>
      </c>
      <c r="E878" s="313"/>
      <c r="F878" s="314">
        <f t="shared" si="85"/>
        <v>0</v>
      </c>
      <c r="G878" s="314">
        <f t="shared" si="86"/>
        <v>0</v>
      </c>
    </row>
    <row r="879" ht="15.6" customHeight="1" outlineLevel="2" spans="1:7">
      <c r="A879" s="311" t="s">
        <v>1565</v>
      </c>
      <c r="B879" s="312" t="s">
        <v>67</v>
      </c>
      <c r="C879" s="313">
        <v>5</v>
      </c>
      <c r="D879" s="315">
        <v>1</v>
      </c>
      <c r="E879" s="313"/>
      <c r="F879" s="314">
        <f t="shared" si="85"/>
        <v>0</v>
      </c>
      <c r="G879" s="314">
        <f t="shared" si="86"/>
        <v>0</v>
      </c>
    </row>
    <row r="880" ht="15.6" customHeight="1" outlineLevel="2" spans="1:7">
      <c r="A880" s="311" t="s">
        <v>1566</v>
      </c>
      <c r="B880" s="312" t="s">
        <v>69</v>
      </c>
      <c r="C880" s="313"/>
      <c r="D880" s="315">
        <v>0</v>
      </c>
      <c r="E880" s="313"/>
      <c r="F880" s="314">
        <f t="shared" si="85"/>
        <v>0</v>
      </c>
      <c r="G880" s="314">
        <f t="shared" si="86"/>
        <v>0</v>
      </c>
    </row>
    <row r="881" ht="15.6" customHeight="1" outlineLevel="2" spans="1:7">
      <c r="A881" s="311" t="s">
        <v>1567</v>
      </c>
      <c r="B881" s="312" t="s">
        <v>1568</v>
      </c>
      <c r="C881" s="313"/>
      <c r="D881" s="315">
        <v>0</v>
      </c>
      <c r="E881" s="313"/>
      <c r="F881" s="314">
        <f t="shared" si="85"/>
        <v>0</v>
      </c>
      <c r="G881" s="314">
        <f t="shared" si="86"/>
        <v>0</v>
      </c>
    </row>
    <row r="882" ht="15.6" customHeight="1" outlineLevel="2" spans="1:7">
      <c r="A882" s="311" t="s">
        <v>1569</v>
      </c>
      <c r="B882" s="312" t="s">
        <v>1570</v>
      </c>
      <c r="C882" s="313">
        <v>35</v>
      </c>
      <c r="D882" s="315">
        <v>36</v>
      </c>
      <c r="E882" s="313">
        <v>36</v>
      </c>
      <c r="F882" s="314">
        <f t="shared" si="85"/>
        <v>1.02857142857143</v>
      </c>
      <c r="G882" s="314">
        <f t="shared" si="86"/>
        <v>1</v>
      </c>
    </row>
    <row r="883" ht="15.6" customHeight="1" outlineLevel="2" spans="1:7">
      <c r="A883" s="311" t="s">
        <v>1571</v>
      </c>
      <c r="B883" s="312" t="s">
        <v>1572</v>
      </c>
      <c r="C883" s="313"/>
      <c r="D883" s="315">
        <v>0</v>
      </c>
      <c r="E883" s="313"/>
      <c r="F883" s="314">
        <f t="shared" si="85"/>
        <v>0</v>
      </c>
      <c r="G883" s="314">
        <f t="shared" si="86"/>
        <v>0</v>
      </c>
    </row>
    <row r="884" ht="15.6" customHeight="1" outlineLevel="2" spans="1:7">
      <c r="A884" s="311" t="s">
        <v>1573</v>
      </c>
      <c r="B884" s="312" t="s">
        <v>1574</v>
      </c>
      <c r="C884" s="313"/>
      <c r="D884" s="315">
        <v>142</v>
      </c>
      <c r="E884" s="313"/>
      <c r="F884" s="314">
        <f t="shared" si="85"/>
        <v>0</v>
      </c>
      <c r="G884" s="314">
        <f t="shared" si="86"/>
        <v>0</v>
      </c>
    </row>
    <row r="885" ht="15.6" customHeight="1" outlineLevel="2" spans="1:7">
      <c r="A885" s="311" t="s">
        <v>1575</v>
      </c>
      <c r="B885" s="312" t="s">
        <v>1576</v>
      </c>
      <c r="C885" s="313">
        <v>79</v>
      </c>
      <c r="D885" s="315">
        <v>38</v>
      </c>
      <c r="E885" s="313">
        <v>80</v>
      </c>
      <c r="F885" s="314">
        <f t="shared" si="85"/>
        <v>1.0126582278481</v>
      </c>
      <c r="G885" s="314">
        <f t="shared" si="86"/>
        <v>2.10526315789474</v>
      </c>
    </row>
    <row r="886" ht="15.6" customHeight="1" outlineLevel="2" spans="1:7">
      <c r="A886" s="311" t="s">
        <v>1577</v>
      </c>
      <c r="B886" s="312" t="s">
        <v>1578</v>
      </c>
      <c r="C886" s="313"/>
      <c r="D886" s="315"/>
      <c r="E886" s="313"/>
      <c r="F886" s="314">
        <f t="shared" si="85"/>
        <v>0</v>
      </c>
      <c r="G886" s="314">
        <f t="shared" si="86"/>
        <v>0</v>
      </c>
    </row>
    <row r="887" ht="15.6" customHeight="1" outlineLevel="2" spans="1:7">
      <c r="A887" s="311" t="s">
        <v>1579</v>
      </c>
      <c r="B887" s="312" t="s">
        <v>1580</v>
      </c>
      <c r="C887" s="313"/>
      <c r="D887" s="315"/>
      <c r="E887" s="313"/>
      <c r="F887" s="314">
        <f t="shared" si="85"/>
        <v>0</v>
      </c>
      <c r="G887" s="314">
        <f t="shared" si="86"/>
        <v>0</v>
      </c>
    </row>
    <row r="888" ht="15.6" customHeight="1" outlineLevel="2" spans="1:7">
      <c r="A888" s="311" t="s">
        <v>1581</v>
      </c>
      <c r="B888" s="312" t="s">
        <v>1582</v>
      </c>
      <c r="C888" s="313"/>
      <c r="D888" s="315"/>
      <c r="E888" s="313"/>
      <c r="F888" s="314">
        <f t="shared" si="85"/>
        <v>0</v>
      </c>
      <c r="G888" s="314">
        <f t="shared" si="86"/>
        <v>0</v>
      </c>
    </row>
    <row r="889" ht="15.6" customHeight="1" outlineLevel="2" spans="1:7">
      <c r="A889" s="311" t="s">
        <v>1583</v>
      </c>
      <c r="B889" s="312" t="s">
        <v>1584</v>
      </c>
      <c r="C889" s="313"/>
      <c r="D889" s="315"/>
      <c r="E889" s="313"/>
      <c r="F889" s="314">
        <f t="shared" si="85"/>
        <v>0</v>
      </c>
      <c r="G889" s="314">
        <f t="shared" si="86"/>
        <v>0</v>
      </c>
    </row>
    <row r="890" ht="15.6" customHeight="1" outlineLevel="2" spans="1:7">
      <c r="A890" s="311" t="s">
        <v>1585</v>
      </c>
      <c r="B890" s="312" t="s">
        <v>451</v>
      </c>
      <c r="C890" s="313"/>
      <c r="D890" s="315"/>
      <c r="E890" s="313"/>
      <c r="F890" s="314">
        <f t="shared" si="85"/>
        <v>0</v>
      </c>
      <c r="G890" s="314">
        <f t="shared" si="86"/>
        <v>0</v>
      </c>
    </row>
    <row r="891" ht="15.6" customHeight="1" outlineLevel="2" spans="1:7">
      <c r="A891" s="311" t="s">
        <v>1586</v>
      </c>
      <c r="B891" s="312" t="s">
        <v>1587</v>
      </c>
      <c r="C891" s="313"/>
      <c r="D891" s="315"/>
      <c r="E891" s="313"/>
      <c r="F891" s="314">
        <f t="shared" si="85"/>
        <v>0</v>
      </c>
      <c r="G891" s="314">
        <f t="shared" si="86"/>
        <v>0</v>
      </c>
    </row>
    <row r="892" ht="15.6" customHeight="1" outlineLevel="2" spans="1:7">
      <c r="A892" s="311" t="s">
        <v>1588</v>
      </c>
      <c r="B892" s="312" t="s">
        <v>1589</v>
      </c>
      <c r="C892" s="313"/>
      <c r="D892" s="315"/>
      <c r="E892" s="313"/>
      <c r="F892" s="314">
        <f t="shared" si="85"/>
        <v>0</v>
      </c>
      <c r="G892" s="314">
        <f t="shared" si="86"/>
        <v>0</v>
      </c>
    </row>
    <row r="893" ht="15.6" customHeight="1" outlineLevel="2" spans="1:7">
      <c r="A893" s="311" t="s">
        <v>1590</v>
      </c>
      <c r="B893" s="312" t="s">
        <v>1591</v>
      </c>
      <c r="C893" s="313"/>
      <c r="D893" s="315"/>
      <c r="E893" s="313"/>
      <c r="F893" s="314">
        <f t="shared" si="85"/>
        <v>0</v>
      </c>
      <c r="G893" s="314">
        <f t="shared" si="86"/>
        <v>0</v>
      </c>
    </row>
    <row r="894" ht="15.6" customHeight="1" outlineLevel="2" spans="1:7">
      <c r="A894" s="311" t="s">
        <v>1592</v>
      </c>
      <c r="B894" s="312" t="s">
        <v>1593</v>
      </c>
      <c r="C894" s="313"/>
      <c r="D894" s="315"/>
      <c r="E894" s="313"/>
      <c r="F894" s="314">
        <f t="shared" si="85"/>
        <v>0</v>
      </c>
      <c r="G894" s="314">
        <f t="shared" si="86"/>
        <v>0</v>
      </c>
    </row>
    <row r="895" ht="15.6" customHeight="1" outlineLevel="2" spans="1:7">
      <c r="A895" s="311" t="s">
        <v>1594</v>
      </c>
      <c r="B895" s="312" t="s">
        <v>1595</v>
      </c>
      <c r="C895" s="313">
        <v>15</v>
      </c>
      <c r="D895" s="315"/>
      <c r="E895" s="313"/>
      <c r="F895" s="314">
        <f t="shared" si="85"/>
        <v>0</v>
      </c>
      <c r="G895" s="314">
        <f t="shared" si="86"/>
        <v>0</v>
      </c>
    </row>
    <row r="896" ht="15.6" customHeight="1" outlineLevel="2" spans="1:7">
      <c r="A896" s="311" t="s">
        <v>1596</v>
      </c>
      <c r="B896" s="312" t="s">
        <v>1597</v>
      </c>
      <c r="C896" s="313"/>
      <c r="D896" s="315"/>
      <c r="E896" s="313"/>
      <c r="F896" s="314">
        <f t="shared" si="85"/>
        <v>0</v>
      </c>
      <c r="G896" s="314">
        <f t="shared" si="86"/>
        <v>0</v>
      </c>
    </row>
    <row r="897" ht="15.6" customHeight="1" outlineLevel="2" spans="1:7">
      <c r="A897" s="311" t="s">
        <v>1598</v>
      </c>
      <c r="B897" s="312" t="s">
        <v>1533</v>
      </c>
      <c r="C897" s="313"/>
      <c r="D897" s="315"/>
      <c r="E897" s="313"/>
      <c r="F897" s="314">
        <f t="shared" si="85"/>
        <v>0</v>
      </c>
      <c r="G897" s="314">
        <f t="shared" si="86"/>
        <v>0</v>
      </c>
    </row>
    <row r="898" ht="15.6" customHeight="1" outlineLevel="2" spans="1:7">
      <c r="A898" s="311" t="s">
        <v>1599</v>
      </c>
      <c r="B898" s="312" t="s">
        <v>1600</v>
      </c>
      <c r="C898" s="313">
        <v>10</v>
      </c>
      <c r="D898" s="315">
        <v>23</v>
      </c>
      <c r="E898" s="313"/>
      <c r="F898" s="314">
        <f t="shared" si="85"/>
        <v>0</v>
      </c>
      <c r="G898" s="314">
        <f t="shared" si="86"/>
        <v>0</v>
      </c>
    </row>
    <row r="899" outlineLevel="1" spans="1:7">
      <c r="A899" s="307" t="s">
        <v>1601</v>
      </c>
      <c r="B899" s="308" t="s">
        <v>1602</v>
      </c>
      <c r="C899" s="309">
        <f>SUM(C900:C926)</f>
        <v>1817</v>
      </c>
      <c r="D899" s="309">
        <f>SUM(D900:D926)</f>
        <v>1914</v>
      </c>
      <c r="E899" s="309">
        <f>SUM(E900:E926)</f>
        <v>1920</v>
      </c>
      <c r="F899" s="310">
        <f t="shared" si="85"/>
        <v>1.05668684645019</v>
      </c>
      <c r="G899" s="310">
        <f t="shared" si="86"/>
        <v>1.00313479623824</v>
      </c>
    </row>
    <row r="900" ht="15.6" customHeight="1" outlineLevel="2" spans="1:7">
      <c r="A900" s="311" t="s">
        <v>1603</v>
      </c>
      <c r="B900" s="312" t="s">
        <v>65</v>
      </c>
      <c r="C900" s="313">
        <v>59</v>
      </c>
      <c r="D900" s="315">
        <v>60</v>
      </c>
      <c r="E900" s="313">
        <v>60</v>
      </c>
      <c r="F900" s="314">
        <f t="shared" si="85"/>
        <v>1.01694915254237</v>
      </c>
      <c r="G900" s="314">
        <f t="shared" si="86"/>
        <v>1</v>
      </c>
    </row>
    <row r="901" ht="15.6" customHeight="1" outlineLevel="2" spans="1:7">
      <c r="A901" s="311" t="s">
        <v>1604</v>
      </c>
      <c r="B901" s="312" t="s">
        <v>67</v>
      </c>
      <c r="C901" s="313">
        <v>25</v>
      </c>
      <c r="D901" s="315">
        <v>181</v>
      </c>
      <c r="E901" s="313">
        <v>190</v>
      </c>
      <c r="F901" s="314">
        <f t="shared" si="85"/>
        <v>7.6</v>
      </c>
      <c r="G901" s="314">
        <f t="shared" si="86"/>
        <v>1.04972375690608</v>
      </c>
    </row>
    <row r="902" ht="15.6" customHeight="1" outlineLevel="2" spans="1:7">
      <c r="A902" s="311" t="s">
        <v>1605</v>
      </c>
      <c r="B902" s="312" t="s">
        <v>69</v>
      </c>
      <c r="C902" s="313"/>
      <c r="D902" s="315">
        <v>0</v>
      </c>
      <c r="E902" s="313"/>
      <c r="F902" s="314">
        <f t="shared" si="85"/>
        <v>0</v>
      </c>
      <c r="G902" s="314">
        <f t="shared" si="86"/>
        <v>0</v>
      </c>
    </row>
    <row r="903" ht="15.6" customHeight="1" outlineLevel="2" spans="1:7">
      <c r="A903" s="311" t="s">
        <v>1606</v>
      </c>
      <c r="B903" s="312" t="s">
        <v>1607</v>
      </c>
      <c r="C903" s="313"/>
      <c r="D903" s="315">
        <v>0</v>
      </c>
      <c r="E903" s="313"/>
      <c r="F903" s="314">
        <f t="shared" si="85"/>
        <v>0</v>
      </c>
      <c r="G903" s="314">
        <f t="shared" si="86"/>
        <v>0</v>
      </c>
    </row>
    <row r="904" ht="15.6" customHeight="1" outlineLevel="2" spans="1:7">
      <c r="A904" s="311" t="s">
        <v>1608</v>
      </c>
      <c r="B904" s="312" t="s">
        <v>1609</v>
      </c>
      <c r="C904" s="313"/>
      <c r="D904" s="315">
        <v>395</v>
      </c>
      <c r="E904" s="313">
        <v>150</v>
      </c>
      <c r="F904" s="314">
        <f t="shared" si="85"/>
        <v>0</v>
      </c>
      <c r="G904" s="314">
        <f t="shared" si="86"/>
        <v>0.379746835443038</v>
      </c>
    </row>
    <row r="905" ht="15.6" customHeight="1" outlineLevel="2" spans="1:7">
      <c r="A905" s="311" t="s">
        <v>1610</v>
      </c>
      <c r="B905" s="312" t="s">
        <v>1611</v>
      </c>
      <c r="C905" s="313">
        <v>70</v>
      </c>
      <c r="D905" s="315">
        <v>120</v>
      </c>
      <c r="E905" s="313">
        <v>75</v>
      </c>
      <c r="F905" s="314">
        <f t="shared" si="85"/>
        <v>1.07142857142857</v>
      </c>
      <c r="G905" s="314">
        <f t="shared" si="86"/>
        <v>0.625</v>
      </c>
    </row>
    <row r="906" ht="15.6" customHeight="1" outlineLevel="2" spans="1:7">
      <c r="A906" s="311" t="s">
        <v>1612</v>
      </c>
      <c r="B906" s="312" t="s">
        <v>1613</v>
      </c>
      <c r="C906" s="313"/>
      <c r="D906" s="315">
        <v>12</v>
      </c>
      <c r="E906" s="313"/>
      <c r="F906" s="314">
        <f t="shared" si="85"/>
        <v>0</v>
      </c>
      <c r="G906" s="314">
        <f t="shared" si="86"/>
        <v>0</v>
      </c>
    </row>
    <row r="907" ht="15.6" customHeight="1" outlineLevel="2" spans="1:7">
      <c r="A907" s="311" t="s">
        <v>1614</v>
      </c>
      <c r="B907" s="312" t="s">
        <v>1615</v>
      </c>
      <c r="C907" s="313"/>
      <c r="D907" s="315">
        <v>0</v>
      </c>
      <c r="E907" s="313"/>
      <c r="F907" s="314">
        <f t="shared" si="85"/>
        <v>0</v>
      </c>
      <c r="G907" s="314">
        <f t="shared" si="86"/>
        <v>0</v>
      </c>
    </row>
    <row r="908" ht="15.6" customHeight="1" outlineLevel="2" spans="1:7">
      <c r="A908" s="311" t="s">
        <v>1616</v>
      </c>
      <c r="B908" s="312" t="s">
        <v>1617</v>
      </c>
      <c r="C908" s="313"/>
      <c r="D908" s="315">
        <v>0</v>
      </c>
      <c r="E908" s="313"/>
      <c r="F908" s="314">
        <f t="shared" si="85"/>
        <v>0</v>
      </c>
      <c r="G908" s="314">
        <f t="shared" si="86"/>
        <v>0</v>
      </c>
    </row>
    <row r="909" ht="15.6" customHeight="1" outlineLevel="2" spans="1:7">
      <c r="A909" s="311" t="s">
        <v>1618</v>
      </c>
      <c r="B909" s="312" t="s">
        <v>1619</v>
      </c>
      <c r="C909" s="313"/>
      <c r="D909" s="315">
        <v>0</v>
      </c>
      <c r="E909" s="313"/>
      <c r="F909" s="314">
        <f t="shared" si="85"/>
        <v>0</v>
      </c>
      <c r="G909" s="314">
        <f t="shared" si="86"/>
        <v>0</v>
      </c>
    </row>
    <row r="910" ht="15.6" customHeight="1" outlineLevel="2" spans="1:7">
      <c r="A910" s="311" t="s">
        <v>1620</v>
      </c>
      <c r="B910" s="312" t="s">
        <v>1621</v>
      </c>
      <c r="C910" s="313">
        <v>959</v>
      </c>
      <c r="D910" s="315">
        <v>500</v>
      </c>
      <c r="E910" s="313">
        <v>900</v>
      </c>
      <c r="F910" s="314">
        <f t="shared" si="85"/>
        <v>0.938477580813347</v>
      </c>
      <c r="G910" s="314">
        <f t="shared" si="86"/>
        <v>1.8</v>
      </c>
    </row>
    <row r="911" ht="15.6" customHeight="1" outlineLevel="2" spans="1:7">
      <c r="A911" s="311" t="s">
        <v>1622</v>
      </c>
      <c r="B911" s="312" t="s">
        <v>1623</v>
      </c>
      <c r="C911" s="313"/>
      <c r="D911" s="315">
        <v>0</v>
      </c>
      <c r="E911" s="313"/>
      <c r="F911" s="314">
        <f t="shared" si="85"/>
        <v>0</v>
      </c>
      <c r="G911" s="314">
        <f t="shared" si="86"/>
        <v>0</v>
      </c>
    </row>
    <row r="912" ht="15.6" customHeight="1" outlineLevel="2" spans="1:7">
      <c r="A912" s="311" t="s">
        <v>1624</v>
      </c>
      <c r="B912" s="312" t="s">
        <v>1625</v>
      </c>
      <c r="C912" s="313"/>
      <c r="D912" s="315">
        <v>0</v>
      </c>
      <c r="E912" s="313"/>
      <c r="F912" s="314">
        <f t="shared" si="85"/>
        <v>0</v>
      </c>
      <c r="G912" s="314">
        <f t="shared" si="86"/>
        <v>0</v>
      </c>
    </row>
    <row r="913" ht="15.6" customHeight="1" outlineLevel="2" spans="1:7">
      <c r="A913" s="311" t="s">
        <v>1626</v>
      </c>
      <c r="B913" s="312" t="s">
        <v>1627</v>
      </c>
      <c r="C913" s="313">
        <v>52</v>
      </c>
      <c r="D913" s="315">
        <v>15</v>
      </c>
      <c r="E913" s="313">
        <v>50</v>
      </c>
      <c r="F913" s="314">
        <f t="shared" si="85"/>
        <v>0.961538461538462</v>
      </c>
      <c r="G913" s="314">
        <f t="shared" si="86"/>
        <v>3.33333333333333</v>
      </c>
    </row>
    <row r="914" ht="15.6" customHeight="1" outlineLevel="2" spans="1:7">
      <c r="A914" s="311" t="s">
        <v>1628</v>
      </c>
      <c r="B914" s="312" t="s">
        <v>1629</v>
      </c>
      <c r="C914" s="313">
        <v>10</v>
      </c>
      <c r="D914" s="315">
        <v>0</v>
      </c>
      <c r="E914" s="313">
        <v>10</v>
      </c>
      <c r="F914" s="314">
        <f t="shared" si="85"/>
        <v>1</v>
      </c>
      <c r="G914" s="314">
        <f t="shared" si="86"/>
        <v>0</v>
      </c>
    </row>
    <row r="915" ht="15.6" customHeight="1" outlineLevel="2" spans="1:7">
      <c r="A915" s="311" t="s">
        <v>1630</v>
      </c>
      <c r="B915" s="312" t="s">
        <v>1631</v>
      </c>
      <c r="C915" s="313">
        <v>50</v>
      </c>
      <c r="D915" s="315">
        <v>62</v>
      </c>
      <c r="E915" s="313">
        <v>50</v>
      </c>
      <c r="F915" s="314">
        <f t="shared" si="85"/>
        <v>1</v>
      </c>
      <c r="G915" s="314">
        <f t="shared" si="86"/>
        <v>0.806451612903226</v>
      </c>
    </row>
    <row r="916" ht="15.6" customHeight="1" outlineLevel="2" spans="1:7">
      <c r="A916" s="311" t="s">
        <v>1632</v>
      </c>
      <c r="B916" s="312" t="s">
        <v>1633</v>
      </c>
      <c r="C916" s="313"/>
      <c r="D916" s="315">
        <v>0</v>
      </c>
      <c r="E916" s="313"/>
      <c r="F916" s="314">
        <f t="shared" si="85"/>
        <v>0</v>
      </c>
      <c r="G916" s="314">
        <f t="shared" si="86"/>
        <v>0</v>
      </c>
    </row>
    <row r="917" ht="15.6" customHeight="1" outlineLevel="2" spans="1:7">
      <c r="A917" s="311" t="s">
        <v>1634</v>
      </c>
      <c r="B917" s="312" t="s">
        <v>1635</v>
      </c>
      <c r="C917" s="313"/>
      <c r="D917" s="315">
        <v>0</v>
      </c>
      <c r="E917" s="313"/>
      <c r="F917" s="314">
        <f t="shared" ref="F917:F980" si="87">IF(C917&gt;0,E917/C917,0)</f>
        <v>0</v>
      </c>
      <c r="G917" s="314">
        <f t="shared" ref="G917:G980" si="88">IF(D917&gt;0,E917/D917,0)</f>
        <v>0</v>
      </c>
    </row>
    <row r="918" ht="15.6" customHeight="1" outlineLevel="2" spans="1:7">
      <c r="A918" s="311" t="s">
        <v>1636</v>
      </c>
      <c r="B918" s="312" t="s">
        <v>1637</v>
      </c>
      <c r="C918" s="313">
        <v>360</v>
      </c>
      <c r="D918" s="315">
        <v>396</v>
      </c>
      <c r="E918" s="313">
        <v>390</v>
      </c>
      <c r="F918" s="314">
        <f t="shared" si="87"/>
        <v>1.08333333333333</v>
      </c>
      <c r="G918" s="314">
        <f t="shared" si="88"/>
        <v>0.984848484848485</v>
      </c>
    </row>
    <row r="919" ht="15.6" customHeight="1" outlineLevel="2" spans="1:7">
      <c r="A919" s="311" t="s">
        <v>1638</v>
      </c>
      <c r="B919" s="312" t="s">
        <v>1639</v>
      </c>
      <c r="C919" s="313"/>
      <c r="D919" s="315">
        <v>173</v>
      </c>
      <c r="E919" s="313"/>
      <c r="F919" s="314">
        <f t="shared" si="87"/>
        <v>0</v>
      </c>
      <c r="G919" s="314">
        <f t="shared" si="88"/>
        <v>0</v>
      </c>
    </row>
    <row r="920" ht="15.6" customHeight="1" outlineLevel="2" spans="1:7">
      <c r="A920" s="311" t="s">
        <v>1640</v>
      </c>
      <c r="B920" s="312" t="s">
        <v>1641</v>
      </c>
      <c r="C920" s="313"/>
      <c r="D920" s="315"/>
      <c r="E920" s="313"/>
      <c r="F920" s="314">
        <f t="shared" si="87"/>
        <v>0</v>
      </c>
      <c r="G920" s="314">
        <f t="shared" si="88"/>
        <v>0</v>
      </c>
    </row>
    <row r="921" ht="15.6" customHeight="1" outlineLevel="2" spans="1:7">
      <c r="A921" s="311" t="s">
        <v>1642</v>
      </c>
      <c r="B921" s="312" t="s">
        <v>1589</v>
      </c>
      <c r="C921" s="313"/>
      <c r="D921" s="315"/>
      <c r="E921" s="313"/>
      <c r="F921" s="314">
        <f t="shared" si="87"/>
        <v>0</v>
      </c>
      <c r="G921" s="314">
        <f t="shared" si="88"/>
        <v>0</v>
      </c>
    </row>
    <row r="922" ht="15.6" customHeight="1" outlineLevel="2" spans="1:7">
      <c r="A922" s="311" t="s">
        <v>1643</v>
      </c>
      <c r="B922" s="312" t="s">
        <v>1644</v>
      </c>
      <c r="C922" s="313"/>
      <c r="D922" s="315"/>
      <c r="E922" s="313"/>
      <c r="F922" s="314">
        <f t="shared" si="87"/>
        <v>0</v>
      </c>
      <c r="G922" s="314">
        <f t="shared" si="88"/>
        <v>0</v>
      </c>
    </row>
    <row r="923" ht="15.6" customHeight="1" outlineLevel="2" spans="1:7">
      <c r="A923" s="311" t="s">
        <v>1645</v>
      </c>
      <c r="B923" s="312" t="s">
        <v>1646</v>
      </c>
      <c r="C923" s="313">
        <v>42</v>
      </c>
      <c r="D923" s="315"/>
      <c r="E923" s="313">
        <v>45</v>
      </c>
      <c r="F923" s="314">
        <f t="shared" si="87"/>
        <v>1.07142857142857</v>
      </c>
      <c r="G923" s="314">
        <f t="shared" si="88"/>
        <v>0</v>
      </c>
    </row>
    <row r="924" ht="15.6" customHeight="1" outlineLevel="2" spans="1:7">
      <c r="A924" s="311" t="s">
        <v>1647</v>
      </c>
      <c r="B924" s="312" t="s">
        <v>1648</v>
      </c>
      <c r="C924" s="313"/>
      <c r="D924" s="315"/>
      <c r="E924" s="313"/>
      <c r="F924" s="314">
        <f t="shared" si="87"/>
        <v>0</v>
      </c>
      <c r="G924" s="314">
        <f t="shared" si="88"/>
        <v>0</v>
      </c>
    </row>
    <row r="925" ht="15.6" customHeight="1" outlineLevel="2" spans="1:7">
      <c r="A925" s="311" t="s">
        <v>1649</v>
      </c>
      <c r="B925" s="312" t="s">
        <v>1650</v>
      </c>
      <c r="C925" s="313"/>
      <c r="D925" s="315"/>
      <c r="E925" s="313"/>
      <c r="F925" s="314">
        <f t="shared" si="87"/>
        <v>0</v>
      </c>
      <c r="G925" s="314">
        <f t="shared" si="88"/>
        <v>0</v>
      </c>
    </row>
    <row r="926" ht="15.6" customHeight="1" outlineLevel="2" spans="1:7">
      <c r="A926" s="311" t="s">
        <v>1651</v>
      </c>
      <c r="B926" s="312" t="s">
        <v>1652</v>
      </c>
      <c r="C926" s="313">
        <v>190</v>
      </c>
      <c r="D926" s="315"/>
      <c r="E926" s="313"/>
      <c r="F926" s="314">
        <f t="shared" si="87"/>
        <v>0</v>
      </c>
      <c r="G926" s="314">
        <f t="shared" si="88"/>
        <v>0</v>
      </c>
    </row>
    <row r="927" outlineLevel="1" spans="1:7">
      <c r="A927" s="307" t="s">
        <v>1653</v>
      </c>
      <c r="B927" s="308" t="s">
        <v>1654</v>
      </c>
      <c r="C927" s="309">
        <f>SUM(C928:C937)</f>
        <v>7365</v>
      </c>
      <c r="D927" s="309">
        <f>SUM(D928:D937)</f>
        <v>6983</v>
      </c>
      <c r="E927" s="309">
        <f>SUM(E928:E937)</f>
        <v>7440</v>
      </c>
      <c r="F927" s="310">
        <f t="shared" si="87"/>
        <v>1.010183299389</v>
      </c>
      <c r="G927" s="310">
        <f t="shared" si="88"/>
        <v>1.065444651296</v>
      </c>
    </row>
    <row r="928" ht="15.6" customHeight="1" outlineLevel="2" spans="1:7">
      <c r="A928" s="311" t="s">
        <v>1655</v>
      </c>
      <c r="B928" s="312" t="s">
        <v>65</v>
      </c>
      <c r="C928" s="313">
        <v>965</v>
      </c>
      <c r="D928" s="315">
        <v>586</v>
      </c>
      <c r="E928" s="313">
        <v>950</v>
      </c>
      <c r="F928" s="314">
        <f t="shared" si="87"/>
        <v>0.984455958549223</v>
      </c>
      <c r="G928" s="314">
        <f t="shared" si="88"/>
        <v>1.62116040955631</v>
      </c>
    </row>
    <row r="929" ht="15.6" customHeight="1" outlineLevel="2" spans="1:7">
      <c r="A929" s="311" t="s">
        <v>1656</v>
      </c>
      <c r="B929" s="312" t="s">
        <v>67</v>
      </c>
      <c r="C929" s="313">
        <v>1800</v>
      </c>
      <c r="D929" s="315">
        <v>1857</v>
      </c>
      <c r="E929" s="313">
        <v>1890</v>
      </c>
      <c r="F929" s="314">
        <f t="shared" si="87"/>
        <v>1.05</v>
      </c>
      <c r="G929" s="314">
        <f t="shared" si="88"/>
        <v>1.01777059773829</v>
      </c>
    </row>
    <row r="930" ht="15.6" customHeight="1" outlineLevel="2" spans="1:7">
      <c r="A930" s="311" t="s">
        <v>1657</v>
      </c>
      <c r="B930" s="312" t="s">
        <v>69</v>
      </c>
      <c r="C930" s="313"/>
      <c r="D930" s="315">
        <v>0</v>
      </c>
      <c r="E930" s="313"/>
      <c r="F930" s="314">
        <f t="shared" si="87"/>
        <v>0</v>
      </c>
      <c r="G930" s="314">
        <f t="shared" si="88"/>
        <v>0</v>
      </c>
    </row>
    <row r="931" ht="15.6" customHeight="1" outlineLevel="2" spans="1:7">
      <c r="A931" s="311" t="s">
        <v>1658</v>
      </c>
      <c r="B931" s="312" t="s">
        <v>1659</v>
      </c>
      <c r="C931" s="313"/>
      <c r="D931" s="315">
        <v>0</v>
      </c>
      <c r="E931" s="313"/>
      <c r="F931" s="314">
        <f t="shared" si="87"/>
        <v>0</v>
      </c>
      <c r="G931" s="314">
        <f t="shared" si="88"/>
        <v>0</v>
      </c>
    </row>
    <row r="932" ht="15.6" customHeight="1" outlineLevel="2" spans="1:7">
      <c r="A932" s="311" t="s">
        <v>1660</v>
      </c>
      <c r="B932" s="312" t="s">
        <v>1661</v>
      </c>
      <c r="C932" s="313"/>
      <c r="D932" s="315">
        <v>0</v>
      </c>
      <c r="E932" s="313"/>
      <c r="F932" s="314">
        <f t="shared" si="87"/>
        <v>0</v>
      </c>
      <c r="G932" s="314">
        <f t="shared" si="88"/>
        <v>0</v>
      </c>
    </row>
    <row r="933" ht="15.6" customHeight="1" outlineLevel="2" spans="1:7">
      <c r="A933" s="311" t="s">
        <v>1662</v>
      </c>
      <c r="B933" s="312" t="s">
        <v>1663</v>
      </c>
      <c r="C933" s="313"/>
      <c r="D933" s="315">
        <v>192</v>
      </c>
      <c r="E933" s="313"/>
      <c r="F933" s="314">
        <f t="shared" si="87"/>
        <v>0</v>
      </c>
      <c r="G933" s="314">
        <f t="shared" si="88"/>
        <v>0</v>
      </c>
    </row>
    <row r="934" ht="15.6" customHeight="1" outlineLevel="2" spans="1:7">
      <c r="A934" s="311" t="s">
        <v>1664</v>
      </c>
      <c r="B934" s="312" t="s">
        <v>1665</v>
      </c>
      <c r="C934" s="313"/>
      <c r="D934" s="315">
        <v>0</v>
      </c>
      <c r="E934" s="313"/>
      <c r="F934" s="314">
        <f t="shared" si="87"/>
        <v>0</v>
      </c>
      <c r="G934" s="314">
        <f t="shared" si="88"/>
        <v>0</v>
      </c>
    </row>
    <row r="935" ht="15.6" customHeight="1" outlineLevel="2" spans="1:7">
      <c r="A935" s="311" t="s">
        <v>1666</v>
      </c>
      <c r="B935" s="312" t="s">
        <v>1667</v>
      </c>
      <c r="C935" s="313"/>
      <c r="D935" s="315">
        <v>0</v>
      </c>
      <c r="E935" s="313"/>
      <c r="F935" s="314">
        <f t="shared" si="87"/>
        <v>0</v>
      </c>
      <c r="G935" s="314">
        <f t="shared" si="88"/>
        <v>0</v>
      </c>
    </row>
    <row r="936" ht="15.6" customHeight="1" outlineLevel="2" spans="1:7">
      <c r="A936" s="311" t="s">
        <v>1668</v>
      </c>
      <c r="B936" s="312" t="s">
        <v>83</v>
      </c>
      <c r="C936" s="313"/>
      <c r="D936" s="315">
        <v>0</v>
      </c>
      <c r="E936" s="313"/>
      <c r="F936" s="314">
        <f t="shared" si="87"/>
        <v>0</v>
      </c>
      <c r="G936" s="314">
        <f t="shared" si="88"/>
        <v>0</v>
      </c>
    </row>
    <row r="937" ht="15.6" customHeight="1" outlineLevel="2" spans="1:7">
      <c r="A937" s="311" t="s">
        <v>1669</v>
      </c>
      <c r="B937" s="312" t="s">
        <v>1670</v>
      </c>
      <c r="C937" s="313">
        <v>4600</v>
      </c>
      <c r="D937" s="315">
        <v>4348</v>
      </c>
      <c r="E937" s="313">
        <v>4600</v>
      </c>
      <c r="F937" s="314">
        <f t="shared" si="87"/>
        <v>1</v>
      </c>
      <c r="G937" s="314">
        <f t="shared" si="88"/>
        <v>1.05795768169273</v>
      </c>
    </row>
    <row r="938" outlineLevel="1" spans="1:7">
      <c r="A938" s="307" t="s">
        <v>1671</v>
      </c>
      <c r="B938" s="308" t="s">
        <v>1672</v>
      </c>
      <c r="C938" s="309">
        <f>SUM(C939:C944)</f>
        <v>5390</v>
      </c>
      <c r="D938" s="309">
        <f>SUM(D939:D944)</f>
        <v>4500</v>
      </c>
      <c r="E938" s="309">
        <f>SUM(E939:E944)</f>
        <v>5563</v>
      </c>
      <c r="F938" s="310">
        <f t="shared" si="87"/>
        <v>1.03209647495362</v>
      </c>
      <c r="G938" s="310">
        <f t="shared" si="88"/>
        <v>1.23622222222222</v>
      </c>
    </row>
    <row r="939" ht="15.6" customHeight="1" outlineLevel="2" spans="1:7">
      <c r="A939" s="311" t="s">
        <v>1673</v>
      </c>
      <c r="B939" s="312" t="s">
        <v>1674</v>
      </c>
      <c r="C939" s="313">
        <v>1100</v>
      </c>
      <c r="D939" s="315">
        <v>1414</v>
      </c>
      <c r="E939" s="313">
        <v>1283</v>
      </c>
      <c r="F939" s="314">
        <f t="shared" si="87"/>
        <v>1.16636363636364</v>
      </c>
      <c r="G939" s="314">
        <f t="shared" si="88"/>
        <v>0.907355021216407</v>
      </c>
    </row>
    <row r="940" ht="15.6" customHeight="1" outlineLevel="2" spans="1:7">
      <c r="A940" s="311" t="s">
        <v>1675</v>
      </c>
      <c r="B940" s="312" t="s">
        <v>1676</v>
      </c>
      <c r="C940" s="313"/>
      <c r="D940" s="315">
        <v>0</v>
      </c>
      <c r="E940" s="313"/>
      <c r="F940" s="314">
        <f t="shared" si="87"/>
        <v>0</v>
      </c>
      <c r="G940" s="314">
        <f t="shared" si="88"/>
        <v>0</v>
      </c>
    </row>
    <row r="941" ht="15.6" customHeight="1" outlineLevel="2" spans="1:7">
      <c r="A941" s="311" t="s">
        <v>1677</v>
      </c>
      <c r="B941" s="312" t="s">
        <v>1678</v>
      </c>
      <c r="C941" s="313">
        <v>2300</v>
      </c>
      <c r="D941" s="315">
        <v>2173</v>
      </c>
      <c r="E941" s="313">
        <v>2330</v>
      </c>
      <c r="F941" s="314">
        <f t="shared" si="87"/>
        <v>1.01304347826087</v>
      </c>
      <c r="G941" s="314">
        <f t="shared" si="88"/>
        <v>1.07225034514496</v>
      </c>
    </row>
    <row r="942" ht="15.6" customHeight="1" outlineLevel="2" spans="1:7">
      <c r="A942" s="311" t="s">
        <v>1679</v>
      </c>
      <c r="B942" s="312" t="s">
        <v>1680</v>
      </c>
      <c r="C942" s="313">
        <v>390</v>
      </c>
      <c r="D942" s="315">
        <v>0</v>
      </c>
      <c r="E942" s="313">
        <v>350</v>
      </c>
      <c r="F942" s="314">
        <f t="shared" si="87"/>
        <v>0.897435897435897</v>
      </c>
      <c r="G942" s="314">
        <f t="shared" si="88"/>
        <v>0</v>
      </c>
    </row>
    <row r="943" ht="15.6" customHeight="1" outlineLevel="2" spans="1:7">
      <c r="A943" s="311" t="s">
        <v>1681</v>
      </c>
      <c r="B943" s="312" t="s">
        <v>1682</v>
      </c>
      <c r="C943" s="313"/>
      <c r="D943" s="315">
        <v>0</v>
      </c>
      <c r="E943" s="313"/>
      <c r="F943" s="314">
        <f t="shared" si="87"/>
        <v>0</v>
      </c>
      <c r="G943" s="314">
        <f t="shared" si="88"/>
        <v>0</v>
      </c>
    </row>
    <row r="944" ht="15.6" customHeight="1" outlineLevel="2" spans="1:7">
      <c r="A944" s="311" t="s">
        <v>1683</v>
      </c>
      <c r="B944" s="312" t="s">
        <v>1684</v>
      </c>
      <c r="C944" s="313">
        <v>1600</v>
      </c>
      <c r="D944" s="315">
        <v>913</v>
      </c>
      <c r="E944" s="313">
        <v>1600</v>
      </c>
      <c r="F944" s="314">
        <f t="shared" si="87"/>
        <v>1</v>
      </c>
      <c r="G944" s="314">
        <f t="shared" si="88"/>
        <v>1.75246440306681</v>
      </c>
    </row>
    <row r="945" outlineLevel="1" spans="1:7">
      <c r="A945" s="307" t="s">
        <v>1685</v>
      </c>
      <c r="B945" s="308" t="s">
        <v>1686</v>
      </c>
      <c r="C945" s="309">
        <f>SUM(C946:C950)</f>
        <v>99</v>
      </c>
      <c r="D945" s="309">
        <f>SUM(D946:D950)</f>
        <v>126</v>
      </c>
      <c r="E945" s="309">
        <f>SUM(E946:E950)</f>
        <v>110</v>
      </c>
      <c r="F945" s="310">
        <f t="shared" si="87"/>
        <v>1.11111111111111</v>
      </c>
      <c r="G945" s="310">
        <f t="shared" si="88"/>
        <v>0.873015873015873</v>
      </c>
    </row>
    <row r="946" ht="15.6" customHeight="1" outlineLevel="2" spans="1:7">
      <c r="A946" s="311" t="s">
        <v>1687</v>
      </c>
      <c r="B946" s="312" t="s">
        <v>1688</v>
      </c>
      <c r="C946" s="63"/>
      <c r="D946" s="315">
        <v>0</v>
      </c>
      <c r="E946" s="313"/>
      <c r="F946" s="314">
        <f t="shared" si="87"/>
        <v>0</v>
      </c>
      <c r="G946" s="314">
        <f t="shared" si="88"/>
        <v>0</v>
      </c>
    </row>
    <row r="947" ht="15.6" customHeight="1" outlineLevel="2" spans="1:7">
      <c r="A947" s="311" t="s">
        <v>1689</v>
      </c>
      <c r="B947" s="312" t="s">
        <v>1690</v>
      </c>
      <c r="C947" s="313">
        <v>99</v>
      </c>
      <c r="D947" s="315">
        <v>113</v>
      </c>
      <c r="E947" s="313">
        <v>110</v>
      </c>
      <c r="F947" s="314">
        <f t="shared" si="87"/>
        <v>1.11111111111111</v>
      </c>
      <c r="G947" s="314">
        <f t="shared" si="88"/>
        <v>0.973451327433628</v>
      </c>
    </row>
    <row r="948" ht="15.6" customHeight="1" outlineLevel="2" spans="1:7">
      <c r="A948" s="311" t="s">
        <v>1691</v>
      </c>
      <c r="B948" s="312" t="s">
        <v>1692</v>
      </c>
      <c r="C948" s="63"/>
      <c r="D948" s="315">
        <v>13</v>
      </c>
      <c r="E948" s="313"/>
      <c r="F948" s="314">
        <f t="shared" si="87"/>
        <v>0</v>
      </c>
      <c r="G948" s="314">
        <f t="shared" si="88"/>
        <v>0</v>
      </c>
    </row>
    <row r="949" ht="15.6" customHeight="1" outlineLevel="2" spans="1:7">
      <c r="A949" s="311" t="s">
        <v>1693</v>
      </c>
      <c r="B949" s="312" t="s">
        <v>1694</v>
      </c>
      <c r="C949" s="63"/>
      <c r="D949" s="315">
        <v>0</v>
      </c>
      <c r="E949" s="313"/>
      <c r="F949" s="314">
        <f t="shared" si="87"/>
        <v>0</v>
      </c>
      <c r="G949" s="314">
        <f t="shared" si="88"/>
        <v>0</v>
      </c>
    </row>
    <row r="950" ht="15.6" customHeight="1" outlineLevel="2" spans="1:7">
      <c r="A950" s="311" t="s">
        <v>1695</v>
      </c>
      <c r="B950" s="312" t="s">
        <v>1696</v>
      </c>
      <c r="C950" s="63"/>
      <c r="D950" s="315">
        <v>0</v>
      </c>
      <c r="E950" s="313"/>
      <c r="F950" s="314">
        <f t="shared" si="87"/>
        <v>0</v>
      </c>
      <c r="G950" s="314">
        <f t="shared" si="88"/>
        <v>0</v>
      </c>
    </row>
    <row r="951" outlineLevel="1" spans="1:7">
      <c r="A951" s="307" t="s">
        <v>1697</v>
      </c>
      <c r="B951" s="308" t="s">
        <v>1698</v>
      </c>
      <c r="C951" s="309">
        <f>SUM(C952:C953)</f>
        <v>804</v>
      </c>
      <c r="D951" s="309">
        <f>SUM(D952:D953)</f>
        <v>221</v>
      </c>
      <c r="E951" s="309">
        <f>SUM(E952:E953)</f>
        <v>570</v>
      </c>
      <c r="F951" s="310">
        <f t="shared" si="87"/>
        <v>0.708955223880597</v>
      </c>
      <c r="G951" s="310">
        <f t="shared" si="88"/>
        <v>2.57918552036199</v>
      </c>
    </row>
    <row r="952" ht="15.6" customHeight="1" outlineLevel="2" spans="1:7">
      <c r="A952" s="311" t="s">
        <v>1699</v>
      </c>
      <c r="B952" s="312" t="s">
        <v>1700</v>
      </c>
      <c r="C952" s="313"/>
      <c r="D952" s="315">
        <v>0</v>
      </c>
      <c r="E952" s="313"/>
      <c r="F952" s="314">
        <f t="shared" si="87"/>
        <v>0</v>
      </c>
      <c r="G952" s="314">
        <f t="shared" si="88"/>
        <v>0</v>
      </c>
    </row>
    <row r="953" ht="15.6" customHeight="1" outlineLevel="2" spans="1:7">
      <c r="A953" s="311" t="s">
        <v>1701</v>
      </c>
      <c r="B953" s="312" t="s">
        <v>1702</v>
      </c>
      <c r="C953" s="315">
        <v>804</v>
      </c>
      <c r="D953" s="315">
        <v>221</v>
      </c>
      <c r="E953" s="313">
        <v>570</v>
      </c>
      <c r="F953" s="314">
        <f t="shared" si="87"/>
        <v>0.708955223880597</v>
      </c>
      <c r="G953" s="314">
        <f t="shared" si="88"/>
        <v>2.57918552036199</v>
      </c>
    </row>
    <row r="954" outlineLevel="1" spans="1:7">
      <c r="A954" s="307" t="s">
        <v>1703</v>
      </c>
      <c r="B954" s="308" t="s">
        <v>1704</v>
      </c>
      <c r="C954" s="309">
        <f>SUM(C955:C956)</f>
        <v>1100</v>
      </c>
      <c r="D954" s="309">
        <f>SUM(D955:D956)</f>
        <v>615</v>
      </c>
      <c r="E954" s="309">
        <f>SUM(E955:E956)</f>
        <v>1100</v>
      </c>
      <c r="F954" s="310">
        <f t="shared" si="87"/>
        <v>1</v>
      </c>
      <c r="G954" s="310">
        <f t="shared" si="88"/>
        <v>1.78861788617886</v>
      </c>
    </row>
    <row r="955" ht="15.6" customHeight="1" outlineLevel="2" spans="1:7">
      <c r="A955" s="311" t="s">
        <v>1705</v>
      </c>
      <c r="B955" s="312" t="s">
        <v>1706</v>
      </c>
      <c r="C955" s="313"/>
      <c r="D955" s="313"/>
      <c r="E955" s="313"/>
      <c r="F955" s="314">
        <f t="shared" si="87"/>
        <v>0</v>
      </c>
      <c r="G955" s="314">
        <f t="shared" si="88"/>
        <v>0</v>
      </c>
    </row>
    <row r="956" ht="15.6" customHeight="1" outlineLevel="2" spans="1:7">
      <c r="A956" s="311" t="s">
        <v>1707</v>
      </c>
      <c r="B956" s="312" t="s">
        <v>1704</v>
      </c>
      <c r="C956" s="313">
        <v>1100</v>
      </c>
      <c r="D956" s="315">
        <v>615</v>
      </c>
      <c r="E956" s="313">
        <v>1100</v>
      </c>
      <c r="F956" s="314">
        <f t="shared" si="87"/>
        <v>1</v>
      </c>
      <c r="G956" s="314">
        <f t="shared" si="88"/>
        <v>1.78861788617886</v>
      </c>
    </row>
    <row r="957" spans="1:7">
      <c r="A957" s="304" t="s">
        <v>1708</v>
      </c>
      <c r="B957" s="114" t="s">
        <v>1709</v>
      </c>
      <c r="C957" s="305">
        <f>SUM(C958,C980,C990,C1000,C1007,C1012)</f>
        <v>2000</v>
      </c>
      <c r="D957" s="305">
        <f>SUM(D958,D980,D990,D1000,D1007,D1012)</f>
        <v>362</v>
      </c>
      <c r="E957" s="305">
        <f>SUM(E958,E980,E990,E1000,E1007,E1012)</f>
        <v>450</v>
      </c>
      <c r="F957" s="306">
        <f t="shared" si="87"/>
        <v>0.225</v>
      </c>
      <c r="G957" s="306">
        <f t="shared" si="88"/>
        <v>1.24309392265193</v>
      </c>
    </row>
    <row r="958" outlineLevel="1" spans="1:7">
      <c r="A958" s="307" t="s">
        <v>1710</v>
      </c>
      <c r="B958" s="308" t="s">
        <v>1711</v>
      </c>
      <c r="C958" s="309">
        <f>SUM(C959:C979)</f>
        <v>985</v>
      </c>
      <c r="D958" s="309">
        <f>SUM(D959:D979)</f>
        <v>362</v>
      </c>
      <c r="E958" s="309">
        <f>SUM(E959:E979)</f>
        <v>450</v>
      </c>
      <c r="F958" s="310">
        <f t="shared" si="87"/>
        <v>0.456852791878173</v>
      </c>
      <c r="G958" s="310">
        <f t="shared" si="88"/>
        <v>1.24309392265193</v>
      </c>
    </row>
    <row r="959" ht="15.6" customHeight="1" outlineLevel="2" spans="1:7">
      <c r="A959" s="311" t="s">
        <v>1712</v>
      </c>
      <c r="B959" s="312" t="s">
        <v>65</v>
      </c>
      <c r="C959" s="315">
        <v>0</v>
      </c>
      <c r="D959" s="315">
        <v>0</v>
      </c>
      <c r="E959" s="313"/>
      <c r="F959" s="314">
        <f t="shared" si="87"/>
        <v>0</v>
      </c>
      <c r="G959" s="314">
        <f t="shared" si="88"/>
        <v>0</v>
      </c>
    </row>
    <row r="960" ht="15.6" customHeight="1" outlineLevel="2" spans="1:7">
      <c r="A960" s="311" t="s">
        <v>1713</v>
      </c>
      <c r="B960" s="312" t="s">
        <v>67</v>
      </c>
      <c r="C960" s="313">
        <v>65</v>
      </c>
      <c r="D960" s="315"/>
      <c r="E960" s="313"/>
      <c r="F960" s="314">
        <f t="shared" si="87"/>
        <v>0</v>
      </c>
      <c r="G960" s="314">
        <f t="shared" si="88"/>
        <v>0</v>
      </c>
    </row>
    <row r="961" ht="15.6" customHeight="1" outlineLevel="2" spans="1:7">
      <c r="A961" s="311" t="s">
        <v>1714</v>
      </c>
      <c r="B961" s="312" t="s">
        <v>69</v>
      </c>
      <c r="C961" s="313"/>
      <c r="D961" s="315"/>
      <c r="E961" s="313"/>
      <c r="F961" s="314">
        <f t="shared" si="87"/>
        <v>0</v>
      </c>
      <c r="G961" s="314">
        <f t="shared" si="88"/>
        <v>0</v>
      </c>
    </row>
    <row r="962" ht="15.6" customHeight="1" outlineLevel="2" spans="1:7">
      <c r="A962" s="311" t="s">
        <v>1715</v>
      </c>
      <c r="B962" s="312" t="s">
        <v>1716</v>
      </c>
      <c r="C962" s="313">
        <v>600</v>
      </c>
      <c r="D962" s="315"/>
      <c r="E962" s="313"/>
      <c r="F962" s="314">
        <f t="shared" si="87"/>
        <v>0</v>
      </c>
      <c r="G962" s="314">
        <f t="shared" si="88"/>
        <v>0</v>
      </c>
    </row>
    <row r="963" ht="15.6" customHeight="1" outlineLevel="2" spans="1:7">
      <c r="A963" s="311" t="s">
        <v>1717</v>
      </c>
      <c r="B963" s="312" t="s">
        <v>1718</v>
      </c>
      <c r="C963" s="313">
        <v>140</v>
      </c>
      <c r="D963" s="315"/>
      <c r="E963" s="313">
        <v>150</v>
      </c>
      <c r="F963" s="314">
        <f t="shared" si="87"/>
        <v>1.07142857142857</v>
      </c>
      <c r="G963" s="314">
        <f t="shared" si="88"/>
        <v>0</v>
      </c>
    </row>
    <row r="964" ht="15.6" customHeight="1" outlineLevel="2" spans="1:7">
      <c r="A964" s="311" t="s">
        <v>1719</v>
      </c>
      <c r="B964" s="312" t="s">
        <v>1720</v>
      </c>
      <c r="C964" s="313"/>
      <c r="D964" s="315"/>
      <c r="E964" s="313"/>
      <c r="F964" s="314">
        <f t="shared" si="87"/>
        <v>0</v>
      </c>
      <c r="G964" s="314">
        <f t="shared" si="88"/>
        <v>0</v>
      </c>
    </row>
    <row r="965" ht="15.6" customHeight="1" outlineLevel="2" spans="1:7">
      <c r="A965" s="311" t="s">
        <v>1721</v>
      </c>
      <c r="B965" s="312" t="s">
        <v>1722</v>
      </c>
      <c r="C965" s="313"/>
      <c r="D965" s="315"/>
      <c r="E965" s="313"/>
      <c r="F965" s="314">
        <f t="shared" si="87"/>
        <v>0</v>
      </c>
      <c r="G965" s="314">
        <f t="shared" si="88"/>
        <v>0</v>
      </c>
    </row>
    <row r="966" ht="15.6" customHeight="1" outlineLevel="2" spans="1:7">
      <c r="A966" s="311" t="s">
        <v>1723</v>
      </c>
      <c r="B966" s="312" t="s">
        <v>1724</v>
      </c>
      <c r="C966" s="313"/>
      <c r="D966" s="315"/>
      <c r="E966" s="313"/>
      <c r="F966" s="314">
        <f t="shared" si="87"/>
        <v>0</v>
      </c>
      <c r="G966" s="314">
        <f t="shared" si="88"/>
        <v>0</v>
      </c>
    </row>
    <row r="967" ht="15.6" customHeight="1" outlineLevel="2" spans="1:7">
      <c r="A967" s="311" t="s">
        <v>1725</v>
      </c>
      <c r="B967" s="312" t="s">
        <v>1726</v>
      </c>
      <c r="C967" s="313"/>
      <c r="D967" s="315"/>
      <c r="E967" s="313"/>
      <c r="F967" s="314">
        <f t="shared" si="87"/>
        <v>0</v>
      </c>
      <c r="G967" s="314">
        <f t="shared" si="88"/>
        <v>0</v>
      </c>
    </row>
    <row r="968" ht="15.6" customHeight="1" outlineLevel="2" spans="1:7">
      <c r="A968" s="311" t="s">
        <v>1727</v>
      </c>
      <c r="B968" s="312" t="s">
        <v>1728</v>
      </c>
      <c r="C968" s="313"/>
      <c r="D968" s="315"/>
      <c r="E968" s="313"/>
      <c r="F968" s="314">
        <f t="shared" si="87"/>
        <v>0</v>
      </c>
      <c r="G968" s="314">
        <f t="shared" si="88"/>
        <v>0</v>
      </c>
    </row>
    <row r="969" ht="15.6" customHeight="1" outlineLevel="2" spans="1:7">
      <c r="A969" s="311" t="s">
        <v>1729</v>
      </c>
      <c r="B969" s="312" t="s">
        <v>1730</v>
      </c>
      <c r="C969" s="313"/>
      <c r="D969" s="315"/>
      <c r="E969" s="313"/>
      <c r="F969" s="314">
        <f t="shared" si="87"/>
        <v>0</v>
      </c>
      <c r="G969" s="314">
        <f t="shared" si="88"/>
        <v>0</v>
      </c>
    </row>
    <row r="970" ht="15.6" customHeight="1" outlineLevel="2" spans="1:7">
      <c r="A970" s="311" t="s">
        <v>1731</v>
      </c>
      <c r="B970" s="312" t="s">
        <v>1732</v>
      </c>
      <c r="C970" s="313"/>
      <c r="D970" s="315"/>
      <c r="E970" s="313"/>
      <c r="F970" s="314">
        <f t="shared" si="87"/>
        <v>0</v>
      </c>
      <c r="G970" s="314">
        <f t="shared" si="88"/>
        <v>0</v>
      </c>
    </row>
    <row r="971" ht="15.6" customHeight="1" outlineLevel="2" spans="1:7">
      <c r="A971" s="311" t="s">
        <v>1733</v>
      </c>
      <c r="B971" s="312" t="s">
        <v>1734</v>
      </c>
      <c r="C971" s="313"/>
      <c r="D971" s="315"/>
      <c r="E971" s="313"/>
      <c r="F971" s="314">
        <f t="shared" si="87"/>
        <v>0</v>
      </c>
      <c r="G971" s="314">
        <f t="shared" si="88"/>
        <v>0</v>
      </c>
    </row>
    <row r="972" ht="15.6" customHeight="1" outlineLevel="2" spans="1:7">
      <c r="A972" s="311" t="s">
        <v>1735</v>
      </c>
      <c r="B972" s="312" t="s">
        <v>1736</v>
      </c>
      <c r="C972" s="313"/>
      <c r="D972" s="315"/>
      <c r="E972" s="313"/>
      <c r="F972" s="314">
        <f t="shared" si="87"/>
        <v>0</v>
      </c>
      <c r="G972" s="314">
        <f t="shared" si="88"/>
        <v>0</v>
      </c>
    </row>
    <row r="973" ht="15.6" customHeight="1" outlineLevel="2" spans="1:7">
      <c r="A973" s="311" t="s">
        <v>1737</v>
      </c>
      <c r="B973" s="312" t="s">
        <v>1738</v>
      </c>
      <c r="C973" s="313"/>
      <c r="D973" s="315"/>
      <c r="E973" s="313"/>
      <c r="F973" s="314">
        <f t="shared" si="87"/>
        <v>0</v>
      </c>
      <c r="G973" s="314">
        <f t="shared" si="88"/>
        <v>0</v>
      </c>
    </row>
    <row r="974" ht="15.6" customHeight="1" outlineLevel="2" spans="1:7">
      <c r="A974" s="311" t="s">
        <v>1739</v>
      </c>
      <c r="B974" s="312" t="s">
        <v>1740</v>
      </c>
      <c r="C974" s="313"/>
      <c r="D974" s="315"/>
      <c r="E974" s="313"/>
      <c r="F974" s="314">
        <f t="shared" si="87"/>
        <v>0</v>
      </c>
      <c r="G974" s="314">
        <f t="shared" si="88"/>
        <v>0</v>
      </c>
    </row>
    <row r="975" ht="15.6" customHeight="1" outlineLevel="2" spans="1:7">
      <c r="A975" s="311" t="s">
        <v>1741</v>
      </c>
      <c r="B975" s="312" t="s">
        <v>1742</v>
      </c>
      <c r="C975" s="313"/>
      <c r="D975" s="315"/>
      <c r="E975" s="313"/>
      <c r="F975" s="314">
        <f t="shared" si="87"/>
        <v>0</v>
      </c>
      <c r="G975" s="314">
        <f t="shared" si="88"/>
        <v>0</v>
      </c>
    </row>
    <row r="976" ht="15.6" customHeight="1" outlineLevel="2" spans="1:7">
      <c r="A976" s="311" t="s">
        <v>1743</v>
      </c>
      <c r="B976" s="312" t="s">
        <v>1744</v>
      </c>
      <c r="C976" s="313"/>
      <c r="D976" s="315"/>
      <c r="E976" s="313"/>
      <c r="F976" s="314">
        <f t="shared" si="87"/>
        <v>0</v>
      </c>
      <c r="G976" s="314">
        <f t="shared" si="88"/>
        <v>0</v>
      </c>
    </row>
    <row r="977" ht="15.6" customHeight="1" outlineLevel="2" spans="1:7">
      <c r="A977" s="311" t="s">
        <v>1745</v>
      </c>
      <c r="B977" s="312" t="s">
        <v>1746</v>
      </c>
      <c r="C977" s="313"/>
      <c r="D977" s="315"/>
      <c r="E977" s="313"/>
      <c r="F977" s="314">
        <f t="shared" si="87"/>
        <v>0</v>
      </c>
      <c r="G977" s="314">
        <f t="shared" si="88"/>
        <v>0</v>
      </c>
    </row>
    <row r="978" ht="15.6" customHeight="1" outlineLevel="2" spans="1:7">
      <c r="A978" s="311" t="s">
        <v>1747</v>
      </c>
      <c r="B978" s="312" t="s">
        <v>1748</v>
      </c>
      <c r="C978" s="313"/>
      <c r="D978" s="315"/>
      <c r="E978" s="313"/>
      <c r="F978" s="314">
        <f t="shared" si="87"/>
        <v>0</v>
      </c>
      <c r="G978" s="314">
        <f t="shared" si="88"/>
        <v>0</v>
      </c>
    </row>
    <row r="979" ht="15.6" customHeight="1" outlineLevel="2" spans="1:7">
      <c r="A979" s="311" t="s">
        <v>1749</v>
      </c>
      <c r="B979" s="312" t="s">
        <v>1750</v>
      </c>
      <c r="C979" s="313">
        <v>180</v>
      </c>
      <c r="D979" s="315">
        <v>362</v>
      </c>
      <c r="E979" s="313">
        <v>300</v>
      </c>
      <c r="F979" s="314">
        <f t="shared" si="87"/>
        <v>1.66666666666667</v>
      </c>
      <c r="G979" s="314">
        <f t="shared" si="88"/>
        <v>0.828729281767956</v>
      </c>
    </row>
    <row r="980" outlineLevel="1" spans="1:7">
      <c r="A980" s="307" t="s">
        <v>1751</v>
      </c>
      <c r="B980" s="308" t="s">
        <v>1752</v>
      </c>
      <c r="C980" s="309">
        <f>SUM(C981:C989)</f>
        <v>0</v>
      </c>
      <c r="D980" s="309">
        <f>SUM(D981:D989)</f>
        <v>0</v>
      </c>
      <c r="E980" s="309">
        <f>SUM(E981:E989)</f>
        <v>0</v>
      </c>
      <c r="F980" s="310">
        <f t="shared" si="87"/>
        <v>0</v>
      </c>
      <c r="G980" s="310">
        <f t="shared" si="88"/>
        <v>0</v>
      </c>
    </row>
    <row r="981" ht="15.6" customHeight="1" outlineLevel="2" spans="1:7">
      <c r="A981" s="311" t="s">
        <v>1753</v>
      </c>
      <c r="B981" s="312" t="s">
        <v>65</v>
      </c>
      <c r="C981" s="313"/>
      <c r="D981" s="313"/>
      <c r="E981" s="313"/>
      <c r="F981" s="314">
        <f t="shared" ref="F981:F1044" si="89">IF(C981&gt;0,E981/C981,0)</f>
        <v>0</v>
      </c>
      <c r="G981" s="314">
        <f t="shared" ref="G981:G1044" si="90">IF(D981&gt;0,E981/D981,0)</f>
        <v>0</v>
      </c>
    </row>
    <row r="982" ht="15.6" customHeight="1" outlineLevel="2" spans="1:7">
      <c r="A982" s="311" t="s">
        <v>1754</v>
      </c>
      <c r="B982" s="312" t="s">
        <v>67</v>
      </c>
      <c r="C982" s="313"/>
      <c r="D982" s="313"/>
      <c r="E982" s="313"/>
      <c r="F982" s="314">
        <f t="shared" si="89"/>
        <v>0</v>
      </c>
      <c r="G982" s="314">
        <f t="shared" si="90"/>
        <v>0</v>
      </c>
    </row>
    <row r="983" ht="15.6" customHeight="1" outlineLevel="2" spans="1:7">
      <c r="A983" s="311" t="s">
        <v>1755</v>
      </c>
      <c r="B983" s="312" t="s">
        <v>69</v>
      </c>
      <c r="C983" s="313"/>
      <c r="D983" s="313"/>
      <c r="E983" s="313"/>
      <c r="F983" s="314">
        <f t="shared" si="89"/>
        <v>0</v>
      </c>
      <c r="G983" s="314">
        <f t="shared" si="90"/>
        <v>0</v>
      </c>
    </row>
    <row r="984" ht="15.6" customHeight="1" outlineLevel="2" spans="1:7">
      <c r="A984" s="311" t="s">
        <v>1756</v>
      </c>
      <c r="B984" s="312" t="s">
        <v>1757</v>
      </c>
      <c r="C984" s="313"/>
      <c r="D984" s="313"/>
      <c r="E984" s="313"/>
      <c r="F984" s="314">
        <f t="shared" si="89"/>
        <v>0</v>
      </c>
      <c r="G984" s="314">
        <f t="shared" si="90"/>
        <v>0</v>
      </c>
    </row>
    <row r="985" ht="15.6" customHeight="1" outlineLevel="2" spans="1:7">
      <c r="A985" s="311" t="s">
        <v>1758</v>
      </c>
      <c r="B985" s="312" t="s">
        <v>1759</v>
      </c>
      <c r="C985" s="313"/>
      <c r="D985" s="313"/>
      <c r="E985" s="313"/>
      <c r="F985" s="314">
        <f t="shared" si="89"/>
        <v>0</v>
      </c>
      <c r="G985" s="314">
        <f t="shared" si="90"/>
        <v>0</v>
      </c>
    </row>
    <row r="986" ht="15.6" customHeight="1" outlineLevel="2" spans="1:7">
      <c r="A986" s="311" t="s">
        <v>1760</v>
      </c>
      <c r="B986" s="312" t="s">
        <v>1761</v>
      </c>
      <c r="C986" s="313"/>
      <c r="D986" s="313"/>
      <c r="E986" s="313"/>
      <c r="F986" s="314">
        <f t="shared" si="89"/>
        <v>0</v>
      </c>
      <c r="G986" s="314">
        <f t="shared" si="90"/>
        <v>0</v>
      </c>
    </row>
    <row r="987" ht="15.6" customHeight="1" outlineLevel="2" spans="1:7">
      <c r="A987" s="311" t="s">
        <v>1762</v>
      </c>
      <c r="B987" s="312" t="s">
        <v>1763</v>
      </c>
      <c r="C987" s="313"/>
      <c r="D987" s="313"/>
      <c r="E987" s="313"/>
      <c r="F987" s="314">
        <f t="shared" si="89"/>
        <v>0</v>
      </c>
      <c r="G987" s="314">
        <f t="shared" si="90"/>
        <v>0</v>
      </c>
    </row>
    <row r="988" ht="15.6" customHeight="1" outlineLevel="2" spans="1:7">
      <c r="A988" s="311" t="s">
        <v>1764</v>
      </c>
      <c r="B988" s="312" t="s">
        <v>1765</v>
      </c>
      <c r="C988" s="313"/>
      <c r="D988" s="313"/>
      <c r="E988" s="313"/>
      <c r="F988" s="314">
        <f t="shared" si="89"/>
        <v>0</v>
      </c>
      <c r="G988" s="314">
        <f t="shared" si="90"/>
        <v>0</v>
      </c>
    </row>
    <row r="989" ht="15.6" customHeight="1" outlineLevel="2" spans="1:7">
      <c r="A989" s="311" t="s">
        <v>1766</v>
      </c>
      <c r="B989" s="312" t="s">
        <v>1767</v>
      </c>
      <c r="C989" s="313"/>
      <c r="D989" s="313"/>
      <c r="E989" s="313"/>
      <c r="F989" s="314">
        <f t="shared" si="89"/>
        <v>0</v>
      </c>
      <c r="G989" s="314">
        <f t="shared" si="90"/>
        <v>0</v>
      </c>
    </row>
    <row r="990" outlineLevel="1" spans="1:7">
      <c r="A990" s="307" t="s">
        <v>1768</v>
      </c>
      <c r="B990" s="308" t="s">
        <v>1769</v>
      </c>
      <c r="C990" s="309">
        <f>SUM(C991:C999)</f>
        <v>0</v>
      </c>
      <c r="D990" s="309">
        <f>SUM(D991:D999)</f>
        <v>0</v>
      </c>
      <c r="E990" s="309">
        <f>SUM(E991:E999)</f>
        <v>0</v>
      </c>
      <c r="F990" s="310">
        <f t="shared" si="89"/>
        <v>0</v>
      </c>
      <c r="G990" s="310">
        <f t="shared" si="90"/>
        <v>0</v>
      </c>
    </row>
    <row r="991" ht="15.6" customHeight="1" outlineLevel="2" spans="1:7">
      <c r="A991" s="311" t="s">
        <v>1770</v>
      </c>
      <c r="B991" s="312" t="s">
        <v>65</v>
      </c>
      <c r="C991" s="313"/>
      <c r="D991" s="313"/>
      <c r="E991" s="313"/>
      <c r="F991" s="314">
        <f t="shared" si="89"/>
        <v>0</v>
      </c>
      <c r="G991" s="314">
        <f t="shared" si="90"/>
        <v>0</v>
      </c>
    </row>
    <row r="992" ht="15.6" customHeight="1" outlineLevel="2" spans="1:7">
      <c r="A992" s="311" t="s">
        <v>1771</v>
      </c>
      <c r="B992" s="312" t="s">
        <v>67</v>
      </c>
      <c r="C992" s="313"/>
      <c r="D992" s="313"/>
      <c r="E992" s="313"/>
      <c r="F992" s="314">
        <f t="shared" si="89"/>
        <v>0</v>
      </c>
      <c r="G992" s="314">
        <f t="shared" si="90"/>
        <v>0</v>
      </c>
    </row>
    <row r="993" ht="15.6" customHeight="1" outlineLevel="2" spans="1:7">
      <c r="A993" s="311" t="s">
        <v>1772</v>
      </c>
      <c r="B993" s="312" t="s">
        <v>69</v>
      </c>
      <c r="C993" s="313"/>
      <c r="D993" s="313"/>
      <c r="E993" s="313"/>
      <c r="F993" s="314">
        <f t="shared" si="89"/>
        <v>0</v>
      </c>
      <c r="G993" s="314">
        <f t="shared" si="90"/>
        <v>0</v>
      </c>
    </row>
    <row r="994" ht="15.6" customHeight="1" outlineLevel="2" spans="1:7">
      <c r="A994" s="311" t="s">
        <v>1773</v>
      </c>
      <c r="B994" s="312" t="s">
        <v>1774</v>
      </c>
      <c r="C994" s="313"/>
      <c r="D994" s="313"/>
      <c r="E994" s="313"/>
      <c r="F994" s="314">
        <f t="shared" si="89"/>
        <v>0</v>
      </c>
      <c r="G994" s="314">
        <f t="shared" si="90"/>
        <v>0</v>
      </c>
    </row>
    <row r="995" ht="15.6" customHeight="1" outlineLevel="2" spans="1:7">
      <c r="A995" s="311" t="s">
        <v>1775</v>
      </c>
      <c r="B995" s="312" t="s">
        <v>1776</v>
      </c>
      <c r="C995" s="313"/>
      <c r="D995" s="313"/>
      <c r="E995" s="313"/>
      <c r="F995" s="314">
        <f t="shared" si="89"/>
        <v>0</v>
      </c>
      <c r="G995" s="314">
        <f t="shared" si="90"/>
        <v>0</v>
      </c>
    </row>
    <row r="996" ht="15.6" customHeight="1" outlineLevel="2" spans="1:7">
      <c r="A996" s="311" t="s">
        <v>1777</v>
      </c>
      <c r="B996" s="312" t="s">
        <v>1778</v>
      </c>
      <c r="C996" s="313"/>
      <c r="D996" s="313"/>
      <c r="E996" s="313"/>
      <c r="F996" s="314">
        <f t="shared" si="89"/>
        <v>0</v>
      </c>
      <c r="G996" s="314">
        <f t="shared" si="90"/>
        <v>0</v>
      </c>
    </row>
    <row r="997" ht="15.6" customHeight="1" outlineLevel="2" spans="1:7">
      <c r="A997" s="311" t="s">
        <v>1779</v>
      </c>
      <c r="B997" s="312" t="s">
        <v>1780</v>
      </c>
      <c r="C997" s="313"/>
      <c r="D997" s="313"/>
      <c r="E997" s="313"/>
      <c r="F997" s="314">
        <f t="shared" si="89"/>
        <v>0</v>
      </c>
      <c r="G997" s="314">
        <f t="shared" si="90"/>
        <v>0</v>
      </c>
    </row>
    <row r="998" ht="15.6" customHeight="1" outlineLevel="2" spans="1:7">
      <c r="A998" s="311" t="s">
        <v>1781</v>
      </c>
      <c r="B998" s="312" t="s">
        <v>1782</v>
      </c>
      <c r="C998" s="313"/>
      <c r="D998" s="313"/>
      <c r="E998" s="313"/>
      <c r="F998" s="314">
        <f t="shared" si="89"/>
        <v>0</v>
      </c>
      <c r="G998" s="314">
        <f t="shared" si="90"/>
        <v>0</v>
      </c>
    </row>
    <row r="999" ht="15.6" customHeight="1" outlineLevel="2" spans="1:7">
      <c r="A999" s="311" t="s">
        <v>1783</v>
      </c>
      <c r="B999" s="312" t="s">
        <v>1784</v>
      </c>
      <c r="C999" s="313"/>
      <c r="D999" s="313"/>
      <c r="E999" s="313"/>
      <c r="F999" s="314">
        <f t="shared" si="89"/>
        <v>0</v>
      </c>
      <c r="G999" s="314">
        <f t="shared" si="90"/>
        <v>0</v>
      </c>
    </row>
    <row r="1000" outlineLevel="1" spans="1:7">
      <c r="A1000" s="307" t="s">
        <v>1785</v>
      </c>
      <c r="B1000" s="308" t="s">
        <v>1786</v>
      </c>
      <c r="C1000" s="309">
        <f>SUM(C1001:C1006)</f>
        <v>0</v>
      </c>
      <c r="D1000" s="309">
        <f>SUM(D1001:D1006)</f>
        <v>0</v>
      </c>
      <c r="E1000" s="309">
        <f>SUM(E1001:E1006)</f>
        <v>0</v>
      </c>
      <c r="F1000" s="310">
        <f t="shared" si="89"/>
        <v>0</v>
      </c>
      <c r="G1000" s="310">
        <f t="shared" si="90"/>
        <v>0</v>
      </c>
    </row>
    <row r="1001" ht="15.6" customHeight="1" outlineLevel="2" spans="1:7">
      <c r="A1001" s="311" t="s">
        <v>1787</v>
      </c>
      <c r="B1001" s="312" t="s">
        <v>65</v>
      </c>
      <c r="C1001" s="313"/>
      <c r="D1001" s="313"/>
      <c r="E1001" s="313"/>
      <c r="F1001" s="314">
        <f t="shared" si="89"/>
        <v>0</v>
      </c>
      <c r="G1001" s="314">
        <f t="shared" si="90"/>
        <v>0</v>
      </c>
    </row>
    <row r="1002" ht="15.6" customHeight="1" outlineLevel="2" spans="1:7">
      <c r="A1002" s="311" t="s">
        <v>1788</v>
      </c>
      <c r="B1002" s="312" t="s">
        <v>67</v>
      </c>
      <c r="C1002" s="313"/>
      <c r="D1002" s="313"/>
      <c r="E1002" s="313"/>
      <c r="F1002" s="314">
        <f t="shared" si="89"/>
        <v>0</v>
      </c>
      <c r="G1002" s="314">
        <f t="shared" si="90"/>
        <v>0</v>
      </c>
    </row>
    <row r="1003" ht="15.6" customHeight="1" outlineLevel="2" spans="1:7">
      <c r="A1003" s="311" t="s">
        <v>1789</v>
      </c>
      <c r="B1003" s="312" t="s">
        <v>69</v>
      </c>
      <c r="C1003" s="313"/>
      <c r="D1003" s="313"/>
      <c r="E1003" s="313"/>
      <c r="F1003" s="314">
        <f t="shared" si="89"/>
        <v>0</v>
      </c>
      <c r="G1003" s="314">
        <f t="shared" si="90"/>
        <v>0</v>
      </c>
    </row>
    <row r="1004" ht="15.6" customHeight="1" outlineLevel="2" spans="1:7">
      <c r="A1004" s="311" t="s">
        <v>1790</v>
      </c>
      <c r="B1004" s="312" t="s">
        <v>1765</v>
      </c>
      <c r="C1004" s="313"/>
      <c r="D1004" s="313"/>
      <c r="E1004" s="313"/>
      <c r="F1004" s="314">
        <f t="shared" si="89"/>
        <v>0</v>
      </c>
      <c r="G1004" s="314">
        <f t="shared" si="90"/>
        <v>0</v>
      </c>
    </row>
    <row r="1005" ht="15.6" customHeight="1" outlineLevel="2" spans="1:7">
      <c r="A1005" s="311" t="s">
        <v>1791</v>
      </c>
      <c r="B1005" s="312" t="s">
        <v>1792</v>
      </c>
      <c r="C1005" s="313"/>
      <c r="D1005" s="313"/>
      <c r="E1005" s="313"/>
      <c r="F1005" s="314">
        <f t="shared" si="89"/>
        <v>0</v>
      </c>
      <c r="G1005" s="314">
        <f t="shared" si="90"/>
        <v>0</v>
      </c>
    </row>
    <row r="1006" ht="15.6" customHeight="1" outlineLevel="2" spans="1:7">
      <c r="A1006" s="311" t="s">
        <v>1793</v>
      </c>
      <c r="B1006" s="312" t="s">
        <v>1794</v>
      </c>
      <c r="C1006" s="313"/>
      <c r="D1006" s="313"/>
      <c r="E1006" s="313"/>
      <c r="F1006" s="314">
        <f t="shared" si="89"/>
        <v>0</v>
      </c>
      <c r="G1006" s="314">
        <f t="shared" si="90"/>
        <v>0</v>
      </c>
    </row>
    <row r="1007" outlineLevel="1" spans="1:7">
      <c r="A1007" s="307" t="s">
        <v>1795</v>
      </c>
      <c r="B1007" s="308" t="s">
        <v>1796</v>
      </c>
      <c r="C1007" s="309">
        <f>SUM(C1008:C1011)</f>
        <v>0</v>
      </c>
      <c r="D1007" s="309">
        <f>SUM(D1008:D1011)</f>
        <v>0</v>
      </c>
      <c r="E1007" s="309">
        <f>SUM(E1008:E1011)</f>
        <v>0</v>
      </c>
      <c r="F1007" s="310">
        <f t="shared" si="89"/>
        <v>0</v>
      </c>
      <c r="G1007" s="310">
        <f t="shared" si="90"/>
        <v>0</v>
      </c>
    </row>
    <row r="1008" ht="15.6" customHeight="1" outlineLevel="2" spans="1:7">
      <c r="A1008" s="311" t="s">
        <v>1797</v>
      </c>
      <c r="B1008" s="312" t="s">
        <v>1798</v>
      </c>
      <c r="C1008" s="313"/>
      <c r="D1008" s="313"/>
      <c r="E1008" s="313"/>
      <c r="F1008" s="314">
        <f t="shared" si="89"/>
        <v>0</v>
      </c>
      <c r="G1008" s="314">
        <f t="shared" si="90"/>
        <v>0</v>
      </c>
    </row>
    <row r="1009" ht="15.6" customHeight="1" outlineLevel="2" spans="1:7">
      <c r="A1009" s="311" t="s">
        <v>1799</v>
      </c>
      <c r="B1009" s="312" t="s">
        <v>1800</v>
      </c>
      <c r="C1009" s="313"/>
      <c r="D1009" s="313"/>
      <c r="E1009" s="313"/>
      <c r="F1009" s="314">
        <f t="shared" si="89"/>
        <v>0</v>
      </c>
      <c r="G1009" s="314">
        <f t="shared" si="90"/>
        <v>0</v>
      </c>
    </row>
    <row r="1010" ht="15.6" customHeight="1" outlineLevel="2" spans="1:7">
      <c r="A1010" s="311" t="s">
        <v>1801</v>
      </c>
      <c r="B1010" s="312" t="s">
        <v>1802</v>
      </c>
      <c r="C1010" s="313"/>
      <c r="D1010" s="313"/>
      <c r="E1010" s="313"/>
      <c r="F1010" s="314">
        <f t="shared" si="89"/>
        <v>0</v>
      </c>
      <c r="G1010" s="314">
        <f t="shared" si="90"/>
        <v>0</v>
      </c>
    </row>
    <row r="1011" ht="15.6" customHeight="1" outlineLevel="2" spans="1:7">
      <c r="A1011" s="311" t="s">
        <v>1803</v>
      </c>
      <c r="B1011" s="312" t="s">
        <v>1804</v>
      </c>
      <c r="C1011" s="313"/>
      <c r="D1011" s="313"/>
      <c r="E1011" s="313"/>
      <c r="F1011" s="314">
        <f t="shared" si="89"/>
        <v>0</v>
      </c>
      <c r="G1011" s="314">
        <f t="shared" si="90"/>
        <v>0</v>
      </c>
    </row>
    <row r="1012" outlineLevel="1" spans="1:7">
      <c r="A1012" s="307" t="s">
        <v>1805</v>
      </c>
      <c r="B1012" s="308" t="s">
        <v>1806</v>
      </c>
      <c r="C1012" s="309">
        <f>SUM(C1013:C1014)</f>
        <v>1015</v>
      </c>
      <c r="D1012" s="309">
        <f>SUM(D1013:D1014)</f>
        <v>0</v>
      </c>
      <c r="E1012" s="309">
        <f>SUM(E1013:E1014)</f>
        <v>0</v>
      </c>
      <c r="F1012" s="310">
        <f t="shared" si="89"/>
        <v>0</v>
      </c>
      <c r="G1012" s="310">
        <f t="shared" si="90"/>
        <v>0</v>
      </c>
    </row>
    <row r="1013" ht="15.6" customHeight="1" outlineLevel="2" spans="1:7">
      <c r="A1013" s="311" t="s">
        <v>1807</v>
      </c>
      <c r="B1013" s="312" t="s">
        <v>1808</v>
      </c>
      <c r="C1013" s="313"/>
      <c r="D1013" s="313"/>
      <c r="E1013" s="313"/>
      <c r="F1013" s="314">
        <f t="shared" si="89"/>
        <v>0</v>
      </c>
      <c r="G1013" s="314">
        <f t="shared" si="90"/>
        <v>0</v>
      </c>
    </row>
    <row r="1014" ht="15.6" customHeight="1" outlineLevel="2" spans="1:7">
      <c r="A1014" s="311" t="s">
        <v>1809</v>
      </c>
      <c r="B1014" s="312" t="s">
        <v>1806</v>
      </c>
      <c r="C1014" s="313">
        <v>1015</v>
      </c>
      <c r="D1014" s="313"/>
      <c r="E1014" s="313"/>
      <c r="F1014" s="314">
        <f t="shared" si="89"/>
        <v>0</v>
      </c>
      <c r="G1014" s="314">
        <f t="shared" si="90"/>
        <v>0</v>
      </c>
    </row>
    <row r="1015" spans="1:7">
      <c r="A1015" s="304" t="s">
        <v>1810</v>
      </c>
      <c r="B1015" s="114" t="s">
        <v>1811</v>
      </c>
      <c r="C1015" s="305">
        <f>SUM(C1016,C1026,C1042,C1047,C1058,C1065,C1073)</f>
        <v>2600</v>
      </c>
      <c r="D1015" s="305">
        <f>SUM(D1016,D1026,D1042,D1047,D1058,D1065,D1073)</f>
        <v>21223</v>
      </c>
      <c r="E1015" s="305">
        <f>SUM(E1016,E1026,E1042,E1047,E1058,E1065,E1073)</f>
        <v>24712</v>
      </c>
      <c r="F1015" s="306">
        <f t="shared" si="89"/>
        <v>9.50461538461538</v>
      </c>
      <c r="G1015" s="306">
        <f t="shared" si="90"/>
        <v>1.16439711633605</v>
      </c>
    </row>
    <row r="1016" outlineLevel="1" spans="1:7">
      <c r="A1016" s="307" t="s">
        <v>1812</v>
      </c>
      <c r="B1016" s="308" t="s">
        <v>1813</v>
      </c>
      <c r="C1016" s="309">
        <f>SUM(C1017:C1025)</f>
        <v>0</v>
      </c>
      <c r="D1016" s="309">
        <f>SUM(D1017:D1025)</f>
        <v>0</v>
      </c>
      <c r="E1016" s="309">
        <f>SUM(E1017:E1025)</f>
        <v>0</v>
      </c>
      <c r="F1016" s="310">
        <f t="shared" si="89"/>
        <v>0</v>
      </c>
      <c r="G1016" s="310">
        <f t="shared" si="90"/>
        <v>0</v>
      </c>
    </row>
    <row r="1017" ht="15.6" customHeight="1" outlineLevel="2" spans="1:7">
      <c r="A1017" s="311" t="s">
        <v>1814</v>
      </c>
      <c r="B1017" s="312" t="s">
        <v>65</v>
      </c>
      <c r="C1017" s="313"/>
      <c r="D1017" s="313"/>
      <c r="E1017" s="313"/>
      <c r="F1017" s="314">
        <f t="shared" si="89"/>
        <v>0</v>
      </c>
      <c r="G1017" s="314">
        <f t="shared" si="90"/>
        <v>0</v>
      </c>
    </row>
    <row r="1018" ht="15.6" customHeight="1" outlineLevel="2" spans="1:7">
      <c r="A1018" s="311" t="s">
        <v>1815</v>
      </c>
      <c r="B1018" s="312" t="s">
        <v>67</v>
      </c>
      <c r="C1018" s="313"/>
      <c r="D1018" s="313"/>
      <c r="E1018" s="313"/>
      <c r="F1018" s="314">
        <f t="shared" si="89"/>
        <v>0</v>
      </c>
      <c r="G1018" s="314">
        <f t="shared" si="90"/>
        <v>0</v>
      </c>
    </row>
    <row r="1019" ht="15.6" customHeight="1" outlineLevel="2" spans="1:7">
      <c r="A1019" s="311" t="s">
        <v>1816</v>
      </c>
      <c r="B1019" s="312" t="s">
        <v>69</v>
      </c>
      <c r="C1019" s="313"/>
      <c r="D1019" s="313"/>
      <c r="E1019" s="313"/>
      <c r="F1019" s="314">
        <f t="shared" si="89"/>
        <v>0</v>
      </c>
      <c r="G1019" s="314">
        <f t="shared" si="90"/>
        <v>0</v>
      </c>
    </row>
    <row r="1020" ht="15.6" customHeight="1" outlineLevel="2" spans="1:7">
      <c r="A1020" s="311" t="s">
        <v>1817</v>
      </c>
      <c r="B1020" s="312" t="s">
        <v>1818</v>
      </c>
      <c r="C1020" s="313"/>
      <c r="D1020" s="313"/>
      <c r="E1020" s="313"/>
      <c r="F1020" s="314">
        <f t="shared" si="89"/>
        <v>0</v>
      </c>
      <c r="G1020" s="314">
        <f t="shared" si="90"/>
        <v>0</v>
      </c>
    </row>
    <row r="1021" ht="15.6" customHeight="1" outlineLevel="2" spans="1:7">
      <c r="A1021" s="311" t="s">
        <v>1819</v>
      </c>
      <c r="B1021" s="312" t="s">
        <v>1820</v>
      </c>
      <c r="C1021" s="313"/>
      <c r="D1021" s="313"/>
      <c r="E1021" s="313"/>
      <c r="F1021" s="314">
        <f t="shared" si="89"/>
        <v>0</v>
      </c>
      <c r="G1021" s="314">
        <f t="shared" si="90"/>
        <v>0</v>
      </c>
    </row>
    <row r="1022" ht="15.6" customHeight="1" outlineLevel="2" spans="1:7">
      <c r="A1022" s="311" t="s">
        <v>1821</v>
      </c>
      <c r="B1022" s="312" t="s">
        <v>1822</v>
      </c>
      <c r="C1022" s="313"/>
      <c r="D1022" s="313"/>
      <c r="E1022" s="313"/>
      <c r="F1022" s="314">
        <f t="shared" si="89"/>
        <v>0</v>
      </c>
      <c r="G1022" s="314">
        <f t="shared" si="90"/>
        <v>0</v>
      </c>
    </row>
    <row r="1023" ht="15.6" customHeight="1" outlineLevel="2" spans="1:7">
      <c r="A1023" s="311" t="s">
        <v>1823</v>
      </c>
      <c r="B1023" s="312" t="s">
        <v>1824</v>
      </c>
      <c r="C1023" s="313"/>
      <c r="D1023" s="313"/>
      <c r="E1023" s="313"/>
      <c r="F1023" s="314">
        <f t="shared" si="89"/>
        <v>0</v>
      </c>
      <c r="G1023" s="314">
        <f t="shared" si="90"/>
        <v>0</v>
      </c>
    </row>
    <row r="1024" ht="15.6" customHeight="1" outlineLevel="2" spans="1:7">
      <c r="A1024" s="311" t="s">
        <v>1825</v>
      </c>
      <c r="B1024" s="312" t="s">
        <v>1826</v>
      </c>
      <c r="C1024" s="313"/>
      <c r="D1024" s="313"/>
      <c r="E1024" s="313"/>
      <c r="F1024" s="314">
        <f t="shared" si="89"/>
        <v>0</v>
      </c>
      <c r="G1024" s="314">
        <f t="shared" si="90"/>
        <v>0</v>
      </c>
    </row>
    <row r="1025" ht="15.6" customHeight="1" outlineLevel="2" spans="1:7">
      <c r="A1025" s="311" t="s">
        <v>1827</v>
      </c>
      <c r="B1025" s="312" t="s">
        <v>1828</v>
      </c>
      <c r="C1025" s="313"/>
      <c r="D1025" s="313"/>
      <c r="E1025" s="313"/>
      <c r="F1025" s="314">
        <f t="shared" si="89"/>
        <v>0</v>
      </c>
      <c r="G1025" s="314">
        <f t="shared" si="90"/>
        <v>0</v>
      </c>
    </row>
    <row r="1026" outlineLevel="1" spans="1:7">
      <c r="A1026" s="307" t="s">
        <v>1829</v>
      </c>
      <c r="B1026" s="308" t="s">
        <v>1830</v>
      </c>
      <c r="C1026" s="309">
        <f>SUM(C1027:C1041)</f>
        <v>279</v>
      </c>
      <c r="D1026" s="309">
        <f>SUM(D1027:D1041)</f>
        <v>655</v>
      </c>
      <c r="E1026" s="309">
        <f>SUM(E1027:E1041)</f>
        <v>600</v>
      </c>
      <c r="F1026" s="310">
        <f t="shared" si="89"/>
        <v>2.1505376344086</v>
      </c>
      <c r="G1026" s="310">
        <f t="shared" si="90"/>
        <v>0.916030534351145</v>
      </c>
    </row>
    <row r="1027" ht="15.6" customHeight="1" outlineLevel="2" spans="1:7">
      <c r="A1027" s="311" t="s">
        <v>1831</v>
      </c>
      <c r="B1027" s="312" t="s">
        <v>65</v>
      </c>
      <c r="C1027" s="313"/>
      <c r="D1027" s="313"/>
      <c r="E1027" s="313"/>
      <c r="F1027" s="314">
        <f t="shared" si="89"/>
        <v>0</v>
      </c>
      <c r="G1027" s="314">
        <f t="shared" si="90"/>
        <v>0</v>
      </c>
    </row>
    <row r="1028" ht="15.6" customHeight="1" outlineLevel="2" spans="1:7">
      <c r="A1028" s="311" t="s">
        <v>1832</v>
      </c>
      <c r="B1028" s="312" t="s">
        <v>67</v>
      </c>
      <c r="C1028" s="313"/>
      <c r="D1028" s="313"/>
      <c r="E1028" s="313"/>
      <c r="F1028" s="314">
        <f t="shared" si="89"/>
        <v>0</v>
      </c>
      <c r="G1028" s="314">
        <f t="shared" si="90"/>
        <v>0</v>
      </c>
    </row>
    <row r="1029" ht="15.6" customHeight="1" outlineLevel="2" spans="1:7">
      <c r="A1029" s="311" t="s">
        <v>1833</v>
      </c>
      <c r="B1029" s="312" t="s">
        <v>69</v>
      </c>
      <c r="C1029" s="313"/>
      <c r="D1029" s="313"/>
      <c r="E1029" s="313"/>
      <c r="F1029" s="314">
        <f t="shared" si="89"/>
        <v>0</v>
      </c>
      <c r="G1029" s="314">
        <f t="shared" si="90"/>
        <v>0</v>
      </c>
    </row>
    <row r="1030" ht="15.6" customHeight="1" outlineLevel="2" spans="1:7">
      <c r="A1030" s="311" t="s">
        <v>1834</v>
      </c>
      <c r="B1030" s="312" t="s">
        <v>1835</v>
      </c>
      <c r="C1030" s="313"/>
      <c r="D1030" s="313"/>
      <c r="E1030" s="313"/>
      <c r="F1030" s="314">
        <f t="shared" si="89"/>
        <v>0</v>
      </c>
      <c r="G1030" s="314">
        <f t="shared" si="90"/>
        <v>0</v>
      </c>
    </row>
    <row r="1031" ht="15.6" customHeight="1" outlineLevel="2" spans="1:7">
      <c r="A1031" s="311" t="s">
        <v>1836</v>
      </c>
      <c r="B1031" s="312" t="s">
        <v>1837</v>
      </c>
      <c r="C1031" s="313"/>
      <c r="D1031" s="313"/>
      <c r="E1031" s="313"/>
      <c r="F1031" s="314">
        <f t="shared" si="89"/>
        <v>0</v>
      </c>
      <c r="G1031" s="314">
        <f t="shared" si="90"/>
        <v>0</v>
      </c>
    </row>
    <row r="1032" ht="15.6" customHeight="1" outlineLevel="2" spans="1:7">
      <c r="A1032" s="311" t="s">
        <v>1838</v>
      </c>
      <c r="B1032" s="312" t="s">
        <v>1839</v>
      </c>
      <c r="C1032" s="313"/>
      <c r="D1032" s="313"/>
      <c r="E1032" s="313"/>
      <c r="F1032" s="314">
        <f t="shared" si="89"/>
        <v>0</v>
      </c>
      <c r="G1032" s="314">
        <f t="shared" si="90"/>
        <v>0</v>
      </c>
    </row>
    <row r="1033" ht="15.6" customHeight="1" outlineLevel="2" spans="1:7">
      <c r="A1033" s="311" t="s">
        <v>1840</v>
      </c>
      <c r="B1033" s="312" t="s">
        <v>1841</v>
      </c>
      <c r="C1033" s="313"/>
      <c r="D1033" s="313"/>
      <c r="E1033" s="313"/>
      <c r="F1033" s="314">
        <f t="shared" si="89"/>
        <v>0</v>
      </c>
      <c r="G1033" s="314">
        <f t="shared" si="90"/>
        <v>0</v>
      </c>
    </row>
    <row r="1034" ht="15.6" customHeight="1" outlineLevel="2" spans="1:7">
      <c r="A1034" s="311" t="s">
        <v>1842</v>
      </c>
      <c r="B1034" s="312" t="s">
        <v>1843</v>
      </c>
      <c r="C1034" s="313"/>
      <c r="D1034" s="313"/>
      <c r="E1034" s="313"/>
      <c r="F1034" s="314">
        <f t="shared" si="89"/>
        <v>0</v>
      </c>
      <c r="G1034" s="314">
        <f t="shared" si="90"/>
        <v>0</v>
      </c>
    </row>
    <row r="1035" ht="15.6" customHeight="1" outlineLevel="2" spans="1:7">
      <c r="A1035" s="311" t="s">
        <v>1844</v>
      </c>
      <c r="B1035" s="312" t="s">
        <v>1845</v>
      </c>
      <c r="C1035" s="313"/>
      <c r="D1035" s="313"/>
      <c r="E1035" s="313"/>
      <c r="F1035" s="314">
        <f t="shared" si="89"/>
        <v>0</v>
      </c>
      <c r="G1035" s="314">
        <f t="shared" si="90"/>
        <v>0</v>
      </c>
    </row>
    <row r="1036" ht="15.6" customHeight="1" outlineLevel="2" spans="1:7">
      <c r="A1036" s="311" t="s">
        <v>1846</v>
      </c>
      <c r="B1036" s="312" t="s">
        <v>1847</v>
      </c>
      <c r="C1036" s="313"/>
      <c r="D1036" s="313"/>
      <c r="E1036" s="313"/>
      <c r="F1036" s="314">
        <f t="shared" si="89"/>
        <v>0</v>
      </c>
      <c r="G1036" s="314">
        <f t="shared" si="90"/>
        <v>0</v>
      </c>
    </row>
    <row r="1037" ht="15.6" customHeight="1" outlineLevel="2" spans="1:7">
      <c r="A1037" s="311" t="s">
        <v>1848</v>
      </c>
      <c r="B1037" s="312" t="s">
        <v>1849</v>
      </c>
      <c r="C1037" s="313"/>
      <c r="D1037" s="313"/>
      <c r="E1037" s="313"/>
      <c r="F1037" s="314">
        <f t="shared" si="89"/>
        <v>0</v>
      </c>
      <c r="G1037" s="314">
        <f t="shared" si="90"/>
        <v>0</v>
      </c>
    </row>
    <row r="1038" ht="15.6" customHeight="1" outlineLevel="2" spans="1:7">
      <c r="A1038" s="311" t="s">
        <v>1850</v>
      </c>
      <c r="B1038" s="312" t="s">
        <v>1851</v>
      </c>
      <c r="C1038" s="313"/>
      <c r="D1038" s="313"/>
      <c r="E1038" s="313"/>
      <c r="F1038" s="314">
        <f t="shared" si="89"/>
        <v>0</v>
      </c>
      <c r="G1038" s="314">
        <f t="shared" si="90"/>
        <v>0</v>
      </c>
    </row>
    <row r="1039" ht="15.6" customHeight="1" outlineLevel="2" spans="1:7">
      <c r="A1039" s="311" t="s">
        <v>1852</v>
      </c>
      <c r="B1039" s="312" t="s">
        <v>1853</v>
      </c>
      <c r="C1039" s="313"/>
      <c r="D1039" s="313"/>
      <c r="E1039" s="313"/>
      <c r="F1039" s="314">
        <f t="shared" si="89"/>
        <v>0</v>
      </c>
      <c r="G1039" s="314">
        <f t="shared" si="90"/>
        <v>0</v>
      </c>
    </row>
    <row r="1040" ht="15.6" customHeight="1" outlineLevel="2" spans="1:7">
      <c r="A1040" s="311" t="s">
        <v>1854</v>
      </c>
      <c r="B1040" s="312" t="s">
        <v>1855</v>
      </c>
      <c r="C1040" s="313"/>
      <c r="D1040" s="313"/>
      <c r="E1040" s="313"/>
      <c r="F1040" s="314">
        <f t="shared" si="89"/>
        <v>0</v>
      </c>
      <c r="G1040" s="314">
        <f t="shared" si="90"/>
        <v>0</v>
      </c>
    </row>
    <row r="1041" ht="15.6" customHeight="1" outlineLevel="2" spans="1:7">
      <c r="A1041" s="311" t="s">
        <v>1856</v>
      </c>
      <c r="B1041" s="312" t="s">
        <v>1857</v>
      </c>
      <c r="C1041" s="313">
        <v>279</v>
      </c>
      <c r="D1041" s="315">
        <v>655</v>
      </c>
      <c r="E1041" s="313">
        <v>600</v>
      </c>
      <c r="F1041" s="314">
        <f t="shared" si="89"/>
        <v>2.1505376344086</v>
      </c>
      <c r="G1041" s="314">
        <f t="shared" si="90"/>
        <v>0.916030534351145</v>
      </c>
    </row>
    <row r="1042" outlineLevel="1" spans="1:7">
      <c r="A1042" s="307" t="s">
        <v>1858</v>
      </c>
      <c r="B1042" s="308" t="s">
        <v>1859</v>
      </c>
      <c r="C1042" s="309">
        <f>SUM(C1043:C1046)</f>
        <v>0</v>
      </c>
      <c r="D1042" s="309">
        <f>SUM(D1043:D1046)</f>
        <v>0</v>
      </c>
      <c r="E1042" s="309">
        <f>SUM(E1043:E1046)</f>
        <v>0</v>
      </c>
      <c r="F1042" s="310">
        <f t="shared" si="89"/>
        <v>0</v>
      </c>
      <c r="G1042" s="310">
        <f t="shared" si="90"/>
        <v>0</v>
      </c>
    </row>
    <row r="1043" ht="15.6" customHeight="1" outlineLevel="2" spans="1:7">
      <c r="A1043" s="311" t="s">
        <v>1860</v>
      </c>
      <c r="B1043" s="312" t="s">
        <v>65</v>
      </c>
      <c r="C1043" s="313"/>
      <c r="D1043" s="313"/>
      <c r="E1043" s="313"/>
      <c r="F1043" s="314">
        <f t="shared" si="89"/>
        <v>0</v>
      </c>
      <c r="G1043" s="314">
        <f t="shared" si="90"/>
        <v>0</v>
      </c>
    </row>
    <row r="1044" ht="15.6" customHeight="1" outlineLevel="2" spans="1:7">
      <c r="A1044" s="311" t="s">
        <v>1861</v>
      </c>
      <c r="B1044" s="312" t="s">
        <v>67</v>
      </c>
      <c r="C1044" s="313"/>
      <c r="D1044" s="313"/>
      <c r="E1044" s="313"/>
      <c r="F1044" s="314">
        <f t="shared" si="89"/>
        <v>0</v>
      </c>
      <c r="G1044" s="314">
        <f t="shared" si="90"/>
        <v>0</v>
      </c>
    </row>
    <row r="1045" ht="15.6" customHeight="1" outlineLevel="2" spans="1:7">
      <c r="A1045" s="311" t="s">
        <v>1862</v>
      </c>
      <c r="B1045" s="312" t="s">
        <v>69</v>
      </c>
      <c r="C1045" s="313"/>
      <c r="D1045" s="313"/>
      <c r="E1045" s="313"/>
      <c r="F1045" s="314">
        <f t="shared" ref="F1045:F1108" si="91">IF(C1045&gt;0,E1045/C1045,0)</f>
        <v>0</v>
      </c>
      <c r="G1045" s="314">
        <f t="shared" ref="G1045:G1108" si="92">IF(D1045&gt;0,E1045/D1045,0)</f>
        <v>0</v>
      </c>
    </row>
    <row r="1046" ht="15.6" customHeight="1" outlineLevel="2" spans="1:7">
      <c r="A1046" s="311" t="s">
        <v>1863</v>
      </c>
      <c r="B1046" s="312" t="s">
        <v>1864</v>
      </c>
      <c r="C1046" s="313"/>
      <c r="D1046" s="313"/>
      <c r="E1046" s="313"/>
      <c r="F1046" s="314">
        <f t="shared" si="91"/>
        <v>0</v>
      </c>
      <c r="G1046" s="314">
        <f t="shared" si="92"/>
        <v>0</v>
      </c>
    </row>
    <row r="1047" outlineLevel="1" spans="1:7">
      <c r="A1047" s="307" t="s">
        <v>1865</v>
      </c>
      <c r="B1047" s="308" t="s">
        <v>1866</v>
      </c>
      <c r="C1047" s="309">
        <f>SUM(C1048:C1057)</f>
        <v>0</v>
      </c>
      <c r="D1047" s="309">
        <f>SUM(D1048:D1057)</f>
        <v>0</v>
      </c>
      <c r="E1047" s="309">
        <f>SUM(E1048:E1057)</f>
        <v>0</v>
      </c>
      <c r="F1047" s="310">
        <f t="shared" si="91"/>
        <v>0</v>
      </c>
      <c r="G1047" s="310">
        <f t="shared" si="92"/>
        <v>0</v>
      </c>
    </row>
    <row r="1048" ht="15.6" customHeight="1" outlineLevel="2" spans="1:7">
      <c r="A1048" s="311" t="s">
        <v>1867</v>
      </c>
      <c r="B1048" s="312" t="s">
        <v>65</v>
      </c>
      <c r="C1048" s="313"/>
      <c r="D1048" s="313"/>
      <c r="E1048" s="313"/>
      <c r="F1048" s="314">
        <f t="shared" si="91"/>
        <v>0</v>
      </c>
      <c r="G1048" s="314">
        <f t="shared" si="92"/>
        <v>0</v>
      </c>
    </row>
    <row r="1049" ht="15.6" customHeight="1" outlineLevel="2" spans="1:7">
      <c r="A1049" s="311" t="s">
        <v>1868</v>
      </c>
      <c r="B1049" s="312" t="s">
        <v>67</v>
      </c>
      <c r="C1049" s="313"/>
      <c r="D1049" s="313"/>
      <c r="E1049" s="313"/>
      <c r="F1049" s="314">
        <f t="shared" si="91"/>
        <v>0</v>
      </c>
      <c r="G1049" s="314">
        <f t="shared" si="92"/>
        <v>0</v>
      </c>
    </row>
    <row r="1050" ht="15.6" customHeight="1" outlineLevel="2" spans="1:7">
      <c r="A1050" s="311" t="s">
        <v>1869</v>
      </c>
      <c r="B1050" s="312" t="s">
        <v>69</v>
      </c>
      <c r="C1050" s="313"/>
      <c r="D1050" s="313"/>
      <c r="E1050" s="313"/>
      <c r="F1050" s="314">
        <f t="shared" si="91"/>
        <v>0</v>
      </c>
      <c r="G1050" s="314">
        <f t="shared" si="92"/>
        <v>0</v>
      </c>
    </row>
    <row r="1051" ht="15.6" customHeight="1" outlineLevel="2" spans="1:7">
      <c r="A1051" s="311" t="s">
        <v>1870</v>
      </c>
      <c r="B1051" s="312" t="s">
        <v>1871</v>
      </c>
      <c r="C1051" s="313"/>
      <c r="D1051" s="313"/>
      <c r="E1051" s="313"/>
      <c r="F1051" s="314">
        <f t="shared" si="91"/>
        <v>0</v>
      </c>
      <c r="G1051" s="314">
        <f t="shared" si="92"/>
        <v>0</v>
      </c>
    </row>
    <row r="1052" ht="15.6" customHeight="1" outlineLevel="2" spans="1:7">
      <c r="A1052" s="311" t="s">
        <v>1872</v>
      </c>
      <c r="B1052" s="312" t="s">
        <v>1873</v>
      </c>
      <c r="C1052" s="313"/>
      <c r="D1052" s="313"/>
      <c r="E1052" s="313"/>
      <c r="F1052" s="314">
        <f t="shared" si="91"/>
        <v>0</v>
      </c>
      <c r="G1052" s="314">
        <f t="shared" si="92"/>
        <v>0</v>
      </c>
    </row>
    <row r="1053" ht="15.6" customHeight="1" outlineLevel="2" spans="1:7">
      <c r="A1053" s="311" t="s">
        <v>1874</v>
      </c>
      <c r="B1053" s="312" t="s">
        <v>1875</v>
      </c>
      <c r="C1053" s="313"/>
      <c r="D1053" s="313"/>
      <c r="E1053" s="313"/>
      <c r="F1053" s="314">
        <f t="shared" si="91"/>
        <v>0</v>
      </c>
      <c r="G1053" s="314">
        <f t="shared" si="92"/>
        <v>0</v>
      </c>
    </row>
    <row r="1054" ht="15.6" customHeight="1" outlineLevel="2" spans="1:7">
      <c r="A1054" s="311" t="s">
        <v>1876</v>
      </c>
      <c r="B1054" s="312" t="s">
        <v>1877</v>
      </c>
      <c r="C1054" s="313"/>
      <c r="D1054" s="313"/>
      <c r="E1054" s="313"/>
      <c r="F1054" s="314">
        <f t="shared" si="91"/>
        <v>0</v>
      </c>
      <c r="G1054" s="314">
        <f t="shared" si="92"/>
        <v>0</v>
      </c>
    </row>
    <row r="1055" ht="15.6" customHeight="1" outlineLevel="2" spans="1:7">
      <c r="A1055" s="311" t="s">
        <v>1878</v>
      </c>
      <c r="B1055" s="312" t="s">
        <v>1879</v>
      </c>
      <c r="C1055" s="313"/>
      <c r="D1055" s="313"/>
      <c r="E1055" s="313"/>
      <c r="F1055" s="314">
        <f t="shared" si="91"/>
        <v>0</v>
      </c>
      <c r="G1055" s="314">
        <f t="shared" si="92"/>
        <v>0</v>
      </c>
    </row>
    <row r="1056" ht="15.6" customHeight="1" outlineLevel="2" spans="1:7">
      <c r="A1056" s="311" t="s">
        <v>1880</v>
      </c>
      <c r="B1056" s="312" t="s">
        <v>83</v>
      </c>
      <c r="C1056" s="313"/>
      <c r="D1056" s="313"/>
      <c r="E1056" s="313"/>
      <c r="F1056" s="314">
        <f t="shared" si="91"/>
        <v>0</v>
      </c>
      <c r="G1056" s="314">
        <f t="shared" si="92"/>
        <v>0</v>
      </c>
    </row>
    <row r="1057" ht="15.6" customHeight="1" outlineLevel="2" spans="1:7">
      <c r="A1057" s="311" t="s">
        <v>1881</v>
      </c>
      <c r="B1057" s="312" t="s">
        <v>1882</v>
      </c>
      <c r="C1057" s="313"/>
      <c r="D1057" s="313"/>
      <c r="E1057" s="313"/>
      <c r="F1057" s="314">
        <f t="shared" si="91"/>
        <v>0</v>
      </c>
      <c r="G1057" s="314">
        <f t="shared" si="92"/>
        <v>0</v>
      </c>
    </row>
    <row r="1058" outlineLevel="1" spans="1:7">
      <c r="A1058" s="307" t="s">
        <v>1883</v>
      </c>
      <c r="B1058" s="308" t="s">
        <v>1884</v>
      </c>
      <c r="C1058" s="309">
        <f>SUM(C1059:C1064)</f>
        <v>0</v>
      </c>
      <c r="D1058" s="309">
        <f>SUM(D1059:D1064)</f>
        <v>0</v>
      </c>
      <c r="E1058" s="309">
        <f>SUM(E1059:E1064)</f>
        <v>0</v>
      </c>
      <c r="F1058" s="310">
        <f t="shared" si="91"/>
        <v>0</v>
      </c>
      <c r="G1058" s="310">
        <f t="shared" si="92"/>
        <v>0</v>
      </c>
    </row>
    <row r="1059" ht="15.6" customHeight="1" outlineLevel="2" spans="1:7">
      <c r="A1059" s="311" t="s">
        <v>1885</v>
      </c>
      <c r="B1059" s="312" t="s">
        <v>65</v>
      </c>
      <c r="C1059" s="313"/>
      <c r="D1059" s="313"/>
      <c r="E1059" s="313"/>
      <c r="F1059" s="314">
        <f t="shared" si="91"/>
        <v>0</v>
      </c>
      <c r="G1059" s="314">
        <f t="shared" si="92"/>
        <v>0</v>
      </c>
    </row>
    <row r="1060" ht="15.6" customHeight="1" outlineLevel="2" spans="1:7">
      <c r="A1060" s="311" t="s">
        <v>1886</v>
      </c>
      <c r="B1060" s="312" t="s">
        <v>67</v>
      </c>
      <c r="C1060" s="313"/>
      <c r="D1060" s="313"/>
      <c r="E1060" s="313"/>
      <c r="F1060" s="314">
        <f t="shared" si="91"/>
        <v>0</v>
      </c>
      <c r="G1060" s="314">
        <f t="shared" si="92"/>
        <v>0</v>
      </c>
    </row>
    <row r="1061" ht="15.6" customHeight="1" outlineLevel="2" spans="1:7">
      <c r="A1061" s="311" t="s">
        <v>1887</v>
      </c>
      <c r="B1061" s="312" t="s">
        <v>69</v>
      </c>
      <c r="C1061" s="313"/>
      <c r="D1061" s="313"/>
      <c r="E1061" s="313"/>
      <c r="F1061" s="314">
        <f t="shared" si="91"/>
        <v>0</v>
      </c>
      <c r="G1061" s="314">
        <f t="shared" si="92"/>
        <v>0</v>
      </c>
    </row>
    <row r="1062" ht="15.6" customHeight="1" outlineLevel="2" spans="1:7">
      <c r="A1062" s="311" t="s">
        <v>1888</v>
      </c>
      <c r="B1062" s="312" t="s">
        <v>1889</v>
      </c>
      <c r="C1062" s="313"/>
      <c r="D1062" s="313"/>
      <c r="E1062" s="313"/>
      <c r="F1062" s="314">
        <f t="shared" si="91"/>
        <v>0</v>
      </c>
      <c r="G1062" s="314">
        <f t="shared" si="92"/>
        <v>0</v>
      </c>
    </row>
    <row r="1063" ht="15.6" customHeight="1" outlineLevel="2" spans="1:7">
      <c r="A1063" s="311" t="s">
        <v>1890</v>
      </c>
      <c r="B1063" s="312" t="s">
        <v>1891</v>
      </c>
      <c r="C1063" s="313"/>
      <c r="D1063" s="313"/>
      <c r="E1063" s="313"/>
      <c r="F1063" s="314">
        <f t="shared" si="91"/>
        <v>0</v>
      </c>
      <c r="G1063" s="314">
        <f t="shared" si="92"/>
        <v>0</v>
      </c>
    </row>
    <row r="1064" ht="15.6" customHeight="1" outlineLevel="2" spans="1:7">
      <c r="A1064" s="311" t="s">
        <v>1892</v>
      </c>
      <c r="B1064" s="312" t="s">
        <v>1893</v>
      </c>
      <c r="C1064" s="313"/>
      <c r="D1064" s="313"/>
      <c r="E1064" s="313"/>
      <c r="F1064" s="314">
        <f t="shared" si="91"/>
        <v>0</v>
      </c>
      <c r="G1064" s="314">
        <f t="shared" si="92"/>
        <v>0</v>
      </c>
    </row>
    <row r="1065" outlineLevel="1" spans="1:7">
      <c r="A1065" s="307" t="s">
        <v>1894</v>
      </c>
      <c r="B1065" s="308" t="s">
        <v>1895</v>
      </c>
      <c r="C1065" s="309">
        <f>SUM(C1066:C1072)</f>
        <v>2321</v>
      </c>
      <c r="D1065" s="309">
        <f>SUM(D1066:D1072)</f>
        <v>20568</v>
      </c>
      <c r="E1065" s="309">
        <f>SUM(E1066:E1072)</f>
        <v>24112</v>
      </c>
      <c r="F1065" s="310">
        <f t="shared" si="91"/>
        <v>10.3886255924171</v>
      </c>
      <c r="G1065" s="310">
        <f t="shared" si="92"/>
        <v>1.17230649552703</v>
      </c>
    </row>
    <row r="1066" ht="15.6" customHeight="1" outlineLevel="2" spans="1:7">
      <c r="A1066" s="311" t="s">
        <v>1896</v>
      </c>
      <c r="B1066" s="312" t="s">
        <v>65</v>
      </c>
      <c r="C1066" s="313"/>
      <c r="D1066" s="313"/>
      <c r="E1066" s="313"/>
      <c r="F1066" s="314">
        <f t="shared" si="91"/>
        <v>0</v>
      </c>
      <c r="G1066" s="314">
        <f t="shared" si="92"/>
        <v>0</v>
      </c>
    </row>
    <row r="1067" ht="15.6" customHeight="1" outlineLevel="2" spans="1:7">
      <c r="A1067" s="311" t="s">
        <v>1897</v>
      </c>
      <c r="B1067" s="312" t="s">
        <v>67</v>
      </c>
      <c r="C1067" s="313"/>
      <c r="D1067" s="313"/>
      <c r="E1067" s="313"/>
      <c r="F1067" s="314">
        <f t="shared" si="91"/>
        <v>0</v>
      </c>
      <c r="G1067" s="314">
        <f t="shared" si="92"/>
        <v>0</v>
      </c>
    </row>
    <row r="1068" ht="15.6" customHeight="1" outlineLevel="2" spans="1:7">
      <c r="A1068" s="311" t="s">
        <v>1898</v>
      </c>
      <c r="B1068" s="312" t="s">
        <v>69</v>
      </c>
      <c r="C1068" s="313"/>
      <c r="D1068" s="313"/>
      <c r="E1068" s="313"/>
      <c r="F1068" s="314">
        <f t="shared" si="91"/>
        <v>0</v>
      </c>
      <c r="G1068" s="314">
        <f t="shared" si="92"/>
        <v>0</v>
      </c>
    </row>
    <row r="1069" ht="15.6" customHeight="1" outlineLevel="2" spans="1:7">
      <c r="A1069" s="311" t="s">
        <v>1899</v>
      </c>
      <c r="B1069" s="312" t="s">
        <v>1900</v>
      </c>
      <c r="C1069" s="313"/>
      <c r="D1069" s="313"/>
      <c r="E1069" s="313"/>
      <c r="F1069" s="314">
        <f t="shared" si="91"/>
        <v>0</v>
      </c>
      <c r="G1069" s="314">
        <f t="shared" si="92"/>
        <v>0</v>
      </c>
    </row>
    <row r="1070" ht="15.6" customHeight="1" outlineLevel="2" spans="1:7">
      <c r="A1070" s="311" t="s">
        <v>1901</v>
      </c>
      <c r="B1070" s="312" t="s">
        <v>1902</v>
      </c>
      <c r="C1070" s="313"/>
      <c r="D1070" s="313">
        <v>639</v>
      </c>
      <c r="E1070" s="313">
        <v>650</v>
      </c>
      <c r="F1070" s="314">
        <f t="shared" si="91"/>
        <v>0</v>
      </c>
      <c r="G1070" s="314">
        <f t="shared" si="92"/>
        <v>1.01721439749609</v>
      </c>
    </row>
    <row r="1071" ht="15.6" customHeight="1" outlineLevel="2" spans="1:7">
      <c r="A1071" s="311" t="s">
        <v>1903</v>
      </c>
      <c r="B1071" s="312" t="s">
        <v>1904</v>
      </c>
      <c r="C1071" s="313"/>
      <c r="D1071" s="313">
        <v>159</v>
      </c>
      <c r="E1071" s="313">
        <v>160</v>
      </c>
      <c r="F1071" s="314">
        <f t="shared" si="91"/>
        <v>0</v>
      </c>
      <c r="G1071" s="314">
        <f t="shared" si="92"/>
        <v>1.0062893081761</v>
      </c>
    </row>
    <row r="1072" ht="15.6" customHeight="1" outlineLevel="2" spans="1:7">
      <c r="A1072" s="311" t="s">
        <v>1905</v>
      </c>
      <c r="B1072" s="312" t="s">
        <v>1906</v>
      </c>
      <c r="C1072" s="313">
        <v>2321</v>
      </c>
      <c r="D1072" s="313">
        <v>19770</v>
      </c>
      <c r="E1072" s="313">
        <v>23302</v>
      </c>
      <c r="F1072" s="314">
        <f t="shared" si="91"/>
        <v>10.0396380870315</v>
      </c>
      <c r="G1072" s="314">
        <f t="shared" si="92"/>
        <v>1.1786545270612</v>
      </c>
    </row>
    <row r="1073" outlineLevel="1" spans="1:7">
      <c r="A1073" s="307" t="s">
        <v>1907</v>
      </c>
      <c r="B1073" s="308" t="s">
        <v>1908</v>
      </c>
      <c r="C1073" s="309">
        <f>SUM(C1074:C1078)</f>
        <v>0</v>
      </c>
      <c r="D1073" s="309">
        <f>SUM(D1074:D1078)</f>
        <v>0</v>
      </c>
      <c r="E1073" s="309">
        <f>SUM(E1074:E1078)</f>
        <v>0</v>
      </c>
      <c r="F1073" s="310">
        <f t="shared" si="91"/>
        <v>0</v>
      </c>
      <c r="G1073" s="310">
        <f t="shared" si="92"/>
        <v>0</v>
      </c>
    </row>
    <row r="1074" ht="15.6" customHeight="1" outlineLevel="2" spans="1:7">
      <c r="A1074" s="311" t="s">
        <v>1909</v>
      </c>
      <c r="B1074" s="312" t="s">
        <v>1910</v>
      </c>
      <c r="C1074" s="313"/>
      <c r="D1074" s="313"/>
      <c r="E1074" s="313"/>
      <c r="F1074" s="314">
        <f t="shared" si="91"/>
        <v>0</v>
      </c>
      <c r="G1074" s="314">
        <f t="shared" si="92"/>
        <v>0</v>
      </c>
    </row>
    <row r="1075" ht="15.6" customHeight="1" outlineLevel="2" spans="1:7">
      <c r="A1075" s="311" t="s">
        <v>1911</v>
      </c>
      <c r="B1075" s="312" t="s">
        <v>1912</v>
      </c>
      <c r="C1075" s="316"/>
      <c r="D1075" s="313"/>
      <c r="E1075" s="313"/>
      <c r="F1075" s="314">
        <f t="shared" si="91"/>
        <v>0</v>
      </c>
      <c r="G1075" s="314">
        <f t="shared" si="92"/>
        <v>0</v>
      </c>
    </row>
    <row r="1076" ht="15.6" customHeight="1" outlineLevel="2" spans="1:7">
      <c r="A1076" s="311" t="s">
        <v>1913</v>
      </c>
      <c r="B1076" s="312" t="s">
        <v>1914</v>
      </c>
      <c r="C1076" s="313"/>
      <c r="D1076" s="313"/>
      <c r="E1076" s="313"/>
      <c r="F1076" s="314">
        <f t="shared" si="91"/>
        <v>0</v>
      </c>
      <c r="G1076" s="314">
        <f t="shared" si="92"/>
        <v>0</v>
      </c>
    </row>
    <row r="1077" ht="15.6" customHeight="1" outlineLevel="2" spans="1:7">
      <c r="A1077" s="311" t="s">
        <v>1915</v>
      </c>
      <c r="B1077" s="312" t="s">
        <v>1916</v>
      </c>
      <c r="C1077" s="313"/>
      <c r="D1077" s="313"/>
      <c r="E1077" s="313"/>
      <c r="F1077" s="314">
        <f t="shared" si="91"/>
        <v>0</v>
      </c>
      <c r="G1077" s="314">
        <f t="shared" si="92"/>
        <v>0</v>
      </c>
    </row>
    <row r="1078" ht="15.6" customHeight="1" outlineLevel="2" spans="1:7">
      <c r="A1078" s="311" t="s">
        <v>1917</v>
      </c>
      <c r="B1078" s="312" t="s">
        <v>1908</v>
      </c>
      <c r="C1078" s="315"/>
      <c r="D1078" s="315"/>
      <c r="E1078" s="313"/>
      <c r="F1078" s="314">
        <f t="shared" si="91"/>
        <v>0</v>
      </c>
      <c r="G1078" s="314">
        <f t="shared" si="92"/>
        <v>0</v>
      </c>
    </row>
    <row r="1079" spans="1:7">
      <c r="A1079" s="304" t="s">
        <v>1918</v>
      </c>
      <c r="B1079" s="114" t="s">
        <v>1919</v>
      </c>
      <c r="C1079" s="305">
        <f>SUM(C1080,C1090,C1096)</f>
        <v>0</v>
      </c>
      <c r="D1079" s="305">
        <f>SUM(D1080,D1090,D1096)</f>
        <v>88</v>
      </c>
      <c r="E1079" s="305">
        <f>SUM(E1080,E1090,E1096)</f>
        <v>100</v>
      </c>
      <c r="F1079" s="306">
        <f t="shared" si="91"/>
        <v>0</v>
      </c>
      <c r="G1079" s="306">
        <f t="shared" si="92"/>
        <v>1.13636363636364</v>
      </c>
    </row>
    <row r="1080" outlineLevel="1" spans="1:7">
      <c r="A1080" s="307" t="s">
        <v>1920</v>
      </c>
      <c r="B1080" s="308" t="s">
        <v>1921</v>
      </c>
      <c r="C1080" s="309">
        <f>SUM(C1081:C1089)</f>
        <v>0</v>
      </c>
      <c r="D1080" s="309">
        <f>SUM(D1081:D1089)</f>
        <v>88</v>
      </c>
      <c r="E1080" s="309">
        <f>SUM(E1081:E1089)</f>
        <v>100</v>
      </c>
      <c r="F1080" s="310">
        <f t="shared" si="91"/>
        <v>0</v>
      </c>
      <c r="G1080" s="310">
        <f t="shared" si="92"/>
        <v>1.13636363636364</v>
      </c>
    </row>
    <row r="1081" ht="15.6" customHeight="1" outlineLevel="2" spans="1:7">
      <c r="A1081" s="311" t="s">
        <v>1922</v>
      </c>
      <c r="B1081" s="312" t="s">
        <v>65</v>
      </c>
      <c r="C1081" s="313"/>
      <c r="D1081" s="313"/>
      <c r="E1081" s="313"/>
      <c r="F1081" s="314">
        <f t="shared" si="91"/>
        <v>0</v>
      </c>
      <c r="G1081" s="314">
        <f t="shared" si="92"/>
        <v>0</v>
      </c>
    </row>
    <row r="1082" ht="15.6" customHeight="1" outlineLevel="2" spans="1:7">
      <c r="A1082" s="311" t="s">
        <v>1923</v>
      </c>
      <c r="B1082" s="312" t="s">
        <v>67</v>
      </c>
      <c r="C1082" s="313"/>
      <c r="D1082" s="313"/>
      <c r="E1082" s="313"/>
      <c r="F1082" s="314">
        <f t="shared" si="91"/>
        <v>0</v>
      </c>
      <c r="G1082" s="314">
        <f t="shared" si="92"/>
        <v>0</v>
      </c>
    </row>
    <row r="1083" ht="15.6" customHeight="1" outlineLevel="2" spans="1:7">
      <c r="A1083" s="311" t="s">
        <v>1924</v>
      </c>
      <c r="B1083" s="312" t="s">
        <v>69</v>
      </c>
      <c r="C1083" s="313"/>
      <c r="D1083" s="313"/>
      <c r="E1083" s="313"/>
      <c r="F1083" s="314">
        <f t="shared" si="91"/>
        <v>0</v>
      </c>
      <c r="G1083" s="314">
        <f t="shared" si="92"/>
        <v>0</v>
      </c>
    </row>
    <row r="1084" ht="15.6" customHeight="1" outlineLevel="2" spans="1:7">
      <c r="A1084" s="311" t="s">
        <v>1925</v>
      </c>
      <c r="B1084" s="312" t="s">
        <v>1926</v>
      </c>
      <c r="C1084" s="313"/>
      <c r="D1084" s="313"/>
      <c r="E1084" s="313"/>
      <c r="F1084" s="314">
        <f t="shared" si="91"/>
        <v>0</v>
      </c>
      <c r="G1084" s="314">
        <f t="shared" si="92"/>
        <v>0</v>
      </c>
    </row>
    <row r="1085" ht="15.6" customHeight="1" outlineLevel="2" spans="1:7">
      <c r="A1085" s="311" t="s">
        <v>1927</v>
      </c>
      <c r="B1085" s="312" t="s">
        <v>1928</v>
      </c>
      <c r="C1085" s="313"/>
      <c r="D1085" s="313"/>
      <c r="E1085" s="313"/>
      <c r="F1085" s="314">
        <f t="shared" si="91"/>
        <v>0</v>
      </c>
      <c r="G1085" s="314">
        <f t="shared" si="92"/>
        <v>0</v>
      </c>
    </row>
    <row r="1086" ht="15.6" customHeight="1" outlineLevel="2" spans="1:7">
      <c r="A1086" s="311" t="s">
        <v>1929</v>
      </c>
      <c r="B1086" s="312" t="s">
        <v>1930</v>
      </c>
      <c r="C1086" s="313"/>
      <c r="D1086" s="313"/>
      <c r="E1086" s="313"/>
      <c r="F1086" s="314">
        <f t="shared" si="91"/>
        <v>0</v>
      </c>
      <c r="G1086" s="314">
        <f t="shared" si="92"/>
        <v>0</v>
      </c>
    </row>
    <row r="1087" ht="15.6" customHeight="1" outlineLevel="2" spans="1:7">
      <c r="A1087" s="311" t="s">
        <v>1931</v>
      </c>
      <c r="B1087" s="312" t="s">
        <v>1932</v>
      </c>
      <c r="C1087" s="313"/>
      <c r="D1087" s="313"/>
      <c r="E1087" s="313"/>
      <c r="F1087" s="314">
        <f t="shared" si="91"/>
        <v>0</v>
      </c>
      <c r="G1087" s="314">
        <f t="shared" si="92"/>
        <v>0</v>
      </c>
    </row>
    <row r="1088" ht="15.6" customHeight="1" outlineLevel="2" spans="1:7">
      <c r="A1088" s="311" t="s">
        <v>1933</v>
      </c>
      <c r="B1088" s="312" t="s">
        <v>83</v>
      </c>
      <c r="C1088" s="313"/>
      <c r="D1088" s="313"/>
      <c r="E1088" s="313"/>
      <c r="F1088" s="314">
        <f t="shared" si="91"/>
        <v>0</v>
      </c>
      <c r="G1088" s="314">
        <f t="shared" si="92"/>
        <v>0</v>
      </c>
    </row>
    <row r="1089" ht="15.6" customHeight="1" outlineLevel="2" spans="1:7">
      <c r="A1089" s="311" t="s">
        <v>1934</v>
      </c>
      <c r="B1089" s="312" t="s">
        <v>1935</v>
      </c>
      <c r="C1089" s="315"/>
      <c r="D1089" s="315">
        <v>88</v>
      </c>
      <c r="E1089" s="313">
        <v>100</v>
      </c>
      <c r="F1089" s="314">
        <f t="shared" si="91"/>
        <v>0</v>
      </c>
      <c r="G1089" s="314">
        <f t="shared" si="92"/>
        <v>1.13636363636364</v>
      </c>
    </row>
    <row r="1090" outlineLevel="1" spans="1:7">
      <c r="A1090" s="307" t="s">
        <v>1936</v>
      </c>
      <c r="B1090" s="308" t="s">
        <v>1937</v>
      </c>
      <c r="C1090" s="309">
        <f>SUM(C1091:C1095)</f>
        <v>0</v>
      </c>
      <c r="D1090" s="309">
        <f>SUM(D1091:D1095)</f>
        <v>0</v>
      </c>
      <c r="E1090" s="309">
        <f>SUM(E1091:E1095)</f>
        <v>0</v>
      </c>
      <c r="F1090" s="310">
        <f t="shared" si="91"/>
        <v>0</v>
      </c>
      <c r="G1090" s="310">
        <f t="shared" si="92"/>
        <v>0</v>
      </c>
    </row>
    <row r="1091" ht="15.6" customHeight="1" outlineLevel="2" spans="1:7">
      <c r="A1091" s="311" t="s">
        <v>1938</v>
      </c>
      <c r="B1091" s="312" t="s">
        <v>65</v>
      </c>
      <c r="C1091" s="313"/>
      <c r="D1091" s="313"/>
      <c r="E1091" s="313"/>
      <c r="F1091" s="314">
        <f t="shared" si="91"/>
        <v>0</v>
      </c>
      <c r="G1091" s="314">
        <f t="shared" si="92"/>
        <v>0</v>
      </c>
    </row>
    <row r="1092" ht="15.6" customHeight="1" outlineLevel="2" spans="1:7">
      <c r="A1092" s="311" t="s">
        <v>1939</v>
      </c>
      <c r="B1092" s="312" t="s">
        <v>67</v>
      </c>
      <c r="C1092" s="313"/>
      <c r="D1092" s="313"/>
      <c r="E1092" s="313"/>
      <c r="F1092" s="314">
        <f t="shared" si="91"/>
        <v>0</v>
      </c>
      <c r="G1092" s="314">
        <f t="shared" si="92"/>
        <v>0</v>
      </c>
    </row>
    <row r="1093" ht="15.6" customHeight="1" outlineLevel="2" spans="1:7">
      <c r="A1093" s="311" t="s">
        <v>1940</v>
      </c>
      <c r="B1093" s="312" t="s">
        <v>69</v>
      </c>
      <c r="C1093" s="313"/>
      <c r="D1093" s="313"/>
      <c r="E1093" s="313"/>
      <c r="F1093" s="314">
        <f t="shared" si="91"/>
        <v>0</v>
      </c>
      <c r="G1093" s="314">
        <f t="shared" si="92"/>
        <v>0</v>
      </c>
    </row>
    <row r="1094" ht="15.6" customHeight="1" outlineLevel="2" spans="1:7">
      <c r="A1094" s="311" t="s">
        <v>1941</v>
      </c>
      <c r="B1094" s="312" t="s">
        <v>1942</v>
      </c>
      <c r="C1094" s="313"/>
      <c r="D1094" s="313"/>
      <c r="E1094" s="313"/>
      <c r="F1094" s="314">
        <f t="shared" si="91"/>
        <v>0</v>
      </c>
      <c r="G1094" s="314">
        <f t="shared" si="92"/>
        <v>0</v>
      </c>
    </row>
    <row r="1095" ht="15.6" customHeight="1" outlineLevel="2" spans="1:7">
      <c r="A1095" s="311" t="s">
        <v>1943</v>
      </c>
      <c r="B1095" s="312" t="s">
        <v>1944</v>
      </c>
      <c r="C1095" s="315"/>
      <c r="D1095" s="315"/>
      <c r="E1095" s="313"/>
      <c r="F1095" s="314">
        <f t="shared" si="91"/>
        <v>0</v>
      </c>
      <c r="G1095" s="314">
        <f t="shared" si="92"/>
        <v>0</v>
      </c>
    </row>
    <row r="1096" outlineLevel="1" spans="1:7">
      <c r="A1096" s="307" t="s">
        <v>1945</v>
      </c>
      <c r="B1096" s="308" t="s">
        <v>1946</v>
      </c>
      <c r="C1096" s="309">
        <f>SUM(C1097:C1098)</f>
        <v>0</v>
      </c>
      <c r="D1096" s="309">
        <f>SUM(D1097:D1098)</f>
        <v>0</v>
      </c>
      <c r="E1096" s="309">
        <f>SUM(E1097:E1098)</f>
        <v>0</v>
      </c>
      <c r="F1096" s="310">
        <f t="shared" si="91"/>
        <v>0</v>
      </c>
      <c r="G1096" s="310">
        <f t="shared" si="92"/>
        <v>0</v>
      </c>
    </row>
    <row r="1097" ht="15.6" customHeight="1" outlineLevel="2" spans="1:7">
      <c r="A1097" s="311" t="s">
        <v>1947</v>
      </c>
      <c r="B1097" s="312" t="s">
        <v>1948</v>
      </c>
      <c r="C1097" s="313"/>
      <c r="D1097" s="313"/>
      <c r="E1097" s="313"/>
      <c r="F1097" s="314">
        <f t="shared" si="91"/>
        <v>0</v>
      </c>
      <c r="G1097" s="314">
        <f t="shared" si="92"/>
        <v>0</v>
      </c>
    </row>
    <row r="1098" ht="15.6" customHeight="1" outlineLevel="2" spans="1:7">
      <c r="A1098" s="311" t="s">
        <v>1949</v>
      </c>
      <c r="B1098" s="312" t="s">
        <v>1946</v>
      </c>
      <c r="C1098" s="315"/>
      <c r="D1098" s="315"/>
      <c r="E1098" s="313"/>
      <c r="F1098" s="314">
        <f t="shared" si="91"/>
        <v>0</v>
      </c>
      <c r="G1098" s="314">
        <f t="shared" si="92"/>
        <v>0</v>
      </c>
    </row>
    <row r="1099" spans="1:7">
      <c r="A1099" s="304" t="s">
        <v>1950</v>
      </c>
      <c r="B1099" s="114" t="s">
        <v>1951</v>
      </c>
      <c r="C1099" s="305">
        <f>SUM(C1100,C1107,C1117,C1123,C1126)</f>
        <v>0</v>
      </c>
      <c r="D1099" s="305">
        <f>SUM(D1100,D1107,D1117,D1123,D1126)</f>
        <v>0</v>
      </c>
      <c r="E1099" s="305">
        <f>SUM(E1100,E1107,E1117,E1123,E1126)</f>
        <v>0</v>
      </c>
      <c r="F1099" s="306">
        <f t="shared" si="91"/>
        <v>0</v>
      </c>
      <c r="G1099" s="306">
        <f t="shared" si="92"/>
        <v>0</v>
      </c>
    </row>
    <row r="1100" outlineLevel="1" spans="1:7">
      <c r="A1100" s="307" t="s">
        <v>1952</v>
      </c>
      <c r="B1100" s="308" t="s">
        <v>1953</v>
      </c>
      <c r="C1100" s="309">
        <f>SUM(C1101:C1106)</f>
        <v>0</v>
      </c>
      <c r="D1100" s="309">
        <f>SUM(D1101:D1106)</f>
        <v>0</v>
      </c>
      <c r="E1100" s="309">
        <f>SUM(E1101:E1106)</f>
        <v>0</v>
      </c>
      <c r="F1100" s="310">
        <f t="shared" si="91"/>
        <v>0</v>
      </c>
      <c r="G1100" s="310">
        <f t="shared" si="92"/>
        <v>0</v>
      </c>
    </row>
    <row r="1101" ht="15.6" customHeight="1" outlineLevel="2" spans="1:7">
      <c r="A1101" s="311" t="s">
        <v>1954</v>
      </c>
      <c r="B1101" s="312" t="s">
        <v>65</v>
      </c>
      <c r="C1101" s="313"/>
      <c r="D1101" s="313"/>
      <c r="E1101" s="313"/>
      <c r="F1101" s="314">
        <f t="shared" si="91"/>
        <v>0</v>
      </c>
      <c r="G1101" s="314">
        <f t="shared" si="92"/>
        <v>0</v>
      </c>
    </row>
    <row r="1102" ht="15.6" customHeight="1" outlineLevel="2" spans="1:7">
      <c r="A1102" s="311" t="s">
        <v>1955</v>
      </c>
      <c r="B1102" s="312" t="s">
        <v>67</v>
      </c>
      <c r="C1102" s="313"/>
      <c r="D1102" s="313"/>
      <c r="E1102" s="313"/>
      <c r="F1102" s="314">
        <f t="shared" si="91"/>
        <v>0</v>
      </c>
      <c r="G1102" s="314">
        <f t="shared" si="92"/>
        <v>0</v>
      </c>
    </row>
    <row r="1103" ht="15.6" customHeight="1" outlineLevel="2" spans="1:7">
      <c r="A1103" s="311" t="s">
        <v>1956</v>
      </c>
      <c r="B1103" s="312" t="s">
        <v>69</v>
      </c>
      <c r="C1103" s="313"/>
      <c r="D1103" s="313"/>
      <c r="E1103" s="313"/>
      <c r="F1103" s="314">
        <f t="shared" si="91"/>
        <v>0</v>
      </c>
      <c r="G1103" s="314">
        <f t="shared" si="92"/>
        <v>0</v>
      </c>
    </row>
    <row r="1104" ht="15.6" customHeight="1" outlineLevel="2" spans="1:7">
      <c r="A1104" s="311" t="s">
        <v>1957</v>
      </c>
      <c r="B1104" s="312" t="s">
        <v>1958</v>
      </c>
      <c r="C1104" s="313"/>
      <c r="D1104" s="313"/>
      <c r="E1104" s="313"/>
      <c r="F1104" s="314">
        <f t="shared" si="91"/>
        <v>0</v>
      </c>
      <c r="G1104" s="314">
        <f t="shared" si="92"/>
        <v>0</v>
      </c>
    </row>
    <row r="1105" ht="15.6" customHeight="1" outlineLevel="2" spans="1:7">
      <c r="A1105" s="311" t="s">
        <v>1959</v>
      </c>
      <c r="B1105" s="312" t="s">
        <v>83</v>
      </c>
      <c r="C1105" s="313"/>
      <c r="D1105" s="313"/>
      <c r="E1105" s="313"/>
      <c r="F1105" s="314">
        <f t="shared" si="91"/>
        <v>0</v>
      </c>
      <c r="G1105" s="314">
        <f t="shared" si="92"/>
        <v>0</v>
      </c>
    </row>
    <row r="1106" ht="15.6" customHeight="1" outlineLevel="2" spans="1:7">
      <c r="A1106" s="311" t="s">
        <v>1960</v>
      </c>
      <c r="B1106" s="312" t="s">
        <v>1961</v>
      </c>
      <c r="C1106" s="313"/>
      <c r="D1106" s="313"/>
      <c r="E1106" s="313"/>
      <c r="F1106" s="314">
        <f t="shared" si="91"/>
        <v>0</v>
      </c>
      <c r="G1106" s="314">
        <f t="shared" si="92"/>
        <v>0</v>
      </c>
    </row>
    <row r="1107" outlineLevel="1" spans="1:7">
      <c r="A1107" s="307" t="s">
        <v>1962</v>
      </c>
      <c r="B1107" s="308" t="s">
        <v>1963</v>
      </c>
      <c r="C1107" s="309">
        <f>SUM(C1108:C1116)</f>
        <v>0</v>
      </c>
      <c r="D1107" s="309">
        <f>SUM(D1108:D1116)</f>
        <v>0</v>
      </c>
      <c r="E1107" s="309">
        <f>SUM(E1108:E1116)</f>
        <v>0</v>
      </c>
      <c r="F1107" s="310">
        <f t="shared" si="91"/>
        <v>0</v>
      </c>
      <c r="G1107" s="310">
        <f t="shared" si="92"/>
        <v>0</v>
      </c>
    </row>
    <row r="1108" ht="15.6" customHeight="1" outlineLevel="2" spans="1:7">
      <c r="A1108" s="311" t="s">
        <v>1964</v>
      </c>
      <c r="B1108" s="312" t="s">
        <v>1965</v>
      </c>
      <c r="C1108" s="313"/>
      <c r="D1108" s="313"/>
      <c r="E1108" s="313"/>
      <c r="F1108" s="314">
        <f t="shared" si="91"/>
        <v>0</v>
      </c>
      <c r="G1108" s="314">
        <f t="shared" si="92"/>
        <v>0</v>
      </c>
    </row>
    <row r="1109" ht="15.6" customHeight="1" outlineLevel="2" spans="1:7">
      <c r="A1109" s="311" t="s">
        <v>1966</v>
      </c>
      <c r="B1109" s="312" t="s">
        <v>1967</v>
      </c>
      <c r="C1109" s="313"/>
      <c r="D1109" s="313"/>
      <c r="E1109" s="313"/>
      <c r="F1109" s="314">
        <f t="shared" ref="F1109:F1172" si="93">IF(C1109&gt;0,E1109/C1109,0)</f>
        <v>0</v>
      </c>
      <c r="G1109" s="314">
        <f t="shared" ref="G1109:G1172" si="94">IF(D1109&gt;0,E1109/D1109,0)</f>
        <v>0</v>
      </c>
    </row>
    <row r="1110" ht="15.6" customHeight="1" outlineLevel="2" spans="1:7">
      <c r="A1110" s="311" t="s">
        <v>1968</v>
      </c>
      <c r="B1110" s="312" t="s">
        <v>1969</v>
      </c>
      <c r="C1110" s="313"/>
      <c r="D1110" s="313"/>
      <c r="E1110" s="313"/>
      <c r="F1110" s="314">
        <f t="shared" si="93"/>
        <v>0</v>
      </c>
      <c r="G1110" s="314">
        <f t="shared" si="94"/>
        <v>0</v>
      </c>
    </row>
    <row r="1111" ht="15.6" customHeight="1" outlineLevel="2" spans="1:7">
      <c r="A1111" s="311" t="s">
        <v>1970</v>
      </c>
      <c r="B1111" s="312" t="s">
        <v>1971</v>
      </c>
      <c r="C1111" s="313"/>
      <c r="D1111" s="313"/>
      <c r="E1111" s="313"/>
      <c r="F1111" s="314">
        <f t="shared" si="93"/>
        <v>0</v>
      </c>
      <c r="G1111" s="314">
        <f t="shared" si="94"/>
        <v>0</v>
      </c>
    </row>
    <row r="1112" ht="15.6" customHeight="1" outlineLevel="2" spans="1:7">
      <c r="A1112" s="311" t="s">
        <v>1972</v>
      </c>
      <c r="B1112" s="312" t="s">
        <v>1973</v>
      </c>
      <c r="C1112" s="313"/>
      <c r="D1112" s="313"/>
      <c r="E1112" s="313"/>
      <c r="F1112" s="314">
        <f t="shared" si="93"/>
        <v>0</v>
      </c>
      <c r="G1112" s="314">
        <f t="shared" si="94"/>
        <v>0</v>
      </c>
    </row>
    <row r="1113" ht="15.6" customHeight="1" outlineLevel="2" spans="1:7">
      <c r="A1113" s="311" t="s">
        <v>1974</v>
      </c>
      <c r="B1113" s="312" t="s">
        <v>1975</v>
      </c>
      <c r="C1113" s="313"/>
      <c r="D1113" s="313"/>
      <c r="E1113" s="313"/>
      <c r="F1113" s="314">
        <f t="shared" si="93"/>
        <v>0</v>
      </c>
      <c r="G1113" s="314">
        <f t="shared" si="94"/>
        <v>0</v>
      </c>
    </row>
    <row r="1114" ht="15.6" customHeight="1" outlineLevel="2" spans="1:7">
      <c r="A1114" s="311" t="s">
        <v>1976</v>
      </c>
      <c r="B1114" s="312" t="s">
        <v>1977</v>
      </c>
      <c r="C1114" s="313"/>
      <c r="D1114" s="313"/>
      <c r="E1114" s="313"/>
      <c r="F1114" s="314">
        <f t="shared" si="93"/>
        <v>0</v>
      </c>
      <c r="G1114" s="314">
        <f t="shared" si="94"/>
        <v>0</v>
      </c>
    </row>
    <row r="1115" ht="15.6" customHeight="1" outlineLevel="2" spans="1:7">
      <c r="A1115" s="311" t="s">
        <v>1978</v>
      </c>
      <c r="B1115" s="312" t="s">
        <v>1979</v>
      </c>
      <c r="C1115" s="313"/>
      <c r="D1115" s="313"/>
      <c r="E1115" s="313"/>
      <c r="F1115" s="314">
        <f t="shared" si="93"/>
        <v>0</v>
      </c>
      <c r="G1115" s="314">
        <f t="shared" si="94"/>
        <v>0</v>
      </c>
    </row>
    <row r="1116" ht="15.6" customHeight="1" outlineLevel="2" spans="1:7">
      <c r="A1116" s="311" t="s">
        <v>1980</v>
      </c>
      <c r="B1116" s="312" t="s">
        <v>1981</v>
      </c>
      <c r="C1116" s="313"/>
      <c r="D1116" s="313"/>
      <c r="E1116" s="313"/>
      <c r="F1116" s="314">
        <f t="shared" si="93"/>
        <v>0</v>
      </c>
      <c r="G1116" s="314">
        <f t="shared" si="94"/>
        <v>0</v>
      </c>
    </row>
    <row r="1117" outlineLevel="1" spans="1:7">
      <c r="A1117" s="307" t="s">
        <v>1982</v>
      </c>
      <c r="B1117" s="308" t="s">
        <v>1983</v>
      </c>
      <c r="C1117" s="309">
        <f>SUM(C1118:C1122)</f>
        <v>0</v>
      </c>
      <c r="D1117" s="309">
        <f>SUM(D1118:D1122)</f>
        <v>0</v>
      </c>
      <c r="E1117" s="309">
        <f>SUM(E1118:E1122)</f>
        <v>0</v>
      </c>
      <c r="F1117" s="310">
        <f t="shared" si="93"/>
        <v>0</v>
      </c>
      <c r="G1117" s="310">
        <f t="shared" si="94"/>
        <v>0</v>
      </c>
    </row>
    <row r="1118" ht="15.6" customHeight="1" outlineLevel="2" spans="1:7">
      <c r="A1118" s="311" t="s">
        <v>1984</v>
      </c>
      <c r="B1118" s="312" t="s">
        <v>1985</v>
      </c>
      <c r="C1118" s="313"/>
      <c r="D1118" s="313"/>
      <c r="E1118" s="313"/>
      <c r="F1118" s="314">
        <f t="shared" si="93"/>
        <v>0</v>
      </c>
      <c r="G1118" s="314">
        <f t="shared" si="94"/>
        <v>0</v>
      </c>
    </row>
    <row r="1119" ht="15.6" customHeight="1" outlineLevel="2" spans="1:7">
      <c r="A1119" s="311" t="s">
        <v>1986</v>
      </c>
      <c r="B1119" s="312" t="s">
        <v>1987</v>
      </c>
      <c r="C1119" s="313"/>
      <c r="D1119" s="313"/>
      <c r="E1119" s="313"/>
      <c r="F1119" s="314">
        <f t="shared" si="93"/>
        <v>0</v>
      </c>
      <c r="G1119" s="314">
        <f t="shared" si="94"/>
        <v>0</v>
      </c>
    </row>
    <row r="1120" ht="15.6" customHeight="1" outlineLevel="2" spans="1:7">
      <c r="A1120" s="311" t="s">
        <v>1988</v>
      </c>
      <c r="B1120" s="312" t="s">
        <v>1989</v>
      </c>
      <c r="C1120" s="313"/>
      <c r="D1120" s="313"/>
      <c r="E1120" s="313"/>
      <c r="F1120" s="314">
        <f t="shared" si="93"/>
        <v>0</v>
      </c>
      <c r="G1120" s="314">
        <f t="shared" si="94"/>
        <v>0</v>
      </c>
    </row>
    <row r="1121" ht="15.6" customHeight="1" outlineLevel="2" spans="1:7">
      <c r="A1121" s="311" t="s">
        <v>1990</v>
      </c>
      <c r="B1121" s="312" t="s">
        <v>1991</v>
      </c>
      <c r="C1121" s="313"/>
      <c r="D1121" s="313"/>
      <c r="E1121" s="313"/>
      <c r="F1121" s="314">
        <f t="shared" si="93"/>
        <v>0</v>
      </c>
      <c r="G1121" s="314">
        <f t="shared" si="94"/>
        <v>0</v>
      </c>
    </row>
    <row r="1122" ht="15.6" customHeight="1" outlineLevel="2" spans="1:7">
      <c r="A1122" s="311" t="s">
        <v>1992</v>
      </c>
      <c r="B1122" s="312" t="s">
        <v>1993</v>
      </c>
      <c r="C1122" s="313"/>
      <c r="D1122" s="313"/>
      <c r="E1122" s="313"/>
      <c r="F1122" s="314">
        <f t="shared" si="93"/>
        <v>0</v>
      </c>
      <c r="G1122" s="314">
        <f t="shared" si="94"/>
        <v>0</v>
      </c>
    </row>
    <row r="1123" outlineLevel="1" spans="1:7">
      <c r="A1123" s="307" t="s">
        <v>1994</v>
      </c>
      <c r="B1123" s="308" t="s">
        <v>1995</v>
      </c>
      <c r="C1123" s="309">
        <f>SUM(C1124:C1125)</f>
        <v>0</v>
      </c>
      <c r="D1123" s="309">
        <f>SUM(D1124:D1125)</f>
        <v>0</v>
      </c>
      <c r="E1123" s="309">
        <f>SUM(E1124:E1125)</f>
        <v>0</v>
      </c>
      <c r="F1123" s="310">
        <f t="shared" si="93"/>
        <v>0</v>
      </c>
      <c r="G1123" s="310">
        <f t="shared" si="94"/>
        <v>0</v>
      </c>
    </row>
    <row r="1124" ht="15.6" customHeight="1" outlineLevel="2" spans="1:7">
      <c r="A1124" s="311" t="s">
        <v>1996</v>
      </c>
      <c r="B1124" s="312" t="s">
        <v>1997</v>
      </c>
      <c r="C1124" s="313"/>
      <c r="D1124" s="313"/>
      <c r="E1124" s="313"/>
      <c r="F1124" s="314">
        <f t="shared" si="93"/>
        <v>0</v>
      </c>
      <c r="G1124" s="314">
        <f t="shared" si="94"/>
        <v>0</v>
      </c>
    </row>
    <row r="1125" ht="15.6" customHeight="1" outlineLevel="2" spans="1:7">
      <c r="A1125" s="311" t="s">
        <v>1998</v>
      </c>
      <c r="B1125" s="312" t="s">
        <v>1999</v>
      </c>
      <c r="C1125" s="313"/>
      <c r="D1125" s="313"/>
      <c r="E1125" s="313"/>
      <c r="F1125" s="314">
        <f t="shared" si="93"/>
        <v>0</v>
      </c>
      <c r="G1125" s="314">
        <f t="shared" si="94"/>
        <v>0</v>
      </c>
    </row>
    <row r="1126" outlineLevel="1" spans="1:7">
      <c r="A1126" s="307" t="s">
        <v>2000</v>
      </c>
      <c r="B1126" s="308" t="s">
        <v>2001</v>
      </c>
      <c r="C1126" s="309">
        <f>SUM(C1127:C1128)</f>
        <v>0</v>
      </c>
      <c r="D1126" s="309">
        <f>SUM(D1127:D1128)</f>
        <v>0</v>
      </c>
      <c r="E1126" s="309">
        <f>SUM(E1127:E1128)</f>
        <v>0</v>
      </c>
      <c r="F1126" s="310">
        <f t="shared" si="93"/>
        <v>0</v>
      </c>
      <c r="G1126" s="310">
        <f t="shared" si="94"/>
        <v>0</v>
      </c>
    </row>
    <row r="1127" ht="15.6" customHeight="1" outlineLevel="2" spans="1:7">
      <c r="A1127" s="311" t="s">
        <v>2002</v>
      </c>
      <c r="B1127" s="312" t="s">
        <v>2003</v>
      </c>
      <c r="C1127" s="313"/>
      <c r="D1127" s="313"/>
      <c r="E1127" s="313"/>
      <c r="F1127" s="314">
        <f t="shared" si="93"/>
        <v>0</v>
      </c>
      <c r="G1127" s="314">
        <f t="shared" si="94"/>
        <v>0</v>
      </c>
    </row>
    <row r="1128" ht="15.6" customHeight="1" outlineLevel="2" spans="1:7">
      <c r="A1128" s="311" t="s">
        <v>2004</v>
      </c>
      <c r="B1128" s="312" t="s">
        <v>2001</v>
      </c>
      <c r="C1128" s="313"/>
      <c r="D1128" s="313"/>
      <c r="E1128" s="313"/>
      <c r="F1128" s="314">
        <f t="shared" si="93"/>
        <v>0</v>
      </c>
      <c r="G1128" s="314">
        <f t="shared" si="94"/>
        <v>0</v>
      </c>
    </row>
    <row r="1129" spans="1:7">
      <c r="A1129" s="304" t="s">
        <v>2005</v>
      </c>
      <c r="B1129" s="114" t="s">
        <v>2006</v>
      </c>
      <c r="C1129" s="305">
        <f>SUM(C1130:C1138)</f>
        <v>303</v>
      </c>
      <c r="D1129" s="305">
        <f>SUM(D1130:D1138)</f>
        <v>140</v>
      </c>
      <c r="E1129" s="305">
        <f>SUM(E1130:E1138)</f>
        <v>350</v>
      </c>
      <c r="F1129" s="306">
        <f t="shared" si="93"/>
        <v>1.15511551155116</v>
      </c>
      <c r="G1129" s="306">
        <f t="shared" si="94"/>
        <v>2.5</v>
      </c>
    </row>
    <row r="1130" outlineLevel="1" spans="1:7">
      <c r="A1130" s="307" t="s">
        <v>2007</v>
      </c>
      <c r="B1130" s="308" t="s">
        <v>2008</v>
      </c>
      <c r="C1130" s="309">
        <v>228</v>
      </c>
      <c r="D1130" s="309">
        <v>140</v>
      </c>
      <c r="E1130" s="309">
        <v>275</v>
      </c>
      <c r="F1130" s="310">
        <f t="shared" si="93"/>
        <v>1.20614035087719</v>
      </c>
      <c r="G1130" s="310">
        <f t="shared" si="94"/>
        <v>1.96428571428571</v>
      </c>
    </row>
    <row r="1131" outlineLevel="1" spans="1:7">
      <c r="A1131" s="307" t="s">
        <v>2009</v>
      </c>
      <c r="B1131" s="308" t="s">
        <v>2010</v>
      </c>
      <c r="C1131" s="309">
        <v>0</v>
      </c>
      <c r="D1131" s="309"/>
      <c r="E1131" s="309"/>
      <c r="F1131" s="310">
        <f t="shared" si="93"/>
        <v>0</v>
      </c>
      <c r="G1131" s="310">
        <f t="shared" si="94"/>
        <v>0</v>
      </c>
    </row>
    <row r="1132" outlineLevel="1" spans="1:7">
      <c r="A1132" s="307" t="s">
        <v>2011</v>
      </c>
      <c r="B1132" s="308" t="s">
        <v>2012</v>
      </c>
      <c r="C1132" s="309">
        <v>0</v>
      </c>
      <c r="D1132" s="309"/>
      <c r="E1132" s="309"/>
      <c r="F1132" s="310">
        <f t="shared" si="93"/>
        <v>0</v>
      </c>
      <c r="G1132" s="310">
        <f t="shared" si="94"/>
        <v>0</v>
      </c>
    </row>
    <row r="1133" outlineLevel="1" spans="1:7">
      <c r="A1133" s="307" t="s">
        <v>2013</v>
      </c>
      <c r="B1133" s="308" t="s">
        <v>2014</v>
      </c>
      <c r="C1133" s="309">
        <v>0</v>
      </c>
      <c r="D1133" s="309"/>
      <c r="E1133" s="309"/>
      <c r="F1133" s="310">
        <f t="shared" si="93"/>
        <v>0</v>
      </c>
      <c r="G1133" s="310">
        <f t="shared" si="94"/>
        <v>0</v>
      </c>
    </row>
    <row r="1134" outlineLevel="1" spans="1:7">
      <c r="A1134" s="307" t="s">
        <v>2015</v>
      </c>
      <c r="B1134" s="308" t="s">
        <v>2016</v>
      </c>
      <c r="C1134" s="309">
        <v>0</v>
      </c>
      <c r="D1134" s="309"/>
      <c r="E1134" s="309"/>
      <c r="F1134" s="310">
        <f t="shared" si="93"/>
        <v>0</v>
      </c>
      <c r="G1134" s="310">
        <f t="shared" si="94"/>
        <v>0</v>
      </c>
    </row>
    <row r="1135" outlineLevel="1" spans="1:7">
      <c r="A1135" s="307" t="s">
        <v>2017</v>
      </c>
      <c r="B1135" s="308" t="s">
        <v>1515</v>
      </c>
      <c r="C1135" s="309">
        <v>75</v>
      </c>
      <c r="D1135" s="309"/>
      <c r="E1135" s="309">
        <v>75</v>
      </c>
      <c r="F1135" s="310">
        <f t="shared" si="93"/>
        <v>1</v>
      </c>
      <c r="G1135" s="310">
        <f t="shared" si="94"/>
        <v>0</v>
      </c>
    </row>
    <row r="1136" outlineLevel="1" spans="1:7">
      <c r="A1136" s="307" t="s">
        <v>2018</v>
      </c>
      <c r="B1136" s="308" t="s">
        <v>2019</v>
      </c>
      <c r="C1136" s="309">
        <v>0</v>
      </c>
      <c r="D1136" s="309">
        <v>0</v>
      </c>
      <c r="E1136" s="309"/>
      <c r="F1136" s="310">
        <f t="shared" si="93"/>
        <v>0</v>
      </c>
      <c r="G1136" s="310">
        <f t="shared" si="94"/>
        <v>0</v>
      </c>
    </row>
    <row r="1137" outlineLevel="1" spans="1:7">
      <c r="A1137" s="307" t="s">
        <v>2020</v>
      </c>
      <c r="B1137" s="308" t="s">
        <v>2021</v>
      </c>
      <c r="C1137" s="309">
        <v>0</v>
      </c>
      <c r="D1137" s="309">
        <v>0</v>
      </c>
      <c r="E1137" s="309"/>
      <c r="F1137" s="310">
        <f t="shared" si="93"/>
        <v>0</v>
      </c>
      <c r="G1137" s="310">
        <f t="shared" si="94"/>
        <v>0</v>
      </c>
    </row>
    <row r="1138" outlineLevel="1" spans="1:7">
      <c r="A1138" s="307" t="s">
        <v>2022</v>
      </c>
      <c r="B1138" s="308" t="s">
        <v>472</v>
      </c>
      <c r="C1138" s="309"/>
      <c r="D1138" s="309"/>
      <c r="E1138" s="309"/>
      <c r="F1138" s="310">
        <f t="shared" si="93"/>
        <v>0</v>
      </c>
      <c r="G1138" s="310">
        <f t="shared" si="94"/>
        <v>0</v>
      </c>
    </row>
    <row r="1139" spans="1:7">
      <c r="A1139" s="304" t="s">
        <v>2023</v>
      </c>
      <c r="B1139" s="114" t="s">
        <v>2024</v>
      </c>
      <c r="C1139" s="305">
        <f>SUM(C1140,C1167,C1182)</f>
        <v>3000</v>
      </c>
      <c r="D1139" s="305">
        <f>SUM(D1140,D1167,D1182)</f>
        <v>572</v>
      </c>
      <c r="E1139" s="305">
        <f>SUM(E1140,E1167,E1182)</f>
        <v>1000</v>
      </c>
      <c r="F1139" s="306">
        <f t="shared" si="93"/>
        <v>0.333333333333333</v>
      </c>
      <c r="G1139" s="306">
        <f t="shared" si="94"/>
        <v>1.74825174825175</v>
      </c>
    </row>
    <row r="1140" outlineLevel="1" spans="1:7">
      <c r="A1140" s="307" t="s">
        <v>2025</v>
      </c>
      <c r="B1140" s="308" t="s">
        <v>2026</v>
      </c>
      <c r="C1140" s="309">
        <f>SUM(C1141:C1166)</f>
        <v>3000</v>
      </c>
      <c r="D1140" s="309">
        <f>SUM(D1141:D1166)</f>
        <v>572</v>
      </c>
      <c r="E1140" s="309">
        <f>SUM(E1141:E1166)</f>
        <v>1000</v>
      </c>
      <c r="F1140" s="310">
        <f t="shared" si="93"/>
        <v>0.333333333333333</v>
      </c>
      <c r="G1140" s="310">
        <f t="shared" si="94"/>
        <v>1.74825174825175</v>
      </c>
    </row>
    <row r="1141" ht="15.6" customHeight="1" outlineLevel="2" spans="1:7">
      <c r="A1141" s="311" t="s">
        <v>2027</v>
      </c>
      <c r="B1141" s="312" t="s">
        <v>65</v>
      </c>
      <c r="C1141" s="313">
        <v>160</v>
      </c>
      <c r="D1141" s="315">
        <v>409</v>
      </c>
      <c r="E1141" s="313">
        <v>500</v>
      </c>
      <c r="F1141" s="314">
        <f t="shared" si="93"/>
        <v>3.125</v>
      </c>
      <c r="G1141" s="314">
        <f t="shared" si="94"/>
        <v>1.22249388753056</v>
      </c>
    </row>
    <row r="1142" ht="15.6" customHeight="1" outlineLevel="2" spans="1:7">
      <c r="A1142" s="311" t="s">
        <v>2028</v>
      </c>
      <c r="B1142" s="312" t="s">
        <v>67</v>
      </c>
      <c r="C1142" s="313">
        <v>310</v>
      </c>
      <c r="D1142" s="313">
        <v>135</v>
      </c>
      <c r="E1142" s="313">
        <v>139</v>
      </c>
      <c r="F1142" s="314">
        <f t="shared" si="93"/>
        <v>0.448387096774194</v>
      </c>
      <c r="G1142" s="314">
        <f t="shared" si="94"/>
        <v>1.02962962962963</v>
      </c>
    </row>
    <row r="1143" ht="15.6" customHeight="1" outlineLevel="2" spans="1:7">
      <c r="A1143" s="311" t="s">
        <v>2029</v>
      </c>
      <c r="B1143" s="312" t="s">
        <v>69</v>
      </c>
      <c r="C1143" s="313"/>
      <c r="D1143" s="313">
        <v>0</v>
      </c>
      <c r="E1143" s="313"/>
      <c r="F1143" s="314">
        <f t="shared" si="93"/>
        <v>0</v>
      </c>
      <c r="G1143" s="314">
        <f t="shared" si="94"/>
        <v>0</v>
      </c>
    </row>
    <row r="1144" ht="15.6" customHeight="1" outlineLevel="2" spans="1:7">
      <c r="A1144" s="311" t="s">
        <v>2030</v>
      </c>
      <c r="B1144" s="312" t="s">
        <v>2031</v>
      </c>
      <c r="C1144" s="63"/>
      <c r="D1144" s="313">
        <v>26</v>
      </c>
      <c r="E1144" s="313">
        <v>50</v>
      </c>
      <c r="F1144" s="314">
        <f t="shared" si="93"/>
        <v>0</v>
      </c>
      <c r="G1144" s="314">
        <f t="shared" si="94"/>
        <v>1.92307692307692</v>
      </c>
    </row>
    <row r="1145" ht="15.6" customHeight="1" outlineLevel="2" spans="1:7">
      <c r="A1145" s="311" t="s">
        <v>2032</v>
      </c>
      <c r="B1145" s="312" t="s">
        <v>2033</v>
      </c>
      <c r="C1145" s="63"/>
      <c r="D1145" s="313">
        <v>2</v>
      </c>
      <c r="E1145" s="313"/>
      <c r="F1145" s="314">
        <f t="shared" si="93"/>
        <v>0</v>
      </c>
      <c r="G1145" s="314">
        <f t="shared" si="94"/>
        <v>0</v>
      </c>
    </row>
    <row r="1146" ht="15.6" customHeight="1" outlineLevel="2" spans="1:7">
      <c r="A1146" s="311" t="s">
        <v>2034</v>
      </c>
      <c r="B1146" s="312" t="s">
        <v>2035</v>
      </c>
      <c r="C1146" s="63"/>
      <c r="D1146" s="313"/>
      <c r="E1146" s="313"/>
      <c r="F1146" s="314">
        <f t="shared" si="93"/>
        <v>0</v>
      </c>
      <c r="G1146" s="314">
        <f t="shared" si="94"/>
        <v>0</v>
      </c>
    </row>
    <row r="1147" ht="15.6" customHeight="1" outlineLevel="2" spans="1:7">
      <c r="A1147" s="311" t="s">
        <v>2036</v>
      </c>
      <c r="B1147" s="312" t="s">
        <v>2037</v>
      </c>
      <c r="C1147" s="63"/>
      <c r="D1147" s="313"/>
      <c r="E1147" s="313"/>
      <c r="F1147" s="314">
        <f t="shared" si="93"/>
        <v>0</v>
      </c>
      <c r="G1147" s="314">
        <f t="shared" si="94"/>
        <v>0</v>
      </c>
    </row>
    <row r="1148" ht="15.6" customHeight="1" outlineLevel="2" spans="1:7">
      <c r="A1148" s="311" t="s">
        <v>2038</v>
      </c>
      <c r="B1148" s="312" t="s">
        <v>2039</v>
      </c>
      <c r="C1148" s="63"/>
      <c r="D1148" s="313"/>
      <c r="E1148" s="313"/>
      <c r="F1148" s="314">
        <f t="shared" si="93"/>
        <v>0</v>
      </c>
      <c r="G1148" s="314">
        <f t="shared" si="94"/>
        <v>0</v>
      </c>
    </row>
    <row r="1149" ht="15.6" customHeight="1" outlineLevel="2" spans="1:7">
      <c r="A1149" s="311" t="s">
        <v>2040</v>
      </c>
      <c r="B1149" s="312" t="s">
        <v>2041</v>
      </c>
      <c r="C1149" s="63"/>
      <c r="D1149" s="313"/>
      <c r="E1149" s="313"/>
      <c r="F1149" s="314">
        <f t="shared" si="93"/>
        <v>0</v>
      </c>
      <c r="G1149" s="314">
        <f t="shared" si="94"/>
        <v>0</v>
      </c>
    </row>
    <row r="1150" ht="15.6" customHeight="1" outlineLevel="2" spans="1:7">
      <c r="A1150" s="311" t="s">
        <v>2042</v>
      </c>
      <c r="B1150" s="312" t="s">
        <v>2043</v>
      </c>
      <c r="C1150" s="63"/>
      <c r="D1150" s="313"/>
      <c r="E1150" s="313"/>
      <c r="F1150" s="314">
        <f t="shared" si="93"/>
        <v>0</v>
      </c>
      <c r="G1150" s="314">
        <f t="shared" si="94"/>
        <v>0</v>
      </c>
    </row>
    <row r="1151" ht="15.6" customHeight="1" outlineLevel="2" spans="1:7">
      <c r="A1151" s="311" t="s">
        <v>2044</v>
      </c>
      <c r="B1151" s="312" t="s">
        <v>2045</v>
      </c>
      <c r="C1151" s="63"/>
      <c r="D1151" s="313"/>
      <c r="E1151" s="313"/>
      <c r="F1151" s="314">
        <f t="shared" si="93"/>
        <v>0</v>
      </c>
      <c r="G1151" s="314">
        <f t="shared" si="94"/>
        <v>0</v>
      </c>
    </row>
    <row r="1152" ht="15.6" customHeight="1" outlineLevel="2" spans="1:7">
      <c r="A1152" s="311" t="s">
        <v>2046</v>
      </c>
      <c r="B1152" s="312" t="s">
        <v>2047</v>
      </c>
      <c r="C1152" s="63"/>
      <c r="D1152" s="313"/>
      <c r="E1152" s="313"/>
      <c r="F1152" s="314">
        <f t="shared" si="93"/>
        <v>0</v>
      </c>
      <c r="G1152" s="314">
        <f t="shared" si="94"/>
        <v>0</v>
      </c>
    </row>
    <row r="1153" ht="15.6" customHeight="1" outlineLevel="2" spans="1:7">
      <c r="A1153" s="311" t="s">
        <v>2048</v>
      </c>
      <c r="B1153" s="312" t="s">
        <v>2049</v>
      </c>
      <c r="C1153" s="63"/>
      <c r="D1153" s="313"/>
      <c r="E1153" s="313"/>
      <c r="F1153" s="314">
        <f t="shared" si="93"/>
        <v>0</v>
      </c>
      <c r="G1153" s="314">
        <f t="shared" si="94"/>
        <v>0</v>
      </c>
    </row>
    <row r="1154" ht="15.6" customHeight="1" outlineLevel="2" spans="1:7">
      <c r="A1154" s="311" t="s">
        <v>2050</v>
      </c>
      <c r="B1154" s="312" t="s">
        <v>2051</v>
      </c>
      <c r="C1154" s="63"/>
      <c r="D1154" s="313"/>
      <c r="E1154" s="313"/>
      <c r="F1154" s="314">
        <f t="shared" si="93"/>
        <v>0</v>
      </c>
      <c r="G1154" s="314">
        <f t="shared" si="94"/>
        <v>0</v>
      </c>
    </row>
    <row r="1155" ht="15.6" customHeight="1" outlineLevel="2" spans="1:7">
      <c r="A1155" s="311" t="s">
        <v>2052</v>
      </c>
      <c r="B1155" s="312" t="s">
        <v>2053</v>
      </c>
      <c r="C1155" s="63"/>
      <c r="D1155" s="313"/>
      <c r="E1155" s="313"/>
      <c r="F1155" s="314">
        <f t="shared" si="93"/>
        <v>0</v>
      </c>
      <c r="G1155" s="314">
        <f t="shared" si="94"/>
        <v>0</v>
      </c>
    </row>
    <row r="1156" ht="15.6" customHeight="1" outlineLevel="2" spans="1:7">
      <c r="A1156" s="311" t="s">
        <v>2054</v>
      </c>
      <c r="B1156" s="312" t="s">
        <v>2055</v>
      </c>
      <c r="C1156" s="63"/>
      <c r="D1156" s="313"/>
      <c r="E1156" s="313"/>
      <c r="F1156" s="314">
        <f t="shared" si="93"/>
        <v>0</v>
      </c>
      <c r="G1156" s="314">
        <f t="shared" si="94"/>
        <v>0</v>
      </c>
    </row>
    <row r="1157" ht="15.6" customHeight="1" outlineLevel="2" spans="1:7">
      <c r="A1157" s="311" t="s">
        <v>2056</v>
      </c>
      <c r="B1157" s="312" t="s">
        <v>2057</v>
      </c>
      <c r="C1157" s="63"/>
      <c r="D1157" s="313"/>
      <c r="E1157" s="313"/>
      <c r="F1157" s="314">
        <f t="shared" si="93"/>
        <v>0</v>
      </c>
      <c r="G1157" s="314">
        <f t="shared" si="94"/>
        <v>0</v>
      </c>
    </row>
    <row r="1158" ht="15.6" customHeight="1" outlineLevel="2" spans="1:7">
      <c r="A1158" s="311" t="s">
        <v>2058</v>
      </c>
      <c r="B1158" s="312" t="s">
        <v>2059</v>
      </c>
      <c r="C1158" s="63"/>
      <c r="D1158" s="313"/>
      <c r="E1158" s="313"/>
      <c r="F1158" s="314">
        <f t="shared" si="93"/>
        <v>0</v>
      </c>
      <c r="G1158" s="314">
        <f t="shared" si="94"/>
        <v>0</v>
      </c>
    </row>
    <row r="1159" ht="15.6" customHeight="1" outlineLevel="2" spans="1:7">
      <c r="A1159" s="311" t="s">
        <v>2060</v>
      </c>
      <c r="B1159" s="312" t="s">
        <v>2061</v>
      </c>
      <c r="C1159" s="63"/>
      <c r="D1159" s="313"/>
      <c r="E1159" s="313"/>
      <c r="F1159" s="314">
        <f t="shared" si="93"/>
        <v>0</v>
      </c>
      <c r="G1159" s="314">
        <f t="shared" si="94"/>
        <v>0</v>
      </c>
    </row>
    <row r="1160" ht="15.6" customHeight="1" outlineLevel="2" spans="1:7">
      <c r="A1160" s="311" t="s">
        <v>2062</v>
      </c>
      <c r="B1160" s="312" t="s">
        <v>2063</v>
      </c>
      <c r="C1160" s="63"/>
      <c r="D1160" s="313"/>
      <c r="E1160" s="313"/>
      <c r="F1160" s="314">
        <f t="shared" si="93"/>
        <v>0</v>
      </c>
      <c r="G1160" s="314">
        <f t="shared" si="94"/>
        <v>0</v>
      </c>
    </row>
    <row r="1161" ht="15.6" customHeight="1" outlineLevel="2" spans="1:7">
      <c r="A1161" s="311" t="s">
        <v>2064</v>
      </c>
      <c r="B1161" s="312" t="s">
        <v>2065</v>
      </c>
      <c r="C1161" s="63"/>
      <c r="D1161" s="313"/>
      <c r="E1161" s="313"/>
      <c r="F1161" s="314">
        <f t="shared" si="93"/>
        <v>0</v>
      </c>
      <c r="G1161" s="314">
        <f t="shared" si="94"/>
        <v>0</v>
      </c>
    </row>
    <row r="1162" ht="15.6" customHeight="1" outlineLevel="2" spans="1:7">
      <c r="A1162" s="311" t="s">
        <v>2066</v>
      </c>
      <c r="B1162" s="312" t="s">
        <v>2067</v>
      </c>
      <c r="C1162" s="63"/>
      <c r="D1162" s="313"/>
      <c r="E1162" s="313"/>
      <c r="F1162" s="314">
        <f t="shared" si="93"/>
        <v>0</v>
      </c>
      <c r="G1162" s="314">
        <f t="shared" si="94"/>
        <v>0</v>
      </c>
    </row>
    <row r="1163" ht="15.6" customHeight="1" outlineLevel="2" spans="1:7">
      <c r="A1163" s="311" t="s">
        <v>2068</v>
      </c>
      <c r="B1163" s="312" t="s">
        <v>2069</v>
      </c>
      <c r="C1163" s="63"/>
      <c r="D1163" s="313"/>
      <c r="E1163" s="313"/>
      <c r="F1163" s="314">
        <f t="shared" si="93"/>
        <v>0</v>
      </c>
      <c r="G1163" s="314">
        <f t="shared" si="94"/>
        <v>0</v>
      </c>
    </row>
    <row r="1164" ht="15.6" customHeight="1" outlineLevel="2" spans="1:7">
      <c r="A1164" s="311" t="s">
        <v>2070</v>
      </c>
      <c r="B1164" s="312" t="s">
        <v>2071</v>
      </c>
      <c r="C1164" s="63"/>
      <c r="D1164" s="313"/>
      <c r="E1164" s="313"/>
      <c r="F1164" s="314">
        <f t="shared" si="93"/>
        <v>0</v>
      </c>
      <c r="G1164" s="314">
        <f t="shared" si="94"/>
        <v>0</v>
      </c>
    </row>
    <row r="1165" ht="15.6" customHeight="1" outlineLevel="2" spans="1:7">
      <c r="A1165" s="311" t="s">
        <v>2072</v>
      </c>
      <c r="B1165" s="312" t="s">
        <v>83</v>
      </c>
      <c r="C1165" s="63"/>
      <c r="D1165" s="313"/>
      <c r="E1165" s="313"/>
      <c r="F1165" s="314">
        <f t="shared" si="93"/>
        <v>0</v>
      </c>
      <c r="G1165" s="314">
        <f t="shared" si="94"/>
        <v>0</v>
      </c>
    </row>
    <row r="1166" ht="15.6" customHeight="1" outlineLevel="2" spans="1:7">
      <c r="A1166" s="311" t="s">
        <v>2073</v>
      </c>
      <c r="B1166" s="312" t="s">
        <v>2074</v>
      </c>
      <c r="C1166" s="313">
        <v>2530</v>
      </c>
      <c r="D1166" s="315"/>
      <c r="E1166" s="313">
        <v>311</v>
      </c>
      <c r="F1166" s="314">
        <f t="shared" si="93"/>
        <v>0.122924901185771</v>
      </c>
      <c r="G1166" s="314">
        <f t="shared" si="94"/>
        <v>0</v>
      </c>
    </row>
    <row r="1167" outlineLevel="1" spans="1:7">
      <c r="A1167" s="307" t="s">
        <v>2075</v>
      </c>
      <c r="B1167" s="308" t="s">
        <v>2076</v>
      </c>
      <c r="C1167" s="309">
        <f>SUM(C1168:C1181)</f>
        <v>0</v>
      </c>
      <c r="D1167" s="309">
        <f>SUM(D1168:D1181)</f>
        <v>0</v>
      </c>
      <c r="E1167" s="309">
        <f>SUM(E1168:E1181)</f>
        <v>0</v>
      </c>
      <c r="F1167" s="310">
        <f t="shared" si="93"/>
        <v>0</v>
      </c>
      <c r="G1167" s="310">
        <f t="shared" si="94"/>
        <v>0</v>
      </c>
    </row>
    <row r="1168" ht="15.6" customHeight="1" outlineLevel="2" spans="1:7">
      <c r="A1168" s="311" t="s">
        <v>2077</v>
      </c>
      <c r="B1168" s="312" t="s">
        <v>65</v>
      </c>
      <c r="C1168" s="313"/>
      <c r="D1168" s="313"/>
      <c r="E1168" s="313"/>
      <c r="F1168" s="314">
        <f t="shared" si="93"/>
        <v>0</v>
      </c>
      <c r="G1168" s="314">
        <f t="shared" si="94"/>
        <v>0</v>
      </c>
    </row>
    <row r="1169" ht="15.6" customHeight="1" outlineLevel="2" spans="1:7">
      <c r="A1169" s="311" t="s">
        <v>2078</v>
      </c>
      <c r="B1169" s="312" t="s">
        <v>67</v>
      </c>
      <c r="C1169" s="313"/>
      <c r="D1169" s="313"/>
      <c r="E1169" s="313"/>
      <c r="F1169" s="314">
        <f t="shared" si="93"/>
        <v>0</v>
      </c>
      <c r="G1169" s="314">
        <f t="shared" si="94"/>
        <v>0</v>
      </c>
    </row>
    <row r="1170" ht="15.6" customHeight="1" outlineLevel="2" spans="1:7">
      <c r="A1170" s="311" t="s">
        <v>2079</v>
      </c>
      <c r="B1170" s="312" t="s">
        <v>69</v>
      </c>
      <c r="C1170" s="313"/>
      <c r="D1170" s="313"/>
      <c r="E1170" s="313"/>
      <c r="F1170" s="314">
        <f t="shared" si="93"/>
        <v>0</v>
      </c>
      <c r="G1170" s="314">
        <f t="shared" si="94"/>
        <v>0</v>
      </c>
    </row>
    <row r="1171" ht="15.6" customHeight="1" outlineLevel="2" spans="1:7">
      <c r="A1171" s="311" t="s">
        <v>2080</v>
      </c>
      <c r="B1171" s="312" t="s">
        <v>2081</v>
      </c>
      <c r="C1171" s="313"/>
      <c r="D1171" s="313"/>
      <c r="E1171" s="313"/>
      <c r="F1171" s="314">
        <f t="shared" si="93"/>
        <v>0</v>
      </c>
      <c r="G1171" s="314">
        <f t="shared" si="94"/>
        <v>0</v>
      </c>
    </row>
    <row r="1172" ht="15.6" customHeight="1" outlineLevel="2" spans="1:7">
      <c r="A1172" s="311" t="s">
        <v>2082</v>
      </c>
      <c r="B1172" s="312" t="s">
        <v>2083</v>
      </c>
      <c r="C1172" s="313"/>
      <c r="D1172" s="313"/>
      <c r="E1172" s="313"/>
      <c r="F1172" s="314">
        <f t="shared" si="93"/>
        <v>0</v>
      </c>
      <c r="G1172" s="314">
        <f t="shared" si="94"/>
        <v>0</v>
      </c>
    </row>
    <row r="1173" ht="15.6" customHeight="1" outlineLevel="2" spans="1:7">
      <c r="A1173" s="311" t="s">
        <v>2084</v>
      </c>
      <c r="B1173" s="312" t="s">
        <v>2085</v>
      </c>
      <c r="C1173" s="313"/>
      <c r="D1173" s="313"/>
      <c r="E1173" s="313"/>
      <c r="F1173" s="314">
        <f t="shared" ref="F1173:F1182" si="95">IF(C1173&gt;0,E1173/C1173,0)</f>
        <v>0</v>
      </c>
      <c r="G1173" s="314">
        <f t="shared" ref="G1173:G1182" si="96">IF(D1173&gt;0,E1173/D1173,0)</f>
        <v>0</v>
      </c>
    </row>
    <row r="1174" ht="15.6" customHeight="1" outlineLevel="2" spans="1:7">
      <c r="A1174" s="311" t="s">
        <v>2086</v>
      </c>
      <c r="B1174" s="312" t="s">
        <v>2087</v>
      </c>
      <c r="C1174" s="313"/>
      <c r="D1174" s="313"/>
      <c r="E1174" s="313"/>
      <c r="F1174" s="314">
        <f t="shared" si="95"/>
        <v>0</v>
      </c>
      <c r="G1174" s="314">
        <f t="shared" si="96"/>
        <v>0</v>
      </c>
    </row>
    <row r="1175" ht="15.6" customHeight="1" outlineLevel="2" spans="1:7">
      <c r="A1175" s="311" t="s">
        <v>2088</v>
      </c>
      <c r="B1175" s="312" t="s">
        <v>2089</v>
      </c>
      <c r="C1175" s="313"/>
      <c r="D1175" s="313"/>
      <c r="E1175" s="313"/>
      <c r="F1175" s="314">
        <f t="shared" si="95"/>
        <v>0</v>
      </c>
      <c r="G1175" s="314">
        <f t="shared" si="96"/>
        <v>0</v>
      </c>
    </row>
    <row r="1176" ht="15.6" customHeight="1" outlineLevel="2" spans="1:7">
      <c r="A1176" s="311" t="s">
        <v>2090</v>
      </c>
      <c r="B1176" s="312" t="s">
        <v>2091</v>
      </c>
      <c r="C1176" s="313"/>
      <c r="D1176" s="313"/>
      <c r="E1176" s="313"/>
      <c r="F1176" s="314">
        <f t="shared" si="95"/>
        <v>0</v>
      </c>
      <c r="G1176" s="314">
        <f t="shared" si="96"/>
        <v>0</v>
      </c>
    </row>
    <row r="1177" ht="15.6" customHeight="1" outlineLevel="2" spans="1:7">
      <c r="A1177" s="311" t="s">
        <v>2092</v>
      </c>
      <c r="B1177" s="312" t="s">
        <v>2093</v>
      </c>
      <c r="C1177" s="313"/>
      <c r="D1177" s="313"/>
      <c r="E1177" s="313"/>
      <c r="F1177" s="314">
        <f t="shared" si="95"/>
        <v>0</v>
      </c>
      <c r="G1177" s="314">
        <f t="shared" si="96"/>
        <v>0</v>
      </c>
    </row>
    <row r="1178" ht="15.6" customHeight="1" outlineLevel="2" spans="1:7">
      <c r="A1178" s="311" t="s">
        <v>2094</v>
      </c>
      <c r="B1178" s="312" t="s">
        <v>2095</v>
      </c>
      <c r="C1178" s="313"/>
      <c r="D1178" s="313"/>
      <c r="E1178" s="313"/>
      <c r="F1178" s="314">
        <f t="shared" si="95"/>
        <v>0</v>
      </c>
      <c r="G1178" s="314">
        <f t="shared" si="96"/>
        <v>0</v>
      </c>
    </row>
    <row r="1179" ht="15.6" customHeight="1" outlineLevel="2" spans="1:7">
      <c r="A1179" s="311" t="s">
        <v>2096</v>
      </c>
      <c r="B1179" s="312" t="s">
        <v>2097</v>
      </c>
      <c r="C1179" s="313"/>
      <c r="D1179" s="313"/>
      <c r="E1179" s="313"/>
      <c r="F1179" s="314">
        <f t="shared" si="95"/>
        <v>0</v>
      </c>
      <c r="G1179" s="314">
        <f t="shared" si="96"/>
        <v>0</v>
      </c>
    </row>
    <row r="1180" ht="15.6" customHeight="1" outlineLevel="2" spans="1:7">
      <c r="A1180" s="311" t="s">
        <v>2098</v>
      </c>
      <c r="B1180" s="312" t="s">
        <v>2099</v>
      </c>
      <c r="C1180" s="313"/>
      <c r="D1180" s="313"/>
      <c r="E1180" s="313"/>
      <c r="F1180" s="314">
        <f t="shared" si="95"/>
        <v>0</v>
      </c>
      <c r="G1180" s="314">
        <f t="shared" si="96"/>
        <v>0</v>
      </c>
    </row>
    <row r="1181" ht="15.6" customHeight="1" outlineLevel="2" spans="1:7">
      <c r="A1181" s="311" t="s">
        <v>2100</v>
      </c>
      <c r="B1181" s="312" t="s">
        <v>2101</v>
      </c>
      <c r="C1181" s="313"/>
      <c r="D1181" s="313"/>
      <c r="E1181" s="313"/>
      <c r="F1181" s="314">
        <f t="shared" si="95"/>
        <v>0</v>
      </c>
      <c r="G1181" s="314">
        <f t="shared" si="96"/>
        <v>0</v>
      </c>
    </row>
    <row r="1182" outlineLevel="1" spans="1:7">
      <c r="A1182" s="307" t="s">
        <v>2102</v>
      </c>
      <c r="B1182" s="308" t="s">
        <v>2103</v>
      </c>
      <c r="C1182" s="309">
        <f>SUM(C1183)</f>
        <v>0</v>
      </c>
      <c r="D1182" s="309">
        <f t="shared" ref="D1182:E1182" si="97">SUM(D1183)</f>
        <v>0</v>
      </c>
      <c r="E1182" s="309">
        <f t="shared" si="97"/>
        <v>0</v>
      </c>
      <c r="F1182" s="310">
        <f t="shared" si="95"/>
        <v>0</v>
      </c>
      <c r="G1182" s="310">
        <f t="shared" si="96"/>
        <v>0</v>
      </c>
    </row>
    <row r="1183" ht="15.6" customHeight="1" outlineLevel="2" spans="1:7">
      <c r="A1183" s="311" t="s">
        <v>2104</v>
      </c>
      <c r="B1183" s="312" t="s">
        <v>2103</v>
      </c>
      <c r="C1183" s="313"/>
      <c r="D1183" s="313"/>
      <c r="E1183" s="313"/>
      <c r="F1183" s="314">
        <f t="shared" ref="F1183:F1184" si="98">IF(C1183&gt;0,E1183/C1183,0)</f>
        <v>0</v>
      </c>
      <c r="G1183" s="314">
        <f t="shared" ref="G1183:G1184" si="99">IF(D1183&gt;0,E1183/D1183,0)</f>
        <v>0</v>
      </c>
    </row>
    <row r="1184" spans="1:7">
      <c r="A1184" s="304" t="s">
        <v>2105</v>
      </c>
      <c r="B1184" s="114" t="s">
        <v>2106</v>
      </c>
      <c r="C1184" s="305">
        <f>SUM(C1185,C1197,C1201)</f>
        <v>2150</v>
      </c>
      <c r="D1184" s="305">
        <f>SUM(D1185,D1197,D1201)</f>
        <v>1763</v>
      </c>
      <c r="E1184" s="305">
        <f>SUM(E1185,E1197,E1201)</f>
        <v>1800</v>
      </c>
      <c r="F1184" s="306">
        <f t="shared" si="98"/>
        <v>0.837209302325581</v>
      </c>
      <c r="G1184" s="306">
        <f t="shared" si="99"/>
        <v>1.02098695405559</v>
      </c>
    </row>
    <row r="1185" outlineLevel="1" spans="1:7">
      <c r="A1185" s="307" t="s">
        <v>2107</v>
      </c>
      <c r="B1185" s="308" t="s">
        <v>2108</v>
      </c>
      <c r="C1185" s="309">
        <f>SUM(C1186:C1196)</f>
        <v>1650</v>
      </c>
      <c r="D1185" s="309">
        <f>SUM(D1186:D1196)</f>
        <v>1763</v>
      </c>
      <c r="E1185" s="309">
        <f>SUM(E1186:E1196)</f>
        <v>1800</v>
      </c>
      <c r="F1185" s="310">
        <f t="shared" ref="F1185:F1194" si="100">IF(C1185&gt;0,E1185/C1185,0)</f>
        <v>1.09090909090909</v>
      </c>
      <c r="G1185" s="310">
        <f t="shared" ref="G1185:G1194" si="101">IF(D1185&gt;0,E1185/D1185,0)</f>
        <v>1.02098695405559</v>
      </c>
    </row>
    <row r="1186" ht="15.6" customHeight="1" outlineLevel="2" spans="1:7">
      <c r="A1186" s="311" t="s">
        <v>2109</v>
      </c>
      <c r="B1186" s="312" t="s">
        <v>2110</v>
      </c>
      <c r="C1186" s="313"/>
      <c r="D1186" s="313">
        <v>0</v>
      </c>
      <c r="E1186" s="313"/>
      <c r="F1186" s="314">
        <f t="shared" si="100"/>
        <v>0</v>
      </c>
      <c r="G1186" s="314">
        <f t="shared" si="101"/>
        <v>0</v>
      </c>
    </row>
    <row r="1187" ht="15.6" customHeight="1" outlineLevel="2" spans="1:7">
      <c r="A1187" s="311" t="s">
        <v>2111</v>
      </c>
      <c r="B1187" s="312" t="s">
        <v>2112</v>
      </c>
      <c r="C1187" s="313"/>
      <c r="D1187" s="313">
        <v>0</v>
      </c>
      <c r="E1187" s="313"/>
      <c r="F1187" s="314">
        <f t="shared" si="100"/>
        <v>0</v>
      </c>
      <c r="G1187" s="314">
        <f t="shared" si="101"/>
        <v>0</v>
      </c>
    </row>
    <row r="1188" ht="15.6" customHeight="1" outlineLevel="2" spans="1:7">
      <c r="A1188" s="311" t="s">
        <v>2113</v>
      </c>
      <c r="B1188" s="312" t="s">
        <v>2114</v>
      </c>
      <c r="C1188" s="313"/>
      <c r="D1188" s="313">
        <v>0</v>
      </c>
      <c r="E1188" s="313"/>
      <c r="F1188" s="314">
        <f t="shared" si="100"/>
        <v>0</v>
      </c>
      <c r="G1188" s="314">
        <f t="shared" si="101"/>
        <v>0</v>
      </c>
    </row>
    <row r="1189" ht="15.6" customHeight="1" outlineLevel="2" spans="1:7">
      <c r="A1189" s="311" t="s">
        <v>2115</v>
      </c>
      <c r="B1189" s="312" t="s">
        <v>2116</v>
      </c>
      <c r="C1189" s="313"/>
      <c r="D1189" s="313">
        <v>0</v>
      </c>
      <c r="E1189" s="313"/>
      <c r="F1189" s="314">
        <f t="shared" si="100"/>
        <v>0</v>
      </c>
      <c r="G1189" s="314">
        <f t="shared" si="101"/>
        <v>0</v>
      </c>
    </row>
    <row r="1190" ht="15.6" customHeight="1" outlineLevel="2" spans="1:7">
      <c r="A1190" s="311" t="s">
        <v>2117</v>
      </c>
      <c r="B1190" s="312" t="s">
        <v>2118</v>
      </c>
      <c r="C1190" s="313"/>
      <c r="D1190" s="313">
        <v>36</v>
      </c>
      <c r="E1190" s="313">
        <v>36</v>
      </c>
      <c r="F1190" s="314">
        <f t="shared" si="100"/>
        <v>0</v>
      </c>
      <c r="G1190" s="314">
        <f t="shared" si="101"/>
        <v>1</v>
      </c>
    </row>
    <row r="1191" ht="15.6" customHeight="1" outlineLevel="2" spans="1:7">
      <c r="A1191" s="311" t="s">
        <v>2119</v>
      </c>
      <c r="B1191" s="312" t="s">
        <v>2120</v>
      </c>
      <c r="C1191" s="313"/>
      <c r="D1191" s="313">
        <v>212</v>
      </c>
      <c r="E1191" s="313">
        <v>200</v>
      </c>
      <c r="F1191" s="314">
        <f t="shared" si="100"/>
        <v>0</v>
      </c>
      <c r="G1191" s="314">
        <f t="shared" si="101"/>
        <v>0.943396226415094</v>
      </c>
    </row>
    <row r="1192" ht="15.6" customHeight="1" outlineLevel="2" spans="1:7">
      <c r="A1192" s="311" t="s">
        <v>2121</v>
      </c>
      <c r="B1192" s="312" t="s">
        <v>2122</v>
      </c>
      <c r="C1192" s="313"/>
      <c r="D1192" s="313">
        <v>15</v>
      </c>
      <c r="E1192" s="313"/>
      <c r="F1192" s="314">
        <f t="shared" si="100"/>
        <v>0</v>
      </c>
      <c r="G1192" s="314">
        <f t="shared" si="101"/>
        <v>0</v>
      </c>
    </row>
    <row r="1193" ht="15.6" customHeight="1" outlineLevel="2" spans="1:7">
      <c r="A1193" s="311" t="s">
        <v>2123</v>
      </c>
      <c r="B1193" s="312" t="s">
        <v>2124</v>
      </c>
      <c r="C1193" s="313">
        <v>1650</v>
      </c>
      <c r="D1193" s="315">
        <v>1500</v>
      </c>
      <c r="E1193" s="313">
        <v>1564</v>
      </c>
      <c r="F1193" s="314">
        <f t="shared" si="100"/>
        <v>0.947878787878788</v>
      </c>
      <c r="G1193" s="314">
        <f t="shared" si="101"/>
        <v>1.04266666666667</v>
      </c>
    </row>
    <row r="1194" ht="15.6" customHeight="1" outlineLevel="2" spans="1:7">
      <c r="A1194" s="311" t="s">
        <v>2125</v>
      </c>
      <c r="B1194" s="312" t="s">
        <v>2126</v>
      </c>
      <c r="C1194" s="313"/>
      <c r="D1194" s="313"/>
      <c r="E1194" s="313"/>
      <c r="F1194" s="314">
        <f t="shared" si="100"/>
        <v>0</v>
      </c>
      <c r="G1194" s="314">
        <f t="shared" si="101"/>
        <v>0</v>
      </c>
    </row>
    <row r="1195" ht="15.6" customHeight="1" outlineLevel="2" spans="1:7">
      <c r="A1195" s="311" t="s">
        <v>2127</v>
      </c>
      <c r="B1195" s="312" t="s">
        <v>2128</v>
      </c>
      <c r="C1195" s="313"/>
      <c r="D1195" s="313"/>
      <c r="E1195" s="313"/>
      <c r="F1195" s="314">
        <f t="shared" ref="F1195:F1196" si="102">IF(C1195&gt;0,E1195/C1195,0)</f>
        <v>0</v>
      </c>
      <c r="G1195" s="314">
        <f t="shared" ref="G1195:G1196" si="103">IF(D1195&gt;0,E1195/D1195,0)</f>
        <v>0</v>
      </c>
    </row>
    <row r="1196" ht="15.6" customHeight="1" outlineLevel="2" spans="1:7">
      <c r="A1196" s="311" t="s">
        <v>2129</v>
      </c>
      <c r="B1196" s="312" t="s">
        <v>2130</v>
      </c>
      <c r="C1196" s="313"/>
      <c r="D1196" s="313"/>
      <c r="E1196" s="313"/>
      <c r="F1196" s="314">
        <f t="shared" si="102"/>
        <v>0</v>
      </c>
      <c r="G1196" s="314">
        <f t="shared" si="103"/>
        <v>0</v>
      </c>
    </row>
    <row r="1197" outlineLevel="1" spans="1:7">
      <c r="A1197" s="307" t="s">
        <v>2131</v>
      </c>
      <c r="B1197" s="308" t="s">
        <v>2132</v>
      </c>
      <c r="C1197" s="309">
        <f>SUM(C1198:C1200)</f>
        <v>500</v>
      </c>
      <c r="D1197" s="309">
        <f>SUM(D1198:D1200)</f>
        <v>0</v>
      </c>
      <c r="E1197" s="309">
        <f>SUM(E1198:E1200)</f>
        <v>0</v>
      </c>
      <c r="F1197" s="310">
        <f t="shared" ref="F1197:F1260" si="104">IF(C1197&gt;0,E1197/C1197,0)</f>
        <v>0</v>
      </c>
      <c r="G1197" s="310">
        <f t="shared" ref="G1197:G1260" si="105">IF(D1197&gt;0,E1197/D1197,0)</f>
        <v>0</v>
      </c>
    </row>
    <row r="1198" ht="15.6" customHeight="1" outlineLevel="2" spans="1:7">
      <c r="A1198" s="311" t="s">
        <v>2133</v>
      </c>
      <c r="B1198" s="312" t="s">
        <v>2134</v>
      </c>
      <c r="C1198" s="313">
        <v>500</v>
      </c>
      <c r="D1198" s="315"/>
      <c r="E1198" s="313"/>
      <c r="F1198" s="314">
        <f t="shared" si="104"/>
        <v>0</v>
      </c>
      <c r="G1198" s="314">
        <f t="shared" si="105"/>
        <v>0</v>
      </c>
    </row>
    <row r="1199" ht="15.6" customHeight="1" outlineLevel="2" spans="1:7">
      <c r="A1199" s="311" t="s">
        <v>2135</v>
      </c>
      <c r="B1199" s="312" t="s">
        <v>2136</v>
      </c>
      <c r="C1199" s="313"/>
      <c r="D1199" s="313"/>
      <c r="E1199" s="313"/>
      <c r="F1199" s="314">
        <f t="shared" si="104"/>
        <v>0</v>
      </c>
      <c r="G1199" s="314">
        <f t="shared" si="105"/>
        <v>0</v>
      </c>
    </row>
    <row r="1200" ht="15.6" customHeight="1" outlineLevel="2" spans="1:7">
      <c r="A1200" s="311" t="s">
        <v>2137</v>
      </c>
      <c r="B1200" s="312" t="s">
        <v>2138</v>
      </c>
      <c r="C1200" s="313"/>
      <c r="D1200" s="313"/>
      <c r="E1200" s="313"/>
      <c r="F1200" s="314">
        <f t="shared" si="104"/>
        <v>0</v>
      </c>
      <c r="G1200" s="314">
        <f t="shared" si="105"/>
        <v>0</v>
      </c>
    </row>
    <row r="1201" outlineLevel="1" spans="1:7">
      <c r="A1201" s="307" t="s">
        <v>2139</v>
      </c>
      <c r="B1201" s="308" t="s">
        <v>2140</v>
      </c>
      <c r="C1201" s="309">
        <f>SUM(C1202:C1204)</f>
        <v>0</v>
      </c>
      <c r="D1201" s="309">
        <f>SUM(D1202:D1204)</f>
        <v>0</v>
      </c>
      <c r="E1201" s="309">
        <f>SUM(E1202:E1204)</f>
        <v>0</v>
      </c>
      <c r="F1201" s="310">
        <f t="shared" si="104"/>
        <v>0</v>
      </c>
      <c r="G1201" s="310">
        <f t="shared" si="105"/>
        <v>0</v>
      </c>
    </row>
    <row r="1202" ht="15.6" customHeight="1" outlineLevel="2" spans="1:7">
      <c r="A1202" s="311" t="s">
        <v>2141</v>
      </c>
      <c r="B1202" s="312" t="s">
        <v>2142</v>
      </c>
      <c r="C1202" s="313"/>
      <c r="D1202" s="313"/>
      <c r="E1202" s="313"/>
      <c r="F1202" s="314">
        <f t="shared" si="104"/>
        <v>0</v>
      </c>
      <c r="G1202" s="314">
        <f t="shared" si="105"/>
        <v>0</v>
      </c>
    </row>
    <row r="1203" ht="15.6" customHeight="1" outlineLevel="2" spans="1:7">
      <c r="A1203" s="311" t="s">
        <v>2143</v>
      </c>
      <c r="B1203" s="312" t="s">
        <v>2144</v>
      </c>
      <c r="C1203" s="313"/>
      <c r="D1203" s="313"/>
      <c r="E1203" s="313"/>
      <c r="F1203" s="314">
        <f t="shared" si="104"/>
        <v>0</v>
      </c>
      <c r="G1203" s="314">
        <f t="shared" si="105"/>
        <v>0</v>
      </c>
    </row>
    <row r="1204" ht="15.6" customHeight="1" outlineLevel="2" spans="1:7">
      <c r="A1204" s="311" t="s">
        <v>2145</v>
      </c>
      <c r="B1204" s="312" t="s">
        <v>2146</v>
      </c>
      <c r="C1204" s="313"/>
      <c r="D1204" s="313"/>
      <c r="E1204" s="313"/>
      <c r="F1204" s="314">
        <f t="shared" si="104"/>
        <v>0</v>
      </c>
      <c r="G1204" s="314">
        <f t="shared" si="105"/>
        <v>0</v>
      </c>
    </row>
    <row r="1205" spans="1:7">
      <c r="A1205" s="304" t="s">
        <v>2147</v>
      </c>
      <c r="B1205" s="114" t="s">
        <v>2148</v>
      </c>
      <c r="C1205" s="305">
        <f>SUM(C1206,C1224,C1230,C1236)</f>
        <v>200</v>
      </c>
      <c r="D1205" s="305">
        <f>SUM(D1206,D1224,D1230,D1236)</f>
        <v>59</v>
      </c>
      <c r="E1205" s="305">
        <f>SUM(E1206,E1224,E1230,E1236)</f>
        <v>80</v>
      </c>
      <c r="F1205" s="306">
        <f t="shared" si="104"/>
        <v>0.4</v>
      </c>
      <c r="G1205" s="306">
        <f t="shared" si="105"/>
        <v>1.35593220338983</v>
      </c>
    </row>
    <row r="1206" outlineLevel="1" spans="1:7">
      <c r="A1206" s="307" t="s">
        <v>2149</v>
      </c>
      <c r="B1206" s="308" t="s">
        <v>2150</v>
      </c>
      <c r="C1206" s="309">
        <f>SUM(C1207:C1223)</f>
        <v>200</v>
      </c>
      <c r="D1206" s="309">
        <f>SUM(D1207:D1223)</f>
        <v>59</v>
      </c>
      <c r="E1206" s="309">
        <f>SUM(E1207:E1223)</f>
        <v>80</v>
      </c>
      <c r="F1206" s="310">
        <f t="shared" si="104"/>
        <v>0.4</v>
      </c>
      <c r="G1206" s="310">
        <f t="shared" si="105"/>
        <v>1.35593220338983</v>
      </c>
    </row>
    <row r="1207" ht="15.6" customHeight="1" outlineLevel="2" spans="1:7">
      <c r="A1207" s="311" t="s">
        <v>2151</v>
      </c>
      <c r="B1207" s="312" t="s">
        <v>65</v>
      </c>
      <c r="C1207" s="313"/>
      <c r="D1207" s="313"/>
      <c r="E1207" s="313"/>
      <c r="F1207" s="314">
        <f t="shared" si="104"/>
        <v>0</v>
      </c>
      <c r="G1207" s="314">
        <f t="shared" si="105"/>
        <v>0</v>
      </c>
    </row>
    <row r="1208" ht="15.6" customHeight="1" outlineLevel="2" spans="1:7">
      <c r="A1208" s="311" t="s">
        <v>2152</v>
      </c>
      <c r="B1208" s="312" t="s">
        <v>67</v>
      </c>
      <c r="C1208" s="313"/>
      <c r="D1208" s="313"/>
      <c r="E1208" s="313"/>
      <c r="F1208" s="314">
        <f t="shared" si="104"/>
        <v>0</v>
      </c>
      <c r="G1208" s="314">
        <f t="shared" si="105"/>
        <v>0</v>
      </c>
    </row>
    <row r="1209" ht="15.6" customHeight="1" outlineLevel="2" spans="1:7">
      <c r="A1209" s="311" t="s">
        <v>2153</v>
      </c>
      <c r="B1209" s="312" t="s">
        <v>69</v>
      </c>
      <c r="C1209" s="313"/>
      <c r="D1209" s="313"/>
      <c r="E1209" s="313"/>
      <c r="F1209" s="314">
        <f t="shared" si="104"/>
        <v>0</v>
      </c>
      <c r="G1209" s="314">
        <f t="shared" si="105"/>
        <v>0</v>
      </c>
    </row>
    <row r="1210" ht="15.6" customHeight="1" outlineLevel="2" spans="1:7">
      <c r="A1210" s="311" t="s">
        <v>2154</v>
      </c>
      <c r="B1210" s="312" t="s">
        <v>2155</v>
      </c>
      <c r="C1210" s="313"/>
      <c r="D1210" s="313"/>
      <c r="E1210" s="313"/>
      <c r="F1210" s="314">
        <f t="shared" si="104"/>
        <v>0</v>
      </c>
      <c r="G1210" s="314">
        <f t="shared" si="105"/>
        <v>0</v>
      </c>
    </row>
    <row r="1211" ht="15.6" customHeight="1" outlineLevel="2" spans="1:7">
      <c r="A1211" s="311" t="s">
        <v>2156</v>
      </c>
      <c r="B1211" s="312" t="s">
        <v>2157</v>
      </c>
      <c r="C1211" s="313"/>
      <c r="D1211" s="313"/>
      <c r="E1211" s="313"/>
      <c r="F1211" s="314">
        <f t="shared" si="104"/>
        <v>0</v>
      </c>
      <c r="G1211" s="314">
        <f t="shared" si="105"/>
        <v>0</v>
      </c>
    </row>
    <row r="1212" ht="15.6" customHeight="1" outlineLevel="2" spans="1:7">
      <c r="A1212" s="311" t="s">
        <v>2158</v>
      </c>
      <c r="B1212" s="312" t="s">
        <v>2159</v>
      </c>
      <c r="C1212" s="313"/>
      <c r="D1212" s="313"/>
      <c r="E1212" s="313"/>
      <c r="F1212" s="314">
        <f t="shared" si="104"/>
        <v>0</v>
      </c>
      <c r="G1212" s="314">
        <f t="shared" si="105"/>
        <v>0</v>
      </c>
    </row>
    <row r="1213" ht="15.6" customHeight="1" outlineLevel="2" spans="1:7">
      <c r="A1213" s="311" t="s">
        <v>2160</v>
      </c>
      <c r="B1213" s="312" t="s">
        <v>2161</v>
      </c>
      <c r="C1213" s="313"/>
      <c r="D1213" s="313"/>
      <c r="E1213" s="313"/>
      <c r="F1213" s="314">
        <f t="shared" si="104"/>
        <v>0</v>
      </c>
      <c r="G1213" s="314">
        <f t="shared" si="105"/>
        <v>0</v>
      </c>
    </row>
    <row r="1214" ht="15.6" customHeight="1" outlineLevel="2" spans="1:7">
      <c r="A1214" s="311" t="s">
        <v>2162</v>
      </c>
      <c r="B1214" s="312" t="s">
        <v>2163</v>
      </c>
      <c r="C1214" s="313"/>
      <c r="D1214" s="313"/>
      <c r="E1214" s="313"/>
      <c r="F1214" s="314">
        <f t="shared" si="104"/>
        <v>0</v>
      </c>
      <c r="G1214" s="314">
        <f t="shared" si="105"/>
        <v>0</v>
      </c>
    </row>
    <row r="1215" ht="15.6" customHeight="1" outlineLevel="2" spans="1:7">
      <c r="A1215" s="311" t="s">
        <v>2164</v>
      </c>
      <c r="B1215" s="312" t="s">
        <v>2165</v>
      </c>
      <c r="C1215" s="313"/>
      <c r="D1215" s="313"/>
      <c r="E1215" s="313"/>
      <c r="F1215" s="314">
        <f t="shared" si="104"/>
        <v>0</v>
      </c>
      <c r="G1215" s="314">
        <f t="shared" si="105"/>
        <v>0</v>
      </c>
    </row>
    <row r="1216" ht="15.6" customHeight="1" outlineLevel="2" spans="1:7">
      <c r="A1216" s="311" t="s">
        <v>2166</v>
      </c>
      <c r="B1216" s="312" t="s">
        <v>2167</v>
      </c>
      <c r="C1216" s="313"/>
      <c r="D1216" s="313"/>
      <c r="E1216" s="313"/>
      <c r="F1216" s="314">
        <f t="shared" si="104"/>
        <v>0</v>
      </c>
      <c r="G1216" s="314">
        <f t="shared" si="105"/>
        <v>0</v>
      </c>
    </row>
    <row r="1217" ht="15.6" customHeight="1" outlineLevel="2" spans="1:7">
      <c r="A1217" s="311" t="s">
        <v>2168</v>
      </c>
      <c r="B1217" s="312" t="s">
        <v>2169</v>
      </c>
      <c r="C1217" s="313"/>
      <c r="D1217" s="313"/>
      <c r="E1217" s="313"/>
      <c r="F1217" s="314">
        <f t="shared" si="104"/>
        <v>0</v>
      </c>
      <c r="G1217" s="314">
        <f t="shared" si="105"/>
        <v>0</v>
      </c>
    </row>
    <row r="1218" ht="15.6" customHeight="1" outlineLevel="2" spans="1:7">
      <c r="A1218" s="311" t="s">
        <v>2170</v>
      </c>
      <c r="B1218" s="312" t="s">
        <v>2171</v>
      </c>
      <c r="C1218" s="313"/>
      <c r="D1218" s="313"/>
      <c r="E1218" s="313"/>
      <c r="F1218" s="314">
        <f t="shared" si="104"/>
        <v>0</v>
      </c>
      <c r="G1218" s="314">
        <f t="shared" si="105"/>
        <v>0</v>
      </c>
    </row>
    <row r="1219" ht="15.6" customHeight="1" outlineLevel="2" spans="1:7">
      <c r="A1219" s="311" t="s">
        <v>2172</v>
      </c>
      <c r="B1219" s="312" t="s">
        <v>2173</v>
      </c>
      <c r="C1219" s="313"/>
      <c r="D1219" s="313"/>
      <c r="E1219" s="313"/>
      <c r="F1219" s="314">
        <f t="shared" si="104"/>
        <v>0</v>
      </c>
      <c r="G1219" s="314">
        <f t="shared" si="105"/>
        <v>0</v>
      </c>
    </row>
    <row r="1220" ht="15.6" customHeight="1" outlineLevel="2" spans="1:7">
      <c r="A1220" s="311" t="s">
        <v>2174</v>
      </c>
      <c r="B1220" s="312" t="s">
        <v>2175</v>
      </c>
      <c r="C1220" s="313"/>
      <c r="D1220" s="313"/>
      <c r="E1220" s="313"/>
      <c r="F1220" s="314">
        <f t="shared" si="104"/>
        <v>0</v>
      </c>
      <c r="G1220" s="314">
        <f t="shared" si="105"/>
        <v>0</v>
      </c>
    </row>
    <row r="1221" ht="15.6" customHeight="1" outlineLevel="2" spans="1:7">
      <c r="A1221" s="311" t="s">
        <v>2176</v>
      </c>
      <c r="B1221" s="312" t="s">
        <v>2177</v>
      </c>
      <c r="C1221" s="313"/>
      <c r="D1221" s="313"/>
      <c r="E1221" s="313"/>
      <c r="F1221" s="314">
        <f t="shared" si="104"/>
        <v>0</v>
      </c>
      <c r="G1221" s="314">
        <f t="shared" si="105"/>
        <v>0</v>
      </c>
    </row>
    <row r="1222" ht="15.6" customHeight="1" outlineLevel="2" spans="1:7">
      <c r="A1222" s="311" t="s">
        <v>2178</v>
      </c>
      <c r="B1222" s="312" t="s">
        <v>83</v>
      </c>
      <c r="C1222" s="313"/>
      <c r="D1222" s="313"/>
      <c r="E1222" s="313"/>
      <c r="F1222" s="314">
        <f t="shared" si="104"/>
        <v>0</v>
      </c>
      <c r="G1222" s="314">
        <f t="shared" si="105"/>
        <v>0</v>
      </c>
    </row>
    <row r="1223" ht="15.6" customHeight="1" outlineLevel="2" spans="1:7">
      <c r="A1223" s="311" t="s">
        <v>2179</v>
      </c>
      <c r="B1223" s="312" t="s">
        <v>2180</v>
      </c>
      <c r="C1223" s="313">
        <v>200</v>
      </c>
      <c r="D1223" s="315">
        <v>59</v>
      </c>
      <c r="E1223" s="313">
        <v>80</v>
      </c>
      <c r="F1223" s="314">
        <f t="shared" si="104"/>
        <v>0.4</v>
      </c>
      <c r="G1223" s="314">
        <f t="shared" si="105"/>
        <v>1.35593220338983</v>
      </c>
    </row>
    <row r="1224" outlineLevel="1" spans="1:7">
      <c r="A1224" s="307" t="s">
        <v>2181</v>
      </c>
      <c r="B1224" s="308" t="s">
        <v>2182</v>
      </c>
      <c r="C1224" s="309">
        <f>SUM(C1225:C1229)</f>
        <v>0</v>
      </c>
      <c r="D1224" s="309">
        <f>SUM(D1225:D1229)</f>
        <v>0</v>
      </c>
      <c r="E1224" s="309">
        <f>SUM(E1225:E1229)</f>
        <v>0</v>
      </c>
      <c r="F1224" s="310">
        <f t="shared" si="104"/>
        <v>0</v>
      </c>
      <c r="G1224" s="310">
        <f t="shared" si="105"/>
        <v>0</v>
      </c>
    </row>
    <row r="1225" ht="15.6" customHeight="1" outlineLevel="2" spans="1:7">
      <c r="A1225" s="311" t="s">
        <v>2183</v>
      </c>
      <c r="B1225" s="312" t="s">
        <v>2184</v>
      </c>
      <c r="C1225" s="313"/>
      <c r="D1225" s="313"/>
      <c r="E1225" s="313"/>
      <c r="F1225" s="314">
        <f t="shared" si="104"/>
        <v>0</v>
      </c>
      <c r="G1225" s="314">
        <f t="shared" si="105"/>
        <v>0</v>
      </c>
    </row>
    <row r="1226" ht="15.6" customHeight="1" outlineLevel="2" spans="1:7">
      <c r="A1226" s="311" t="s">
        <v>2185</v>
      </c>
      <c r="B1226" s="312" t="s">
        <v>2186</v>
      </c>
      <c r="C1226" s="313"/>
      <c r="D1226" s="313"/>
      <c r="E1226" s="313"/>
      <c r="F1226" s="314">
        <f t="shared" si="104"/>
        <v>0</v>
      </c>
      <c r="G1226" s="314">
        <f t="shared" si="105"/>
        <v>0</v>
      </c>
    </row>
    <row r="1227" ht="15.6" customHeight="1" outlineLevel="2" spans="1:7">
      <c r="A1227" s="311" t="s">
        <v>2187</v>
      </c>
      <c r="B1227" s="312" t="s">
        <v>2188</v>
      </c>
      <c r="C1227" s="313"/>
      <c r="D1227" s="313"/>
      <c r="E1227" s="313"/>
      <c r="F1227" s="314">
        <f t="shared" si="104"/>
        <v>0</v>
      </c>
      <c r="G1227" s="314">
        <f t="shared" si="105"/>
        <v>0</v>
      </c>
    </row>
    <row r="1228" ht="15.6" customHeight="1" outlineLevel="2" spans="1:7">
      <c r="A1228" s="311" t="s">
        <v>2189</v>
      </c>
      <c r="B1228" s="312" t="s">
        <v>2190</v>
      </c>
      <c r="C1228" s="313"/>
      <c r="D1228" s="313"/>
      <c r="E1228" s="313"/>
      <c r="F1228" s="314">
        <f t="shared" si="104"/>
        <v>0</v>
      </c>
      <c r="G1228" s="314">
        <f t="shared" si="105"/>
        <v>0</v>
      </c>
    </row>
    <row r="1229" ht="15.6" customHeight="1" outlineLevel="2" spans="1:7">
      <c r="A1229" s="311" t="s">
        <v>2191</v>
      </c>
      <c r="B1229" s="312" t="s">
        <v>2192</v>
      </c>
      <c r="C1229" s="313"/>
      <c r="D1229" s="313"/>
      <c r="E1229" s="313"/>
      <c r="F1229" s="314">
        <f t="shared" si="104"/>
        <v>0</v>
      </c>
      <c r="G1229" s="314">
        <f t="shared" si="105"/>
        <v>0</v>
      </c>
    </row>
    <row r="1230" outlineLevel="1" spans="1:7">
      <c r="A1230" s="307" t="s">
        <v>2193</v>
      </c>
      <c r="B1230" s="308" t="s">
        <v>2194</v>
      </c>
      <c r="C1230" s="309">
        <f>SUM(C1231:C1235)</f>
        <v>0</v>
      </c>
      <c r="D1230" s="309">
        <f>SUM(D1231:D1235)</f>
        <v>0</v>
      </c>
      <c r="E1230" s="309">
        <f>SUM(E1231:E1235)</f>
        <v>0</v>
      </c>
      <c r="F1230" s="310">
        <f t="shared" si="104"/>
        <v>0</v>
      </c>
      <c r="G1230" s="310">
        <f t="shared" si="105"/>
        <v>0</v>
      </c>
    </row>
    <row r="1231" ht="15.6" customHeight="1" outlineLevel="2" spans="1:7">
      <c r="A1231" s="311" t="s">
        <v>2195</v>
      </c>
      <c r="B1231" s="312" t="s">
        <v>2196</v>
      </c>
      <c r="C1231" s="313"/>
      <c r="D1231" s="313"/>
      <c r="E1231" s="313"/>
      <c r="F1231" s="314">
        <f t="shared" si="104"/>
        <v>0</v>
      </c>
      <c r="G1231" s="314">
        <f t="shared" si="105"/>
        <v>0</v>
      </c>
    </row>
    <row r="1232" ht="15.6" customHeight="1" outlineLevel="2" spans="1:7">
      <c r="A1232" s="311" t="s">
        <v>2197</v>
      </c>
      <c r="B1232" s="312" t="s">
        <v>2198</v>
      </c>
      <c r="C1232" s="313"/>
      <c r="D1232" s="313"/>
      <c r="E1232" s="313"/>
      <c r="F1232" s="314">
        <f t="shared" si="104"/>
        <v>0</v>
      </c>
      <c r="G1232" s="314">
        <f t="shared" si="105"/>
        <v>0</v>
      </c>
    </row>
    <row r="1233" ht="15.6" customHeight="1" outlineLevel="2" spans="1:7">
      <c r="A1233" s="311" t="s">
        <v>2199</v>
      </c>
      <c r="B1233" s="312" t="s">
        <v>2200</v>
      </c>
      <c r="C1233" s="313"/>
      <c r="D1233" s="313"/>
      <c r="E1233" s="313"/>
      <c r="F1233" s="314">
        <f t="shared" si="104"/>
        <v>0</v>
      </c>
      <c r="G1233" s="314">
        <f t="shared" si="105"/>
        <v>0</v>
      </c>
    </row>
    <row r="1234" ht="15.6" customHeight="1" outlineLevel="2" spans="1:7">
      <c r="A1234" s="311" t="s">
        <v>2201</v>
      </c>
      <c r="B1234" s="312" t="s">
        <v>2202</v>
      </c>
      <c r="C1234" s="313"/>
      <c r="D1234" s="313"/>
      <c r="E1234" s="313"/>
      <c r="F1234" s="314">
        <f t="shared" si="104"/>
        <v>0</v>
      </c>
      <c r="G1234" s="314">
        <f t="shared" si="105"/>
        <v>0</v>
      </c>
    </row>
    <row r="1235" ht="15.6" customHeight="1" outlineLevel="2" spans="1:7">
      <c r="A1235" s="311" t="s">
        <v>2203</v>
      </c>
      <c r="B1235" s="312" t="s">
        <v>2204</v>
      </c>
      <c r="C1235" s="313"/>
      <c r="D1235" s="313"/>
      <c r="E1235" s="313"/>
      <c r="F1235" s="314">
        <f t="shared" si="104"/>
        <v>0</v>
      </c>
      <c r="G1235" s="314">
        <f t="shared" si="105"/>
        <v>0</v>
      </c>
    </row>
    <row r="1236" outlineLevel="1" spans="1:7">
      <c r="A1236" s="307" t="s">
        <v>2205</v>
      </c>
      <c r="B1236" s="308" t="s">
        <v>2206</v>
      </c>
      <c r="C1236" s="309">
        <f>SUM(C1237:C1248)</f>
        <v>0</v>
      </c>
      <c r="D1236" s="309">
        <f>SUM(D1237:D1248)</f>
        <v>0</v>
      </c>
      <c r="E1236" s="309">
        <f>SUM(E1237:E1248)</f>
        <v>0</v>
      </c>
      <c r="F1236" s="310">
        <f t="shared" si="104"/>
        <v>0</v>
      </c>
      <c r="G1236" s="310">
        <f t="shared" si="105"/>
        <v>0</v>
      </c>
    </row>
    <row r="1237" ht="15.6" customHeight="1" outlineLevel="2" spans="1:7">
      <c r="A1237" s="311" t="s">
        <v>2207</v>
      </c>
      <c r="B1237" s="312" t="s">
        <v>2208</v>
      </c>
      <c r="C1237" s="313"/>
      <c r="D1237" s="313"/>
      <c r="E1237" s="313"/>
      <c r="F1237" s="314">
        <f t="shared" si="104"/>
        <v>0</v>
      </c>
      <c r="G1237" s="314">
        <f t="shared" si="105"/>
        <v>0</v>
      </c>
    </row>
    <row r="1238" ht="15.6" customHeight="1" outlineLevel="2" spans="1:7">
      <c r="A1238" s="311" t="s">
        <v>2209</v>
      </c>
      <c r="B1238" s="312" t="s">
        <v>2210</v>
      </c>
      <c r="C1238" s="313"/>
      <c r="D1238" s="313"/>
      <c r="E1238" s="313"/>
      <c r="F1238" s="314">
        <f t="shared" si="104"/>
        <v>0</v>
      </c>
      <c r="G1238" s="314">
        <f t="shared" si="105"/>
        <v>0</v>
      </c>
    </row>
    <row r="1239" ht="15.6" customHeight="1" outlineLevel="2" spans="1:7">
      <c r="A1239" s="311" t="s">
        <v>2211</v>
      </c>
      <c r="B1239" s="312" t="s">
        <v>2212</v>
      </c>
      <c r="C1239" s="313"/>
      <c r="D1239" s="313"/>
      <c r="E1239" s="313"/>
      <c r="F1239" s="314">
        <f t="shared" si="104"/>
        <v>0</v>
      </c>
      <c r="G1239" s="314">
        <f t="shared" si="105"/>
        <v>0</v>
      </c>
    </row>
    <row r="1240" ht="15.6" customHeight="1" outlineLevel="2" spans="1:7">
      <c r="A1240" s="311" t="s">
        <v>2213</v>
      </c>
      <c r="B1240" s="312" t="s">
        <v>2214</v>
      </c>
      <c r="C1240" s="313"/>
      <c r="D1240" s="313"/>
      <c r="E1240" s="313"/>
      <c r="F1240" s="314">
        <f t="shared" si="104"/>
        <v>0</v>
      </c>
      <c r="G1240" s="314">
        <f t="shared" si="105"/>
        <v>0</v>
      </c>
    </row>
    <row r="1241" ht="15.6" customHeight="1" outlineLevel="2" spans="1:7">
      <c r="A1241" s="311" t="s">
        <v>2215</v>
      </c>
      <c r="B1241" s="312" t="s">
        <v>2216</v>
      </c>
      <c r="C1241" s="313"/>
      <c r="D1241" s="313"/>
      <c r="E1241" s="313"/>
      <c r="F1241" s="314">
        <f t="shared" si="104"/>
        <v>0</v>
      </c>
      <c r="G1241" s="314">
        <f t="shared" si="105"/>
        <v>0</v>
      </c>
    </row>
    <row r="1242" ht="15.6" customHeight="1" outlineLevel="2" spans="1:7">
      <c r="A1242" s="311" t="s">
        <v>2217</v>
      </c>
      <c r="B1242" s="312" t="s">
        <v>2218</v>
      </c>
      <c r="C1242" s="313"/>
      <c r="D1242" s="313"/>
      <c r="E1242" s="313"/>
      <c r="F1242" s="314">
        <f t="shared" si="104"/>
        <v>0</v>
      </c>
      <c r="G1242" s="314">
        <f t="shared" si="105"/>
        <v>0</v>
      </c>
    </row>
    <row r="1243" ht="15.6" customHeight="1" outlineLevel="2" spans="1:7">
      <c r="A1243" s="311" t="s">
        <v>2219</v>
      </c>
      <c r="B1243" s="312" t="s">
        <v>2220</v>
      </c>
      <c r="C1243" s="313"/>
      <c r="D1243" s="313"/>
      <c r="E1243" s="313"/>
      <c r="F1243" s="314">
        <f t="shared" si="104"/>
        <v>0</v>
      </c>
      <c r="G1243" s="314">
        <f t="shared" si="105"/>
        <v>0</v>
      </c>
    </row>
    <row r="1244" ht="15.6" customHeight="1" outlineLevel="2" spans="1:7">
      <c r="A1244" s="311" t="s">
        <v>2221</v>
      </c>
      <c r="B1244" s="312" t="s">
        <v>2222</v>
      </c>
      <c r="C1244" s="313"/>
      <c r="D1244" s="313"/>
      <c r="E1244" s="313"/>
      <c r="F1244" s="314">
        <f t="shared" si="104"/>
        <v>0</v>
      </c>
      <c r="G1244" s="314">
        <f t="shared" si="105"/>
        <v>0</v>
      </c>
    </row>
    <row r="1245" ht="15.6" customHeight="1" outlineLevel="2" spans="1:7">
      <c r="A1245" s="311" t="s">
        <v>2223</v>
      </c>
      <c r="B1245" s="312" t="s">
        <v>2224</v>
      </c>
      <c r="C1245" s="313"/>
      <c r="D1245" s="313"/>
      <c r="E1245" s="313"/>
      <c r="F1245" s="314">
        <f t="shared" si="104"/>
        <v>0</v>
      </c>
      <c r="G1245" s="314">
        <f t="shared" si="105"/>
        <v>0</v>
      </c>
    </row>
    <row r="1246" ht="15.6" customHeight="1" outlineLevel="2" spans="1:7">
      <c r="A1246" s="311" t="s">
        <v>2225</v>
      </c>
      <c r="B1246" s="312" t="s">
        <v>2226</v>
      </c>
      <c r="C1246" s="313"/>
      <c r="D1246" s="313"/>
      <c r="E1246" s="313"/>
      <c r="F1246" s="314">
        <f t="shared" si="104"/>
        <v>0</v>
      </c>
      <c r="G1246" s="314">
        <f t="shared" si="105"/>
        <v>0</v>
      </c>
    </row>
    <row r="1247" ht="15.6" customHeight="1" outlineLevel="2" spans="1:7">
      <c r="A1247" s="311" t="s">
        <v>2227</v>
      </c>
      <c r="B1247" s="312" t="s">
        <v>2228</v>
      </c>
      <c r="C1247" s="313"/>
      <c r="D1247" s="313"/>
      <c r="E1247" s="313"/>
      <c r="F1247" s="314">
        <f t="shared" si="104"/>
        <v>0</v>
      </c>
      <c r="G1247" s="314">
        <f t="shared" si="105"/>
        <v>0</v>
      </c>
    </row>
    <row r="1248" ht="15.6" customHeight="1" outlineLevel="2" spans="1:7">
      <c r="A1248" s="311" t="s">
        <v>2229</v>
      </c>
      <c r="B1248" s="312" t="s">
        <v>2230</v>
      </c>
      <c r="C1248" s="313"/>
      <c r="D1248" s="313"/>
      <c r="E1248" s="313"/>
      <c r="F1248" s="314">
        <f t="shared" si="104"/>
        <v>0</v>
      </c>
      <c r="G1248" s="314">
        <f t="shared" si="105"/>
        <v>0</v>
      </c>
    </row>
    <row r="1249" spans="1:7">
      <c r="A1249" s="304" t="s">
        <v>2231</v>
      </c>
      <c r="B1249" s="114" t="s">
        <v>2232</v>
      </c>
      <c r="C1249" s="305">
        <f>SUM(C1250,C1261,C1268,C1276,C1289,C1293,C1297)</f>
        <v>2300</v>
      </c>
      <c r="D1249" s="305">
        <f>SUM(D1250,D1261,D1268,D1276,D1289,D1293,D1297)</f>
        <v>1813</v>
      </c>
      <c r="E1249" s="305">
        <f>SUM(E1250,E1261,E1268,E1276,E1289,E1293,E1297)</f>
        <v>1850</v>
      </c>
      <c r="F1249" s="306">
        <f t="shared" si="104"/>
        <v>0.804347826086957</v>
      </c>
      <c r="G1249" s="306">
        <f t="shared" si="105"/>
        <v>1.02040816326531</v>
      </c>
    </row>
    <row r="1250" outlineLevel="1" spans="1:7">
      <c r="A1250" s="307" t="s">
        <v>2233</v>
      </c>
      <c r="B1250" s="308" t="s">
        <v>2234</v>
      </c>
      <c r="C1250" s="309">
        <f>SUM(C1251:C1260)</f>
        <v>880</v>
      </c>
      <c r="D1250" s="309">
        <f>SUM(D1251:D1260)</f>
        <v>501</v>
      </c>
      <c r="E1250" s="309">
        <f>SUM(E1251:E1260)</f>
        <v>200</v>
      </c>
      <c r="F1250" s="310">
        <f t="shared" si="104"/>
        <v>0.227272727272727</v>
      </c>
      <c r="G1250" s="310">
        <f t="shared" si="105"/>
        <v>0.399201596806387</v>
      </c>
    </row>
    <row r="1251" ht="15.6" customHeight="1" outlineLevel="2" spans="1:7">
      <c r="A1251" s="311" t="s">
        <v>2235</v>
      </c>
      <c r="B1251" s="312" t="s">
        <v>65</v>
      </c>
      <c r="C1251" s="313">
        <v>790</v>
      </c>
      <c r="D1251" s="315">
        <v>366</v>
      </c>
      <c r="E1251" s="313">
        <v>200</v>
      </c>
      <c r="F1251" s="314">
        <f t="shared" si="104"/>
        <v>0.253164556962025</v>
      </c>
      <c r="G1251" s="314">
        <f t="shared" si="105"/>
        <v>0.546448087431694</v>
      </c>
    </row>
    <row r="1252" ht="15.6" customHeight="1" outlineLevel="2" spans="1:7">
      <c r="A1252" s="311" t="s">
        <v>2236</v>
      </c>
      <c r="B1252" s="312" t="s">
        <v>67</v>
      </c>
      <c r="C1252" s="313">
        <v>60</v>
      </c>
      <c r="D1252" s="315">
        <v>76</v>
      </c>
      <c r="E1252" s="313"/>
      <c r="F1252" s="314">
        <f t="shared" si="104"/>
        <v>0</v>
      </c>
      <c r="G1252" s="314">
        <f t="shared" si="105"/>
        <v>0</v>
      </c>
    </row>
    <row r="1253" ht="15.6" customHeight="1" outlineLevel="2" spans="1:7">
      <c r="A1253" s="311" t="s">
        <v>2237</v>
      </c>
      <c r="B1253" s="312" t="s">
        <v>69</v>
      </c>
      <c r="C1253" s="313"/>
      <c r="D1253" s="315">
        <v>0</v>
      </c>
      <c r="E1253" s="313"/>
      <c r="F1253" s="314">
        <f t="shared" si="104"/>
        <v>0</v>
      </c>
      <c r="G1253" s="314">
        <f t="shared" si="105"/>
        <v>0</v>
      </c>
    </row>
    <row r="1254" ht="15.6" customHeight="1" outlineLevel="2" spans="1:7">
      <c r="A1254" s="311" t="s">
        <v>2238</v>
      </c>
      <c r="B1254" s="312" t="s">
        <v>2239</v>
      </c>
      <c r="C1254" s="313">
        <v>30</v>
      </c>
      <c r="D1254" s="315">
        <v>0</v>
      </c>
      <c r="E1254" s="313"/>
      <c r="F1254" s="314">
        <f t="shared" si="104"/>
        <v>0</v>
      </c>
      <c r="G1254" s="314">
        <f t="shared" si="105"/>
        <v>0</v>
      </c>
    </row>
    <row r="1255" ht="15.6" customHeight="1" outlineLevel="2" spans="1:7">
      <c r="A1255" s="311" t="s">
        <v>2240</v>
      </c>
      <c r="B1255" s="312" t="s">
        <v>2241</v>
      </c>
      <c r="C1255" s="316"/>
      <c r="D1255" s="315">
        <v>0</v>
      </c>
      <c r="E1255" s="313"/>
      <c r="F1255" s="314">
        <f t="shared" si="104"/>
        <v>0</v>
      </c>
      <c r="G1255" s="314">
        <f t="shared" si="105"/>
        <v>0</v>
      </c>
    </row>
    <row r="1256" ht="15.6" customHeight="1" outlineLevel="2" spans="1:7">
      <c r="A1256" s="311" t="s">
        <v>2242</v>
      </c>
      <c r="B1256" s="312" t="s">
        <v>2243</v>
      </c>
      <c r="C1256" s="316"/>
      <c r="D1256" s="315">
        <v>4</v>
      </c>
      <c r="E1256" s="313"/>
      <c r="F1256" s="314">
        <f t="shared" si="104"/>
        <v>0</v>
      </c>
      <c r="G1256" s="314">
        <f t="shared" si="105"/>
        <v>0</v>
      </c>
    </row>
    <row r="1257" ht="15.6" customHeight="1" outlineLevel="2" spans="1:7">
      <c r="A1257" s="311" t="s">
        <v>2244</v>
      </c>
      <c r="B1257" s="312" t="s">
        <v>2245</v>
      </c>
      <c r="C1257" s="316"/>
      <c r="D1257" s="315">
        <v>0</v>
      </c>
      <c r="E1257" s="313"/>
      <c r="F1257" s="314">
        <f t="shared" si="104"/>
        <v>0</v>
      </c>
      <c r="G1257" s="314">
        <f t="shared" si="105"/>
        <v>0</v>
      </c>
    </row>
    <row r="1258" ht="15.6" customHeight="1" outlineLevel="2" spans="1:7">
      <c r="A1258" s="311" t="s">
        <v>2246</v>
      </c>
      <c r="B1258" s="312" t="s">
        <v>2247</v>
      </c>
      <c r="C1258" s="316"/>
      <c r="D1258" s="315">
        <v>48</v>
      </c>
      <c r="E1258" s="313"/>
      <c r="F1258" s="314">
        <f t="shared" si="104"/>
        <v>0</v>
      </c>
      <c r="G1258" s="314">
        <f t="shared" si="105"/>
        <v>0</v>
      </c>
    </row>
    <row r="1259" ht="15.6" customHeight="1" outlineLevel="2" spans="1:7">
      <c r="A1259" s="311" t="s">
        <v>2248</v>
      </c>
      <c r="B1259" s="312" t="s">
        <v>83</v>
      </c>
      <c r="C1259" s="316"/>
      <c r="D1259" s="315">
        <v>0</v>
      </c>
      <c r="E1259" s="313"/>
      <c r="F1259" s="314">
        <f t="shared" si="104"/>
        <v>0</v>
      </c>
      <c r="G1259" s="314">
        <f t="shared" si="105"/>
        <v>0</v>
      </c>
    </row>
    <row r="1260" ht="15.6" customHeight="1" outlineLevel="2" spans="1:7">
      <c r="A1260" s="311" t="s">
        <v>2249</v>
      </c>
      <c r="B1260" s="312" t="s">
        <v>2250</v>
      </c>
      <c r="C1260" s="316"/>
      <c r="D1260" s="313">
        <v>7</v>
      </c>
      <c r="E1260" s="313"/>
      <c r="F1260" s="314">
        <f t="shared" si="104"/>
        <v>0</v>
      </c>
      <c r="G1260" s="314">
        <f t="shared" si="105"/>
        <v>0</v>
      </c>
    </row>
    <row r="1261" outlineLevel="1" spans="1:7">
      <c r="A1261" s="307" t="s">
        <v>2251</v>
      </c>
      <c r="B1261" s="308" t="s">
        <v>2252</v>
      </c>
      <c r="C1261" s="309">
        <f>SUM(C1262:C1267)</f>
        <v>1420</v>
      </c>
      <c r="D1261" s="309">
        <f>SUM(D1262:D1267)</f>
        <v>1040</v>
      </c>
      <c r="E1261" s="309">
        <f>SUM(E1262:E1267)</f>
        <v>1650</v>
      </c>
      <c r="F1261" s="310">
        <f t="shared" ref="F1261:F1265" si="106">IF(C1261&gt;0,E1261/C1261,0)</f>
        <v>1.16197183098592</v>
      </c>
      <c r="G1261" s="310">
        <f t="shared" ref="G1261:G1265" si="107">IF(D1261&gt;0,E1261/D1261,0)</f>
        <v>1.58653846153846</v>
      </c>
    </row>
    <row r="1262" ht="15.6" customHeight="1" outlineLevel="2" spans="1:7">
      <c r="A1262" s="311" t="s">
        <v>2253</v>
      </c>
      <c r="B1262" s="312" t="s">
        <v>65</v>
      </c>
      <c r="C1262" s="313">
        <v>860</v>
      </c>
      <c r="D1262" s="315"/>
      <c r="E1262" s="313">
        <v>860</v>
      </c>
      <c r="F1262" s="314">
        <f t="shared" si="106"/>
        <v>1</v>
      </c>
      <c r="G1262" s="314">
        <f t="shared" si="107"/>
        <v>0</v>
      </c>
    </row>
    <row r="1263" ht="15.6" customHeight="1" outlineLevel="2" spans="1:7">
      <c r="A1263" s="311" t="s">
        <v>2254</v>
      </c>
      <c r="B1263" s="312" t="s">
        <v>67</v>
      </c>
      <c r="C1263" s="313">
        <v>448</v>
      </c>
      <c r="D1263" s="313"/>
      <c r="E1263" s="313">
        <v>448</v>
      </c>
      <c r="F1263" s="314">
        <f t="shared" si="106"/>
        <v>1</v>
      </c>
      <c r="G1263" s="314">
        <f t="shared" si="107"/>
        <v>0</v>
      </c>
    </row>
    <row r="1264" ht="15.6" customHeight="1" outlineLevel="2" spans="1:7">
      <c r="A1264" s="311" t="s">
        <v>2255</v>
      </c>
      <c r="B1264" s="312" t="s">
        <v>69</v>
      </c>
      <c r="C1264" s="313"/>
      <c r="D1264" s="313"/>
      <c r="E1264" s="313"/>
      <c r="F1264" s="314">
        <f t="shared" si="106"/>
        <v>0</v>
      </c>
      <c r="G1264" s="314">
        <f t="shared" si="107"/>
        <v>0</v>
      </c>
    </row>
    <row r="1265" ht="15.6" customHeight="1" outlineLevel="2" spans="1:7">
      <c r="A1265" s="311" t="s">
        <v>2256</v>
      </c>
      <c r="B1265" s="312" t="s">
        <v>2257</v>
      </c>
      <c r="C1265" s="313"/>
      <c r="D1265" s="313">
        <v>1040</v>
      </c>
      <c r="E1265" s="313">
        <v>342</v>
      </c>
      <c r="F1265" s="314">
        <f t="shared" si="106"/>
        <v>0</v>
      </c>
      <c r="G1265" s="314">
        <f t="shared" si="107"/>
        <v>0.328846153846154</v>
      </c>
    </row>
    <row r="1266" ht="15.6" customHeight="1" outlineLevel="2" spans="1:7">
      <c r="A1266" s="311" t="s">
        <v>2258</v>
      </c>
      <c r="B1266" s="312" t="s">
        <v>83</v>
      </c>
      <c r="C1266" s="313"/>
      <c r="D1266" s="313"/>
      <c r="E1266" s="313"/>
      <c r="F1266" s="314">
        <f t="shared" ref="F1266:F1267" si="108">IF(C1266&gt;0,E1266/C1266,0)</f>
        <v>0</v>
      </c>
      <c r="G1266" s="314">
        <f t="shared" ref="G1266:G1267" si="109">IF(D1266&gt;0,E1266/D1266,0)</f>
        <v>0</v>
      </c>
    </row>
    <row r="1267" ht="15.6" customHeight="1" outlineLevel="2" spans="1:7">
      <c r="A1267" s="311" t="s">
        <v>2259</v>
      </c>
      <c r="B1267" s="312" t="s">
        <v>2260</v>
      </c>
      <c r="C1267" s="313">
        <v>112</v>
      </c>
      <c r="D1267" s="313"/>
      <c r="E1267" s="313"/>
      <c r="F1267" s="314">
        <f t="shared" si="108"/>
        <v>0</v>
      </c>
      <c r="G1267" s="314">
        <f t="shared" si="109"/>
        <v>0</v>
      </c>
    </row>
    <row r="1268" outlineLevel="1" spans="1:7">
      <c r="A1268" s="307" t="s">
        <v>2261</v>
      </c>
      <c r="B1268" s="308" t="s">
        <v>2262</v>
      </c>
      <c r="C1268" s="309">
        <f>SUM(C1269:C1275)</f>
        <v>0</v>
      </c>
      <c r="D1268" s="309">
        <f>SUM(D1269:D1275)</f>
        <v>0</v>
      </c>
      <c r="E1268" s="309">
        <f>SUM(E1269:E1275)</f>
        <v>0</v>
      </c>
      <c r="F1268" s="310">
        <f t="shared" ref="F1268:F1297" si="110">IF(C1268&gt;0,E1268/C1268,0)</f>
        <v>0</v>
      </c>
      <c r="G1268" s="310">
        <f t="shared" ref="G1268:G1297" si="111">IF(D1268&gt;0,E1268/D1268,0)</f>
        <v>0</v>
      </c>
    </row>
    <row r="1269" ht="15.6" customHeight="1" outlineLevel="2" spans="1:7">
      <c r="A1269" s="311" t="s">
        <v>2263</v>
      </c>
      <c r="B1269" s="312" t="s">
        <v>65</v>
      </c>
      <c r="C1269" s="313"/>
      <c r="D1269" s="313"/>
      <c r="E1269" s="313"/>
      <c r="F1269" s="314">
        <f t="shared" si="110"/>
        <v>0</v>
      </c>
      <c r="G1269" s="314">
        <f t="shared" si="111"/>
        <v>0</v>
      </c>
    </row>
    <row r="1270" ht="15.6" customHeight="1" outlineLevel="2" spans="1:7">
      <c r="A1270" s="311" t="s">
        <v>2264</v>
      </c>
      <c r="B1270" s="312" t="s">
        <v>67</v>
      </c>
      <c r="C1270" s="313"/>
      <c r="D1270" s="313"/>
      <c r="E1270" s="313"/>
      <c r="F1270" s="314">
        <f t="shared" si="110"/>
        <v>0</v>
      </c>
      <c r="G1270" s="314">
        <f t="shared" si="111"/>
        <v>0</v>
      </c>
    </row>
    <row r="1271" ht="15.6" customHeight="1" outlineLevel="2" spans="1:7">
      <c r="A1271" s="311" t="s">
        <v>2265</v>
      </c>
      <c r="B1271" s="312" t="s">
        <v>69</v>
      </c>
      <c r="C1271" s="313"/>
      <c r="D1271" s="313"/>
      <c r="E1271" s="313"/>
      <c r="F1271" s="314">
        <f t="shared" si="110"/>
        <v>0</v>
      </c>
      <c r="G1271" s="314">
        <f t="shared" si="111"/>
        <v>0</v>
      </c>
    </row>
    <row r="1272" ht="15.6" customHeight="1" outlineLevel="2" spans="1:7">
      <c r="A1272" s="311" t="s">
        <v>2266</v>
      </c>
      <c r="B1272" s="312" t="s">
        <v>2267</v>
      </c>
      <c r="C1272" s="313"/>
      <c r="D1272" s="313"/>
      <c r="E1272" s="313"/>
      <c r="F1272" s="314">
        <f t="shared" si="110"/>
        <v>0</v>
      </c>
      <c r="G1272" s="314">
        <f t="shared" si="111"/>
        <v>0</v>
      </c>
    </row>
    <row r="1273" ht="15.6" customHeight="1" outlineLevel="2" spans="1:7">
      <c r="A1273" s="311" t="s">
        <v>2268</v>
      </c>
      <c r="B1273" s="312" t="s">
        <v>2269</v>
      </c>
      <c r="C1273" s="313"/>
      <c r="D1273" s="313"/>
      <c r="E1273" s="313"/>
      <c r="F1273" s="314">
        <f t="shared" si="110"/>
        <v>0</v>
      </c>
      <c r="G1273" s="314">
        <f t="shared" si="111"/>
        <v>0</v>
      </c>
    </row>
    <row r="1274" ht="15.6" customHeight="1" outlineLevel="2" spans="1:7">
      <c r="A1274" s="311" t="s">
        <v>2270</v>
      </c>
      <c r="B1274" s="312" t="s">
        <v>83</v>
      </c>
      <c r="C1274" s="313"/>
      <c r="D1274" s="313"/>
      <c r="E1274" s="313"/>
      <c r="F1274" s="314">
        <f t="shared" si="110"/>
        <v>0</v>
      </c>
      <c r="G1274" s="314">
        <f t="shared" si="111"/>
        <v>0</v>
      </c>
    </row>
    <row r="1275" ht="15.6" customHeight="1" outlineLevel="2" spans="1:7">
      <c r="A1275" s="311" t="s">
        <v>2271</v>
      </c>
      <c r="B1275" s="312" t="s">
        <v>2272</v>
      </c>
      <c r="C1275" s="313"/>
      <c r="D1275" s="313"/>
      <c r="E1275" s="313"/>
      <c r="F1275" s="314">
        <f t="shared" si="110"/>
        <v>0</v>
      </c>
      <c r="G1275" s="314">
        <f t="shared" si="111"/>
        <v>0</v>
      </c>
    </row>
    <row r="1276" outlineLevel="1" spans="1:7">
      <c r="A1276" s="307" t="s">
        <v>2273</v>
      </c>
      <c r="B1276" s="308" t="s">
        <v>2274</v>
      </c>
      <c r="C1276" s="309">
        <f>SUM(C1277:C1288)</f>
        <v>0</v>
      </c>
      <c r="D1276" s="309">
        <f>SUM(D1277:D1288)</f>
        <v>0</v>
      </c>
      <c r="E1276" s="309">
        <f>SUM(E1277:E1288)</f>
        <v>0</v>
      </c>
      <c r="F1276" s="310">
        <f t="shared" si="110"/>
        <v>0</v>
      </c>
      <c r="G1276" s="310">
        <f t="shared" si="111"/>
        <v>0</v>
      </c>
    </row>
    <row r="1277" ht="15.6" customHeight="1" outlineLevel="2" spans="1:7">
      <c r="A1277" s="311" t="s">
        <v>2275</v>
      </c>
      <c r="B1277" s="312" t="s">
        <v>65</v>
      </c>
      <c r="C1277" s="313"/>
      <c r="D1277" s="313"/>
      <c r="E1277" s="313"/>
      <c r="F1277" s="314">
        <f t="shared" si="110"/>
        <v>0</v>
      </c>
      <c r="G1277" s="314">
        <f t="shared" si="111"/>
        <v>0</v>
      </c>
    </row>
    <row r="1278" ht="15.6" customHeight="1" outlineLevel="2" spans="1:7">
      <c r="A1278" s="311" t="s">
        <v>2276</v>
      </c>
      <c r="B1278" s="312" t="s">
        <v>67</v>
      </c>
      <c r="C1278" s="313"/>
      <c r="D1278" s="313"/>
      <c r="E1278" s="313"/>
      <c r="F1278" s="314">
        <f t="shared" si="110"/>
        <v>0</v>
      </c>
      <c r="G1278" s="314">
        <f t="shared" si="111"/>
        <v>0</v>
      </c>
    </row>
    <row r="1279" ht="15.6" customHeight="1" outlineLevel="2" spans="1:7">
      <c r="A1279" s="311" t="s">
        <v>2277</v>
      </c>
      <c r="B1279" s="312" t="s">
        <v>69</v>
      </c>
      <c r="C1279" s="313"/>
      <c r="D1279" s="313"/>
      <c r="E1279" s="313"/>
      <c r="F1279" s="314">
        <f t="shared" si="110"/>
        <v>0</v>
      </c>
      <c r="G1279" s="314">
        <f t="shared" si="111"/>
        <v>0</v>
      </c>
    </row>
    <row r="1280" ht="15.6" customHeight="1" outlineLevel="2" spans="1:7">
      <c r="A1280" s="311" t="s">
        <v>2278</v>
      </c>
      <c r="B1280" s="312" t="s">
        <v>2279</v>
      </c>
      <c r="C1280" s="313"/>
      <c r="D1280" s="313"/>
      <c r="E1280" s="313"/>
      <c r="F1280" s="314">
        <f t="shared" si="110"/>
        <v>0</v>
      </c>
      <c r="G1280" s="314">
        <f t="shared" si="111"/>
        <v>0</v>
      </c>
    </row>
    <row r="1281" ht="15.6" customHeight="1" outlineLevel="2" spans="1:7">
      <c r="A1281" s="311" t="s">
        <v>2280</v>
      </c>
      <c r="B1281" s="312" t="s">
        <v>2281</v>
      </c>
      <c r="C1281" s="313"/>
      <c r="D1281" s="313"/>
      <c r="E1281" s="313"/>
      <c r="F1281" s="314">
        <f t="shared" si="110"/>
        <v>0</v>
      </c>
      <c r="G1281" s="314">
        <f t="shared" si="111"/>
        <v>0</v>
      </c>
    </row>
    <row r="1282" ht="15.6" customHeight="1" outlineLevel="2" spans="1:7">
      <c r="A1282" s="311" t="s">
        <v>2282</v>
      </c>
      <c r="B1282" s="312" t="s">
        <v>2283</v>
      </c>
      <c r="C1282" s="313"/>
      <c r="D1282" s="313"/>
      <c r="E1282" s="313"/>
      <c r="F1282" s="314">
        <f t="shared" si="110"/>
        <v>0</v>
      </c>
      <c r="G1282" s="314">
        <f t="shared" si="111"/>
        <v>0</v>
      </c>
    </row>
    <row r="1283" ht="15.6" customHeight="1" outlineLevel="2" spans="1:7">
      <c r="A1283" s="311" t="s">
        <v>2284</v>
      </c>
      <c r="B1283" s="312" t="s">
        <v>2285</v>
      </c>
      <c r="C1283" s="313"/>
      <c r="D1283" s="313"/>
      <c r="E1283" s="313"/>
      <c r="F1283" s="314">
        <f t="shared" si="110"/>
        <v>0</v>
      </c>
      <c r="G1283" s="314">
        <f t="shared" si="111"/>
        <v>0</v>
      </c>
    </row>
    <row r="1284" ht="15.6" customHeight="1" outlineLevel="2" spans="1:7">
      <c r="A1284" s="311" t="s">
        <v>2286</v>
      </c>
      <c r="B1284" s="312" t="s">
        <v>2287</v>
      </c>
      <c r="C1284" s="313"/>
      <c r="D1284" s="313"/>
      <c r="E1284" s="313"/>
      <c r="F1284" s="314">
        <f t="shared" si="110"/>
        <v>0</v>
      </c>
      <c r="G1284" s="314">
        <f t="shared" si="111"/>
        <v>0</v>
      </c>
    </row>
    <row r="1285" ht="15.6" customHeight="1" outlineLevel="2" spans="1:7">
      <c r="A1285" s="311" t="s">
        <v>2288</v>
      </c>
      <c r="B1285" s="312" t="s">
        <v>2289</v>
      </c>
      <c r="C1285" s="313"/>
      <c r="D1285" s="313"/>
      <c r="E1285" s="313"/>
      <c r="F1285" s="314">
        <f t="shared" si="110"/>
        <v>0</v>
      </c>
      <c r="G1285" s="314">
        <f t="shared" si="111"/>
        <v>0</v>
      </c>
    </row>
    <row r="1286" ht="15.6" customHeight="1" outlineLevel="2" spans="1:7">
      <c r="A1286" s="311" t="s">
        <v>2290</v>
      </c>
      <c r="B1286" s="312" t="s">
        <v>2291</v>
      </c>
      <c r="C1286" s="313"/>
      <c r="D1286" s="313"/>
      <c r="E1286" s="313"/>
      <c r="F1286" s="314">
        <f t="shared" si="110"/>
        <v>0</v>
      </c>
      <c r="G1286" s="314">
        <f t="shared" si="111"/>
        <v>0</v>
      </c>
    </row>
    <row r="1287" ht="15.6" customHeight="1" outlineLevel="2" spans="1:7">
      <c r="A1287" s="311" t="s">
        <v>2292</v>
      </c>
      <c r="B1287" s="312" t="s">
        <v>2293</v>
      </c>
      <c r="C1287" s="313"/>
      <c r="D1287" s="313"/>
      <c r="E1287" s="313"/>
      <c r="F1287" s="314">
        <f t="shared" si="110"/>
        <v>0</v>
      </c>
      <c r="G1287" s="314">
        <f t="shared" si="111"/>
        <v>0</v>
      </c>
    </row>
    <row r="1288" ht="15.6" customHeight="1" outlineLevel="2" spans="1:7">
      <c r="A1288" s="311" t="s">
        <v>2294</v>
      </c>
      <c r="B1288" s="312" t="s">
        <v>2295</v>
      </c>
      <c r="C1288" s="313"/>
      <c r="D1288" s="313"/>
      <c r="E1288" s="313"/>
      <c r="F1288" s="314">
        <f t="shared" si="110"/>
        <v>0</v>
      </c>
      <c r="G1288" s="314">
        <f t="shared" si="111"/>
        <v>0</v>
      </c>
    </row>
    <row r="1289" outlineLevel="1" spans="1:7">
      <c r="A1289" s="307" t="s">
        <v>2296</v>
      </c>
      <c r="B1289" s="308" t="s">
        <v>2297</v>
      </c>
      <c r="C1289" s="309">
        <f>SUM(C1290:C1292)</f>
        <v>0</v>
      </c>
      <c r="D1289" s="309">
        <f>SUM(D1290:D1292)</f>
        <v>174</v>
      </c>
      <c r="E1289" s="309">
        <f>SUM(E1290:E1292)</f>
        <v>0</v>
      </c>
      <c r="F1289" s="310">
        <f t="shared" si="110"/>
        <v>0</v>
      </c>
      <c r="G1289" s="310">
        <f t="shared" si="111"/>
        <v>0</v>
      </c>
    </row>
    <row r="1290" ht="15.6" customHeight="1" outlineLevel="2" spans="1:7">
      <c r="A1290" s="311" t="s">
        <v>2298</v>
      </c>
      <c r="B1290" s="312" t="s">
        <v>2299</v>
      </c>
      <c r="C1290" s="313"/>
      <c r="D1290" s="313">
        <v>20</v>
      </c>
      <c r="E1290" s="313"/>
      <c r="F1290" s="314">
        <f t="shared" si="110"/>
        <v>0</v>
      </c>
      <c r="G1290" s="314">
        <f t="shared" si="111"/>
        <v>0</v>
      </c>
    </row>
    <row r="1291" ht="15.6" customHeight="1" outlineLevel="2" spans="1:7">
      <c r="A1291" s="311" t="s">
        <v>2300</v>
      </c>
      <c r="B1291" s="312" t="s">
        <v>2301</v>
      </c>
      <c r="C1291" s="315"/>
      <c r="D1291" s="315">
        <v>154</v>
      </c>
      <c r="E1291" s="313"/>
      <c r="F1291" s="314">
        <f t="shared" si="110"/>
        <v>0</v>
      </c>
      <c r="G1291" s="314">
        <f t="shared" si="111"/>
        <v>0</v>
      </c>
    </row>
    <row r="1292" ht="15.6" customHeight="1" outlineLevel="2" spans="1:7">
      <c r="A1292" s="311" t="s">
        <v>2302</v>
      </c>
      <c r="B1292" s="312" t="s">
        <v>2303</v>
      </c>
      <c r="C1292" s="313"/>
      <c r="D1292" s="313"/>
      <c r="E1292" s="313"/>
      <c r="F1292" s="314">
        <f t="shared" si="110"/>
        <v>0</v>
      </c>
      <c r="G1292" s="314">
        <f t="shared" si="111"/>
        <v>0</v>
      </c>
    </row>
    <row r="1293" outlineLevel="1" spans="1:7">
      <c r="A1293" s="307" t="s">
        <v>2304</v>
      </c>
      <c r="B1293" s="308" t="s">
        <v>2305</v>
      </c>
      <c r="C1293" s="309">
        <f>SUM(C1294:C1296)</f>
        <v>0</v>
      </c>
      <c r="D1293" s="309">
        <f>SUM(D1294:D1296)</f>
        <v>98</v>
      </c>
      <c r="E1293" s="309">
        <f>SUM(E1294:E1296)</f>
        <v>0</v>
      </c>
      <c r="F1293" s="310">
        <f t="shared" si="110"/>
        <v>0</v>
      </c>
      <c r="G1293" s="310">
        <f t="shared" si="111"/>
        <v>0</v>
      </c>
    </row>
    <row r="1294" ht="15.6" customHeight="1" outlineLevel="2" spans="1:7">
      <c r="A1294" s="311" t="s">
        <v>2306</v>
      </c>
      <c r="B1294" s="312" t="s">
        <v>2307</v>
      </c>
      <c r="C1294" s="315"/>
      <c r="D1294" s="315">
        <v>98</v>
      </c>
      <c r="E1294" s="313"/>
      <c r="F1294" s="314">
        <f t="shared" si="110"/>
        <v>0</v>
      </c>
      <c r="G1294" s="314">
        <f t="shared" si="111"/>
        <v>0</v>
      </c>
    </row>
    <row r="1295" ht="15.6" customHeight="1" outlineLevel="2" spans="1:7">
      <c r="A1295" s="311" t="s">
        <v>2308</v>
      </c>
      <c r="B1295" s="312" t="s">
        <v>2309</v>
      </c>
      <c r="C1295" s="315"/>
      <c r="D1295" s="315"/>
      <c r="E1295" s="313"/>
      <c r="F1295" s="314">
        <f t="shared" si="110"/>
        <v>0</v>
      </c>
      <c r="G1295" s="314">
        <f t="shared" si="111"/>
        <v>0</v>
      </c>
    </row>
    <row r="1296" ht="15.6" customHeight="1" outlineLevel="2" spans="1:7">
      <c r="A1296" s="311" t="s">
        <v>2310</v>
      </c>
      <c r="B1296" s="312" t="s">
        <v>2311</v>
      </c>
      <c r="C1296" s="315"/>
      <c r="D1296" s="315"/>
      <c r="E1296" s="313"/>
      <c r="F1296" s="314">
        <f t="shared" si="110"/>
        <v>0</v>
      </c>
      <c r="G1296" s="314">
        <f t="shared" si="111"/>
        <v>0</v>
      </c>
    </row>
    <row r="1297" outlineLevel="1" spans="1:7">
      <c r="A1297" s="307" t="s">
        <v>2312</v>
      </c>
      <c r="B1297" s="308" t="s">
        <v>2313</v>
      </c>
      <c r="C1297" s="309">
        <f>SUM(C1298)</f>
        <v>0</v>
      </c>
      <c r="D1297" s="309">
        <f t="shared" ref="D1297:E1297" si="112">SUM(D1298)</f>
        <v>0</v>
      </c>
      <c r="E1297" s="309">
        <f t="shared" si="112"/>
        <v>0</v>
      </c>
      <c r="F1297" s="310">
        <f t="shared" si="110"/>
        <v>0</v>
      </c>
      <c r="G1297" s="310">
        <f t="shared" si="111"/>
        <v>0</v>
      </c>
    </row>
    <row r="1298" ht="15.6" customHeight="1" outlineLevel="2" spans="1:7">
      <c r="A1298" s="311" t="s">
        <v>2314</v>
      </c>
      <c r="B1298" s="312" t="s">
        <v>2313</v>
      </c>
      <c r="C1298" s="313"/>
      <c r="D1298" s="313"/>
      <c r="E1298" s="313"/>
      <c r="F1298" s="314">
        <f t="shared" ref="F1298" si="113">IF(C1298&gt;0,E1298/C1298,0)</f>
        <v>0</v>
      </c>
      <c r="G1298" s="314">
        <f t="shared" ref="G1298" si="114">IF(D1298&gt;0,E1298/D1298,0)</f>
        <v>0</v>
      </c>
    </row>
    <row r="1299" spans="1:7">
      <c r="A1299" s="304" t="s">
        <v>2315</v>
      </c>
      <c r="B1299" s="114" t="s">
        <v>2316</v>
      </c>
      <c r="C1299" s="305">
        <v>3000</v>
      </c>
      <c r="D1299" s="305"/>
      <c r="E1299" s="305">
        <v>3500</v>
      </c>
      <c r="F1299" s="306">
        <f t="shared" ref="F1299:F1301" si="115">IF(C1299&gt;0,E1299/C1299,0)</f>
        <v>1.16666666666667</v>
      </c>
      <c r="G1299" s="306">
        <f t="shared" ref="G1299:G1301" si="116">IF(D1299&gt;0,E1299/D1299,0)</f>
        <v>0</v>
      </c>
    </row>
    <row r="1300" spans="1:7">
      <c r="A1300" s="304" t="s">
        <v>2317</v>
      </c>
      <c r="B1300" s="114" t="s">
        <v>472</v>
      </c>
      <c r="C1300" s="305">
        <f>SUM(C1301,C1303)</f>
        <v>0</v>
      </c>
      <c r="D1300" s="305">
        <f>SUM(D1301,D1303)</f>
        <v>0</v>
      </c>
      <c r="E1300" s="305">
        <f>SUM(E1301,E1303)</f>
        <v>0</v>
      </c>
      <c r="F1300" s="306">
        <f t="shared" si="115"/>
        <v>0</v>
      </c>
      <c r="G1300" s="306">
        <f t="shared" si="116"/>
        <v>0</v>
      </c>
    </row>
    <row r="1301" outlineLevel="1" spans="1:7">
      <c r="A1301" s="307" t="s">
        <v>2318</v>
      </c>
      <c r="B1301" s="308" t="s">
        <v>2319</v>
      </c>
      <c r="C1301" s="309">
        <f>SUM(C1302)</f>
        <v>0</v>
      </c>
      <c r="D1301" s="309">
        <f t="shared" ref="D1301:E1301" si="117">SUM(D1302)</f>
        <v>0</v>
      </c>
      <c r="E1301" s="309">
        <f t="shared" si="117"/>
        <v>0</v>
      </c>
      <c r="F1301" s="310">
        <f t="shared" si="115"/>
        <v>0</v>
      </c>
      <c r="G1301" s="310">
        <f t="shared" si="116"/>
        <v>0</v>
      </c>
    </row>
    <row r="1302" ht="15.6" customHeight="1" outlineLevel="2" spans="1:7">
      <c r="A1302" s="311" t="s">
        <v>2320</v>
      </c>
      <c r="B1302" s="312" t="s">
        <v>2319</v>
      </c>
      <c r="C1302" s="313"/>
      <c r="D1302" s="313"/>
      <c r="E1302" s="313"/>
      <c r="F1302" s="314">
        <f t="shared" ref="F1302:F1304" si="118">IF(C1302&gt;0,E1302/C1302,0)</f>
        <v>0</v>
      </c>
      <c r="G1302" s="314">
        <f t="shared" ref="G1302:G1304" si="119">IF(D1302&gt;0,E1302/D1302,0)</f>
        <v>0</v>
      </c>
    </row>
    <row r="1303" outlineLevel="1" spans="1:7">
      <c r="A1303" s="307" t="s">
        <v>2321</v>
      </c>
      <c r="B1303" s="308" t="s">
        <v>472</v>
      </c>
      <c r="C1303" s="309">
        <f>SUM(C1304)</f>
        <v>0</v>
      </c>
      <c r="D1303" s="309">
        <f t="shared" ref="D1303:E1303" si="120">SUM(D1304)</f>
        <v>0</v>
      </c>
      <c r="E1303" s="309">
        <f t="shared" si="120"/>
        <v>0</v>
      </c>
      <c r="F1303" s="310">
        <f t="shared" si="118"/>
        <v>0</v>
      </c>
      <c r="G1303" s="310">
        <f t="shared" si="119"/>
        <v>0</v>
      </c>
    </row>
    <row r="1304" ht="15.6" customHeight="1" outlineLevel="2" spans="1:7">
      <c r="A1304" s="311" t="s">
        <v>2322</v>
      </c>
      <c r="B1304" s="312" t="s">
        <v>472</v>
      </c>
      <c r="C1304" s="313"/>
      <c r="D1304" s="315"/>
      <c r="E1304" s="313"/>
      <c r="F1304" s="314">
        <f t="shared" si="118"/>
        <v>0</v>
      </c>
      <c r="G1304" s="314">
        <f t="shared" si="119"/>
        <v>0</v>
      </c>
    </row>
    <row r="1305" spans="1:7">
      <c r="A1305" s="304" t="s">
        <v>2323</v>
      </c>
      <c r="B1305" s="114" t="s">
        <v>2324</v>
      </c>
      <c r="C1305" s="305">
        <f>SUM(C1306,C1307,C1312)</f>
        <v>1310</v>
      </c>
      <c r="D1305" s="305">
        <f t="shared" ref="D1305:E1305" si="121">SUM(D1306,D1307,D1312)</f>
        <v>2310</v>
      </c>
      <c r="E1305" s="305">
        <f t="shared" si="121"/>
        <v>1275</v>
      </c>
      <c r="F1305" s="306">
        <f t="shared" ref="F1305:F1306" si="122">IF(C1305&gt;0,E1305/C1305,0)</f>
        <v>0.973282442748092</v>
      </c>
      <c r="G1305" s="306">
        <f t="shared" ref="G1305:G1306" si="123">IF(D1305&gt;0,E1305/D1305,0)</f>
        <v>0.551948051948052</v>
      </c>
    </row>
    <row r="1306" outlineLevel="1" spans="1:7">
      <c r="A1306" s="307" t="s">
        <v>2325</v>
      </c>
      <c r="B1306" s="308" t="s">
        <v>2326</v>
      </c>
      <c r="C1306" s="309"/>
      <c r="D1306" s="309"/>
      <c r="E1306" s="309"/>
      <c r="F1306" s="310">
        <f t="shared" si="122"/>
        <v>0</v>
      </c>
      <c r="G1306" s="310">
        <f t="shared" si="123"/>
        <v>0</v>
      </c>
    </row>
    <row r="1307" outlineLevel="1" spans="1:7">
      <c r="A1307" s="307" t="s">
        <v>2327</v>
      </c>
      <c r="B1307" s="308" t="s">
        <v>2328</v>
      </c>
      <c r="C1307" s="309">
        <f>SUM(C1308:C1311)</f>
        <v>0</v>
      </c>
      <c r="D1307" s="309">
        <f t="shared" ref="D1307:E1307" si="124">SUM(D1308:D1311)</f>
        <v>0</v>
      </c>
      <c r="E1307" s="309">
        <f t="shared" si="124"/>
        <v>0</v>
      </c>
      <c r="F1307" s="310">
        <f t="shared" ref="F1307:F1311" si="125">IF(C1307&gt;0,E1307/C1307,0)</f>
        <v>0</v>
      </c>
      <c r="G1307" s="310">
        <f t="shared" ref="G1307:G1311" si="126">IF(D1307&gt;0,E1307/D1307,0)</f>
        <v>0</v>
      </c>
    </row>
    <row r="1308" ht="15.6" customHeight="1" outlineLevel="2" spans="1:7">
      <c r="A1308" s="311" t="s">
        <v>2329</v>
      </c>
      <c r="B1308" s="312" t="s">
        <v>2330</v>
      </c>
      <c r="C1308" s="313"/>
      <c r="D1308" s="313"/>
      <c r="E1308" s="313"/>
      <c r="F1308" s="314">
        <f t="shared" si="125"/>
        <v>0</v>
      </c>
      <c r="G1308" s="314">
        <f t="shared" si="126"/>
        <v>0</v>
      </c>
    </row>
    <row r="1309" ht="15.6" customHeight="1" outlineLevel="2" spans="1:7">
      <c r="A1309" s="311" t="s">
        <v>2331</v>
      </c>
      <c r="B1309" s="312" t="s">
        <v>2332</v>
      </c>
      <c r="C1309" s="313"/>
      <c r="D1309" s="313"/>
      <c r="E1309" s="313"/>
      <c r="F1309" s="314">
        <f t="shared" si="125"/>
        <v>0</v>
      </c>
      <c r="G1309" s="314">
        <f t="shared" si="126"/>
        <v>0</v>
      </c>
    </row>
    <row r="1310" ht="15.6" customHeight="1" outlineLevel="2" spans="1:7">
      <c r="A1310" s="311" t="s">
        <v>2333</v>
      </c>
      <c r="B1310" s="312" t="s">
        <v>2334</v>
      </c>
      <c r="C1310" s="313"/>
      <c r="D1310" s="313"/>
      <c r="E1310" s="313"/>
      <c r="F1310" s="314">
        <f t="shared" si="125"/>
        <v>0</v>
      </c>
      <c r="G1310" s="314">
        <f t="shared" si="126"/>
        <v>0</v>
      </c>
    </row>
    <row r="1311" ht="15.6" customHeight="1" outlineLevel="2" spans="1:7">
      <c r="A1311" s="311" t="s">
        <v>2335</v>
      </c>
      <c r="B1311" s="312" t="s">
        <v>2336</v>
      </c>
      <c r="C1311" s="313"/>
      <c r="D1311" s="313"/>
      <c r="E1311" s="313"/>
      <c r="F1311" s="314">
        <f t="shared" si="125"/>
        <v>0</v>
      </c>
      <c r="G1311" s="314">
        <f t="shared" si="126"/>
        <v>0</v>
      </c>
    </row>
    <row r="1312" outlineLevel="1" spans="1:7">
      <c r="A1312" s="307" t="s">
        <v>2337</v>
      </c>
      <c r="B1312" s="308" t="s">
        <v>2338</v>
      </c>
      <c r="C1312" s="309">
        <f>SUM(C1313:C1316)</f>
        <v>1310</v>
      </c>
      <c r="D1312" s="309">
        <f>SUM(D1313:D1316)</f>
        <v>2310</v>
      </c>
      <c r="E1312" s="309">
        <f>SUM(E1313:E1316)</f>
        <v>1275</v>
      </c>
      <c r="F1312" s="310">
        <f t="shared" ref="F1312:F1318" si="127">IF(C1312&gt;0,E1312/C1312,0)</f>
        <v>0.973282442748092</v>
      </c>
      <c r="G1312" s="310">
        <f t="shared" ref="G1312:G1318" si="128">IF(D1312&gt;0,E1312/D1312,0)</f>
        <v>0.551948051948052</v>
      </c>
    </row>
    <row r="1313" ht="15.6" customHeight="1" outlineLevel="2" spans="1:7">
      <c r="A1313" s="311" t="s">
        <v>2339</v>
      </c>
      <c r="B1313" s="312" t="s">
        <v>2340</v>
      </c>
      <c r="C1313" s="313">
        <v>1310</v>
      </c>
      <c r="D1313" s="313">
        <v>2310</v>
      </c>
      <c r="E1313" s="313">
        <v>1275</v>
      </c>
      <c r="F1313" s="314">
        <f t="shared" si="127"/>
        <v>0.973282442748092</v>
      </c>
      <c r="G1313" s="314">
        <f t="shared" si="128"/>
        <v>0.551948051948052</v>
      </c>
    </row>
    <row r="1314" ht="15.6" customHeight="1" outlineLevel="2" spans="1:7">
      <c r="A1314" s="311" t="s">
        <v>2341</v>
      </c>
      <c r="B1314" s="312" t="s">
        <v>2342</v>
      </c>
      <c r="C1314" s="313"/>
      <c r="D1314" s="313"/>
      <c r="E1314" s="313"/>
      <c r="F1314" s="314">
        <f t="shared" si="127"/>
        <v>0</v>
      </c>
      <c r="G1314" s="314">
        <f t="shared" si="128"/>
        <v>0</v>
      </c>
    </row>
    <row r="1315" ht="15.6" customHeight="1" outlineLevel="2" spans="1:7">
      <c r="A1315" s="311" t="s">
        <v>2343</v>
      </c>
      <c r="B1315" s="312" t="s">
        <v>2344</v>
      </c>
      <c r="C1315" s="313"/>
      <c r="D1315" s="313"/>
      <c r="E1315" s="313"/>
      <c r="F1315" s="314">
        <f t="shared" si="127"/>
        <v>0</v>
      </c>
      <c r="G1315" s="314">
        <f t="shared" si="128"/>
        <v>0</v>
      </c>
    </row>
    <row r="1316" ht="15.6" customHeight="1" outlineLevel="2" spans="1:7">
      <c r="A1316" s="311" t="s">
        <v>2345</v>
      </c>
      <c r="B1316" s="312" t="s">
        <v>2346</v>
      </c>
      <c r="C1316" s="313"/>
      <c r="D1316" s="313"/>
      <c r="E1316" s="313"/>
      <c r="F1316" s="314">
        <f t="shared" si="127"/>
        <v>0</v>
      </c>
      <c r="G1316" s="314">
        <f t="shared" si="128"/>
        <v>0</v>
      </c>
    </row>
    <row r="1317" spans="1:7">
      <c r="A1317" s="304" t="s">
        <v>2347</v>
      </c>
      <c r="B1317" s="114" t="s">
        <v>2348</v>
      </c>
      <c r="C1317" s="305">
        <f>SUM(C1318:C1320)</f>
        <v>0</v>
      </c>
      <c r="D1317" s="305">
        <f t="shared" ref="D1317:E1317" si="129">SUM(D1318:D1320)</f>
        <v>0</v>
      </c>
      <c r="E1317" s="305">
        <f t="shared" si="129"/>
        <v>0</v>
      </c>
      <c r="F1317" s="306">
        <f t="shared" si="127"/>
        <v>0</v>
      </c>
      <c r="G1317" s="306">
        <f t="shared" si="128"/>
        <v>0</v>
      </c>
    </row>
    <row r="1318" outlineLevel="1" spans="1:7">
      <c r="A1318" s="307" t="s">
        <v>2349</v>
      </c>
      <c r="B1318" s="308" t="s">
        <v>2350</v>
      </c>
      <c r="C1318" s="309"/>
      <c r="D1318" s="309"/>
      <c r="E1318" s="309"/>
      <c r="F1318" s="310">
        <f t="shared" si="127"/>
        <v>0</v>
      </c>
      <c r="G1318" s="310">
        <f t="shared" si="128"/>
        <v>0</v>
      </c>
    </row>
    <row r="1319" outlineLevel="1" spans="1:7">
      <c r="A1319" s="307" t="s">
        <v>2351</v>
      </c>
      <c r="B1319" s="308" t="s">
        <v>2352</v>
      </c>
      <c r="C1319" s="309"/>
      <c r="D1319" s="309"/>
      <c r="E1319" s="309"/>
      <c r="F1319" s="310">
        <f t="shared" ref="F1319:F1320" si="130">IF(C1319&gt;0,E1319/C1319,0)</f>
        <v>0</v>
      </c>
      <c r="G1319" s="310">
        <f t="shared" ref="G1319:G1320" si="131">IF(D1319&gt;0,E1319/D1319,0)</f>
        <v>0</v>
      </c>
    </row>
    <row r="1320" outlineLevel="1" spans="1:7">
      <c r="A1320" s="307" t="s">
        <v>2353</v>
      </c>
      <c r="B1320" s="308" t="s">
        <v>2354</v>
      </c>
      <c r="C1320" s="309"/>
      <c r="D1320" s="309"/>
      <c r="E1320" s="309"/>
      <c r="F1320" s="310">
        <f t="shared" si="130"/>
        <v>0</v>
      </c>
      <c r="G1320" s="310">
        <f t="shared" si="131"/>
        <v>0</v>
      </c>
    </row>
    <row r="1321" s="295" customFormat="1" spans="1:12">
      <c r="A1321" s="317"/>
      <c r="B1321" s="86"/>
      <c r="C1321" s="313"/>
      <c r="D1321" s="313"/>
      <c r="E1321" s="313"/>
      <c r="F1321" s="314"/>
      <c r="G1321" s="314"/>
      <c r="I1321" s="204"/>
      <c r="J1321" s="204"/>
      <c r="K1321" s="204"/>
      <c r="L1321" s="204"/>
    </row>
    <row r="1322" s="295" customFormat="1" spans="1:12">
      <c r="A1322" s="317"/>
      <c r="B1322" s="86"/>
      <c r="C1322" s="313"/>
      <c r="D1322" s="313"/>
      <c r="E1322" s="313"/>
      <c r="F1322" s="314"/>
      <c r="G1322" s="314"/>
      <c r="I1322" s="204"/>
      <c r="J1322" s="204"/>
      <c r="K1322" s="204"/>
      <c r="L1322" s="204"/>
    </row>
    <row r="1323" spans="1:7">
      <c r="A1323" s="318"/>
      <c r="B1323" s="65" t="s">
        <v>2355</v>
      </c>
      <c r="C1323" s="125">
        <f>SUM(C6,C235,C275,C294,C384,C436,C492,C549,C677,C750,C827,C850,C957,C1015,C1079,C1099,C1129,C1139,C1184,C1205,C1249,C1299,C1300,C1305,C1317)</f>
        <v>255000</v>
      </c>
      <c r="D1323" s="125">
        <f>SUM(D6,D235,D275,D294,D384,D436,D492,D549,D677,D750,D827,D850,D957,D1015,D1079,D1099,D1129,D1139,D1184,D1205,D1249,D1299,D1300,D1305,D1317)</f>
        <v>260000</v>
      </c>
      <c r="E1323" s="125">
        <f>SUM(E6,E235,E275,E294,E384,E436,E492,E549,E677,E750,E827,E850,E957,E1015,E1079,E1099,E1129,E1139,E1184,E1205,E1249,E1299,E1300,E1305,E1317)</f>
        <v>273000</v>
      </c>
      <c r="F1323" s="319">
        <f>IF(C1323&gt;0,E1323/C1323,0)</f>
        <v>1.07058823529412</v>
      </c>
      <c r="G1323" s="319">
        <f t="shared" ref="G1323" si="132">IF(D1323&gt;0,E1323/D1323,0)</f>
        <v>1.05</v>
      </c>
    </row>
  </sheetData>
  <autoFilter xmlns:etc="http://www.wps.cn/officeDocument/2017/etCustomData" ref="A5:G1320" etc:filterBottomFollowUsedRange="0">
    <extLst/>
  </autoFilter>
  <mergeCells count="5">
    <mergeCell ref="A2:G2"/>
    <mergeCell ref="A4:B4"/>
    <mergeCell ref="E4:G4"/>
    <mergeCell ref="C4:C5"/>
    <mergeCell ref="D4:D5"/>
  </mergeCells>
  <printOptions horizontalCentered="1"/>
  <pageMargins left="0.313888888888889" right="0.313888888888889" top="0.354166666666667" bottom="0.354166666666667" header="0.313888888888889" footer="0.313888888888889"/>
  <pageSetup paperSize="9" scale="8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L115"/>
  <sheetViews>
    <sheetView showGridLines="0" showZeros="0" workbookViewId="0">
      <pane ySplit="6" topLeftCell="A90" activePane="bottomLeft" state="frozen"/>
      <selection/>
      <selection pane="bottomLeft" activeCell="P80" sqref="P80"/>
    </sheetView>
  </sheetViews>
  <sheetFormatPr defaultColWidth="9" defaultRowHeight="13.5"/>
  <cols>
    <col min="1" max="1" width="30.4" style="225" customWidth="1"/>
    <col min="2" max="6" width="10.5" style="225" customWidth="1"/>
    <col min="7" max="7" width="29.2" style="225" customWidth="1"/>
    <col min="8" max="12" width="10.1" style="225" customWidth="1"/>
    <col min="13" max="16384" width="9" style="225"/>
  </cols>
  <sheetData>
    <row r="1" ht="18" customHeight="1" spans="1:4">
      <c r="A1" s="226" t="s">
        <v>2356</v>
      </c>
      <c r="B1" s="226"/>
      <c r="C1" s="226"/>
      <c r="D1" s="226"/>
    </row>
    <row r="2" s="223" customFormat="1" ht="22.5" spans="1:12">
      <c r="A2" s="227" t="s">
        <v>2357</v>
      </c>
      <c r="B2" s="227"/>
      <c r="C2" s="227"/>
      <c r="D2" s="227"/>
      <c r="E2" s="227"/>
      <c r="F2" s="227"/>
      <c r="G2" s="227"/>
      <c r="H2" s="227"/>
      <c r="I2" s="227"/>
      <c r="J2" s="227"/>
      <c r="K2" s="227"/>
      <c r="L2" s="227"/>
    </row>
    <row r="3" ht="20.25" customHeight="1" spans="12:12">
      <c r="L3" s="263" t="s">
        <v>20</v>
      </c>
    </row>
    <row r="4" ht="31.5" customHeight="1" spans="1:12">
      <c r="A4" s="228" t="s">
        <v>2358</v>
      </c>
      <c r="B4" s="229"/>
      <c r="C4" s="229"/>
      <c r="D4" s="229"/>
      <c r="E4" s="229"/>
      <c r="F4" s="230"/>
      <c r="G4" s="228" t="s">
        <v>2359</v>
      </c>
      <c r="H4" s="229"/>
      <c r="I4" s="229"/>
      <c r="J4" s="229"/>
      <c r="K4" s="229"/>
      <c r="L4" s="230"/>
    </row>
    <row r="5" ht="21.9" customHeight="1" spans="1:12">
      <c r="A5" s="231" t="s">
        <v>21</v>
      </c>
      <c r="B5" s="45" t="s">
        <v>22</v>
      </c>
      <c r="C5" s="45" t="s">
        <v>23</v>
      </c>
      <c r="D5" s="73" t="s">
        <v>24</v>
      </c>
      <c r="E5" s="73"/>
      <c r="F5" s="73"/>
      <c r="G5" s="232" t="s">
        <v>21</v>
      </c>
      <c r="H5" s="45" t="s">
        <v>22</v>
      </c>
      <c r="I5" s="45" t="s">
        <v>23</v>
      </c>
      <c r="J5" s="73" t="s">
        <v>24</v>
      </c>
      <c r="K5" s="73"/>
      <c r="L5" s="73"/>
    </row>
    <row r="6" ht="45.9" customHeight="1" spans="1:12">
      <c r="A6" s="233"/>
      <c r="B6" s="48"/>
      <c r="C6" s="48"/>
      <c r="D6" s="73" t="s">
        <v>27</v>
      </c>
      <c r="E6" s="74" t="s">
        <v>28</v>
      </c>
      <c r="F6" s="74" t="s">
        <v>29</v>
      </c>
      <c r="G6" s="232"/>
      <c r="H6" s="48"/>
      <c r="I6" s="48"/>
      <c r="J6" s="73" t="s">
        <v>27</v>
      </c>
      <c r="K6" s="74" t="s">
        <v>28</v>
      </c>
      <c r="L6" s="74" t="s">
        <v>29</v>
      </c>
    </row>
    <row r="7" ht="20.1" customHeight="1" spans="1:12">
      <c r="A7" s="234" t="s">
        <v>2360</v>
      </c>
      <c r="B7" s="235">
        <f>表一!C33</f>
        <v>126600</v>
      </c>
      <c r="C7" s="236">
        <f>表一!D33</f>
        <v>137325</v>
      </c>
      <c r="D7" s="236">
        <f>表一!E33</f>
        <v>138100</v>
      </c>
      <c r="E7" s="237">
        <f t="shared" ref="E7:E11" si="0">IF(B7&gt;0,D7/B7,0)</f>
        <v>1.09083728278041</v>
      </c>
      <c r="F7" s="237">
        <f t="shared" ref="F7:F11" si="1">IF(C7&gt;0,D7/C7,0)</f>
        <v>1.00564354633169</v>
      </c>
      <c r="G7" s="238" t="s">
        <v>2361</v>
      </c>
      <c r="H7" s="236">
        <f>'表二 '!C1323</f>
        <v>255000</v>
      </c>
      <c r="I7" s="236">
        <f>'表二 '!D1323</f>
        <v>260000</v>
      </c>
      <c r="J7" s="236">
        <f>'表二 '!E1323</f>
        <v>273000</v>
      </c>
      <c r="K7" s="264">
        <f>IF(H7&gt;0,J7/H7,0)</f>
        <v>1.07058823529412</v>
      </c>
      <c r="L7" s="264">
        <f>IF(I7&gt;0,J7/I7,0)</f>
        <v>1.05</v>
      </c>
    </row>
    <row r="8" ht="20.1" customHeight="1" spans="1:12">
      <c r="A8" s="239" t="s">
        <v>2362</v>
      </c>
      <c r="B8" s="240">
        <f>SUM(B9,B80,,B83,B84,B89,B90,B91,B92)</f>
        <v>196502</v>
      </c>
      <c r="C8" s="240">
        <f>SUM(C9,C80,,C83,C84,C89,C90,C91,C92)</f>
        <v>229758</v>
      </c>
      <c r="D8" s="240">
        <f>SUM(D9,D80,,D83,D84,D89,D90,D91,D92)</f>
        <v>209700</v>
      </c>
      <c r="E8" s="237">
        <f t="shared" si="0"/>
        <v>1.06716471079175</v>
      </c>
      <c r="F8" s="237">
        <f t="shared" si="1"/>
        <v>0.912699448985454</v>
      </c>
      <c r="G8" s="241" t="s">
        <v>2363</v>
      </c>
      <c r="H8" s="236">
        <f>SUM(H9,H80,H83,H84,H85,H86,H87,H88)</f>
        <v>68102</v>
      </c>
      <c r="I8" s="236">
        <f t="shared" ref="I8:J8" si="2">SUM(I9,I80,I83,I84,I85,I86,I87,I88)</f>
        <v>106083</v>
      </c>
      <c r="J8" s="236">
        <f t="shared" si="2"/>
        <v>74800</v>
      </c>
      <c r="K8" s="264">
        <f t="shared" ref="K8:K9" si="3">IF(H8&gt;0,J8/H8,0)</f>
        <v>1.09835247129306</v>
      </c>
      <c r="L8" s="264">
        <f t="shared" ref="L8:L9" si="4">IF(I8&gt;0,J8/I8,0)</f>
        <v>0.705108264283627</v>
      </c>
    </row>
    <row r="9" ht="20.1" customHeight="1" spans="1:12">
      <c r="A9" s="242" t="s">
        <v>2364</v>
      </c>
      <c r="B9" s="243">
        <f t="shared" ref="B9:D9" si="5">SUM(B10,B17,B56)</f>
        <v>166502</v>
      </c>
      <c r="C9" s="243">
        <f t="shared" si="5"/>
        <v>202666</v>
      </c>
      <c r="D9" s="243">
        <f t="shared" si="5"/>
        <v>171767</v>
      </c>
      <c r="E9" s="244">
        <f t="shared" si="0"/>
        <v>1.03162124178689</v>
      </c>
      <c r="F9" s="244">
        <f t="shared" si="1"/>
        <v>0.847537327425419</v>
      </c>
      <c r="G9" s="245" t="s">
        <v>2365</v>
      </c>
      <c r="H9" s="246"/>
      <c r="I9" s="246"/>
      <c r="J9" s="246"/>
      <c r="K9" s="265">
        <f t="shared" si="3"/>
        <v>0</v>
      </c>
      <c r="L9" s="265">
        <f t="shared" si="4"/>
        <v>0</v>
      </c>
    </row>
    <row r="10" ht="20.1" customHeight="1" spans="1:12">
      <c r="A10" s="247" t="s">
        <v>2366</v>
      </c>
      <c r="B10" s="248">
        <f t="shared" ref="B10:D10" si="6">SUM(B11:B16)</f>
        <v>13665</v>
      </c>
      <c r="C10" s="248">
        <f t="shared" si="6"/>
        <v>13665</v>
      </c>
      <c r="D10" s="248">
        <f t="shared" si="6"/>
        <v>13665</v>
      </c>
      <c r="E10" s="249">
        <f t="shared" si="0"/>
        <v>1</v>
      </c>
      <c r="F10" s="249">
        <f t="shared" si="1"/>
        <v>1</v>
      </c>
      <c r="G10" s="250"/>
      <c r="H10" s="251"/>
      <c r="I10" s="251"/>
      <c r="J10" s="251"/>
      <c r="K10" s="266"/>
      <c r="L10" s="266"/>
    </row>
    <row r="11" ht="20.1" customHeight="1" outlineLevel="1" spans="1:12">
      <c r="A11" s="252" t="s">
        <v>2367</v>
      </c>
      <c r="B11" s="253"/>
      <c r="C11" s="254"/>
      <c r="D11" s="254"/>
      <c r="E11" s="255">
        <f t="shared" si="0"/>
        <v>0</v>
      </c>
      <c r="F11" s="255">
        <f t="shared" si="1"/>
        <v>0</v>
      </c>
      <c r="G11" s="250"/>
      <c r="H11" s="251"/>
      <c r="I11" s="251"/>
      <c r="J11" s="251"/>
      <c r="K11" s="266"/>
      <c r="L11" s="266"/>
    </row>
    <row r="12" ht="20.1" customHeight="1" outlineLevel="1" spans="1:12">
      <c r="A12" s="252" t="s">
        <v>2368</v>
      </c>
      <c r="B12" s="253"/>
      <c r="C12" s="254"/>
      <c r="D12" s="254"/>
      <c r="E12" s="255">
        <f t="shared" ref="E12:E75" si="7">IF(B12&gt;0,D12/B12,0)</f>
        <v>0</v>
      </c>
      <c r="F12" s="255">
        <f t="shared" ref="F12:F75" si="8">IF(C12&gt;0,D12/C12,0)</f>
        <v>0</v>
      </c>
      <c r="G12" s="250"/>
      <c r="H12" s="251"/>
      <c r="I12" s="251"/>
      <c r="J12" s="251"/>
      <c r="K12" s="266"/>
      <c r="L12" s="266"/>
    </row>
    <row r="13" ht="20.1" customHeight="1" outlineLevel="1" spans="1:12">
      <c r="A13" s="252" t="s">
        <v>2369</v>
      </c>
      <c r="B13" s="254">
        <v>2589</v>
      </c>
      <c r="C13" s="254">
        <v>2589</v>
      </c>
      <c r="D13" s="254">
        <v>2589</v>
      </c>
      <c r="E13" s="255">
        <f t="shared" si="7"/>
        <v>1</v>
      </c>
      <c r="F13" s="255">
        <f t="shared" si="8"/>
        <v>1</v>
      </c>
      <c r="G13" s="250" t="s">
        <v>56</v>
      </c>
      <c r="H13" s="251"/>
      <c r="I13" s="251"/>
      <c r="J13" s="251"/>
      <c r="K13" s="266"/>
      <c r="L13" s="266"/>
    </row>
    <row r="14" ht="20.1" customHeight="1" outlineLevel="1" spans="1:12">
      <c r="A14" s="252" t="s">
        <v>2370</v>
      </c>
      <c r="B14" s="253"/>
      <c r="C14" s="254"/>
      <c r="D14" s="254"/>
      <c r="E14" s="255">
        <f t="shared" si="7"/>
        <v>0</v>
      </c>
      <c r="F14" s="255">
        <f t="shared" si="8"/>
        <v>0</v>
      </c>
      <c r="G14" s="250" t="s">
        <v>56</v>
      </c>
      <c r="H14" s="251"/>
      <c r="I14" s="251"/>
      <c r="J14" s="251"/>
      <c r="K14" s="266"/>
      <c r="L14" s="266"/>
    </row>
    <row r="15" ht="20.1" customHeight="1" outlineLevel="1" spans="1:12">
      <c r="A15" s="252" t="s">
        <v>2371</v>
      </c>
      <c r="B15" s="254">
        <v>9072</v>
      </c>
      <c r="C15" s="254">
        <v>9072</v>
      </c>
      <c r="D15" s="254">
        <v>9072</v>
      </c>
      <c r="E15" s="255">
        <f t="shared" si="7"/>
        <v>1</v>
      </c>
      <c r="F15" s="255">
        <f t="shared" si="8"/>
        <v>1</v>
      </c>
      <c r="G15" s="250" t="s">
        <v>56</v>
      </c>
      <c r="H15" s="251"/>
      <c r="I15" s="251"/>
      <c r="J15" s="251"/>
      <c r="K15" s="266"/>
      <c r="L15" s="266"/>
    </row>
    <row r="16" ht="20.1" customHeight="1" outlineLevel="1" spans="1:12">
      <c r="A16" s="252" t="s">
        <v>2372</v>
      </c>
      <c r="B16" s="254">
        <v>2004</v>
      </c>
      <c r="C16" s="254">
        <v>2004</v>
      </c>
      <c r="D16" s="254">
        <v>2004</v>
      </c>
      <c r="E16" s="255">
        <f t="shared" si="7"/>
        <v>1</v>
      </c>
      <c r="F16" s="255">
        <f t="shared" si="8"/>
        <v>1</v>
      </c>
      <c r="G16" s="250" t="s">
        <v>56</v>
      </c>
      <c r="H16" s="251"/>
      <c r="I16" s="251"/>
      <c r="J16" s="251"/>
      <c r="K16" s="266"/>
      <c r="L16" s="266"/>
    </row>
    <row r="17" ht="20.1" customHeight="1" spans="1:12">
      <c r="A17" s="256" t="s">
        <v>2373</v>
      </c>
      <c r="B17" s="248">
        <f t="shared" ref="B17:D17" si="9">SUM(B18:B55)</f>
        <v>145480</v>
      </c>
      <c r="C17" s="248">
        <f t="shared" si="9"/>
        <v>168637</v>
      </c>
      <c r="D17" s="248">
        <f t="shared" si="9"/>
        <v>149972</v>
      </c>
      <c r="E17" s="249">
        <f t="shared" si="7"/>
        <v>1.03087709650811</v>
      </c>
      <c r="F17" s="249">
        <f t="shared" si="8"/>
        <v>0.889318476965316</v>
      </c>
      <c r="G17" s="250" t="s">
        <v>56</v>
      </c>
      <c r="H17" s="251"/>
      <c r="I17" s="251"/>
      <c r="J17" s="251"/>
      <c r="K17" s="266"/>
      <c r="L17" s="266"/>
    </row>
    <row r="18" ht="20.1" customHeight="1" outlineLevel="1" spans="1:12">
      <c r="A18" s="252" t="s">
        <v>2374</v>
      </c>
      <c r="B18" s="254">
        <v>132</v>
      </c>
      <c r="C18" s="254">
        <v>132</v>
      </c>
      <c r="D18" s="254">
        <v>132</v>
      </c>
      <c r="E18" s="255">
        <f t="shared" si="7"/>
        <v>1</v>
      </c>
      <c r="F18" s="255">
        <f t="shared" si="8"/>
        <v>1</v>
      </c>
      <c r="G18" s="250" t="s">
        <v>56</v>
      </c>
      <c r="H18" s="251"/>
      <c r="I18" s="251"/>
      <c r="J18" s="251"/>
      <c r="K18" s="266"/>
      <c r="L18" s="266"/>
    </row>
    <row r="19" ht="20.1" customHeight="1" outlineLevel="1" spans="1:12">
      <c r="A19" s="257" t="s">
        <v>2375</v>
      </c>
      <c r="B19" s="254">
        <v>5996</v>
      </c>
      <c r="C19" s="254">
        <v>11489</v>
      </c>
      <c r="D19" s="254">
        <v>11480</v>
      </c>
      <c r="E19" s="255">
        <f t="shared" si="7"/>
        <v>1.91460973982655</v>
      </c>
      <c r="F19" s="255">
        <f t="shared" si="8"/>
        <v>0.999216642005397</v>
      </c>
      <c r="G19" s="250" t="s">
        <v>56</v>
      </c>
      <c r="H19" s="251"/>
      <c r="I19" s="251"/>
      <c r="J19" s="251"/>
      <c r="K19" s="266"/>
      <c r="L19" s="266"/>
    </row>
    <row r="20" ht="20.1" customHeight="1" outlineLevel="1" spans="1:12">
      <c r="A20" s="258" t="s">
        <v>2376</v>
      </c>
      <c r="B20" s="254">
        <v>9279</v>
      </c>
      <c r="C20" s="254">
        <v>21331</v>
      </c>
      <c r="D20" s="254">
        <v>21000</v>
      </c>
      <c r="E20" s="255">
        <f t="shared" si="7"/>
        <v>2.26317491108956</v>
      </c>
      <c r="F20" s="255">
        <f t="shared" si="8"/>
        <v>0.984482677792884</v>
      </c>
      <c r="G20" s="250" t="s">
        <v>56</v>
      </c>
      <c r="H20" s="251"/>
      <c r="I20" s="251"/>
      <c r="J20" s="251"/>
      <c r="K20" s="266"/>
      <c r="L20" s="266"/>
    </row>
    <row r="21" ht="20.1" customHeight="1" outlineLevel="1" spans="1:12">
      <c r="A21" s="258" t="s">
        <v>2377</v>
      </c>
      <c r="B21" s="254">
        <f>1526+22000</f>
        <v>23526</v>
      </c>
      <c r="C21" s="254">
        <v>38463</v>
      </c>
      <c r="D21" s="254">
        <v>34855</v>
      </c>
      <c r="E21" s="255">
        <f t="shared" si="7"/>
        <v>1.48155232508714</v>
      </c>
      <c r="F21" s="255">
        <f t="shared" si="8"/>
        <v>0.906195564568546</v>
      </c>
      <c r="G21" s="250" t="s">
        <v>56</v>
      </c>
      <c r="H21" s="251"/>
      <c r="I21" s="251"/>
      <c r="J21" s="251"/>
      <c r="K21" s="266"/>
      <c r="L21" s="266"/>
    </row>
    <row r="22" ht="20.1" customHeight="1" outlineLevel="1" spans="1:12">
      <c r="A22" s="258" t="s">
        <v>2378</v>
      </c>
      <c r="B22" s="254"/>
      <c r="C22" s="254"/>
      <c r="D22" s="254"/>
      <c r="E22" s="255">
        <f t="shared" si="7"/>
        <v>0</v>
      </c>
      <c r="F22" s="255">
        <f t="shared" si="8"/>
        <v>0</v>
      </c>
      <c r="G22" s="250" t="s">
        <v>56</v>
      </c>
      <c r="H22" s="251"/>
      <c r="I22" s="251"/>
      <c r="J22" s="251"/>
      <c r="K22" s="266"/>
      <c r="L22" s="266"/>
    </row>
    <row r="23" ht="20.1" customHeight="1" outlineLevel="1" spans="1:12">
      <c r="A23" s="258" t="s">
        <v>2379</v>
      </c>
      <c r="B23" s="254"/>
      <c r="C23" s="254"/>
      <c r="D23" s="254"/>
      <c r="E23" s="255">
        <f t="shared" si="7"/>
        <v>0</v>
      </c>
      <c r="F23" s="255">
        <f t="shared" si="8"/>
        <v>0</v>
      </c>
      <c r="G23" s="250" t="s">
        <v>56</v>
      </c>
      <c r="H23" s="251"/>
      <c r="I23" s="251"/>
      <c r="J23" s="251"/>
      <c r="K23" s="266"/>
      <c r="L23" s="266"/>
    </row>
    <row r="24" ht="20.1" customHeight="1" outlineLevel="1" spans="1:12">
      <c r="A24" s="258" t="s">
        <v>2380</v>
      </c>
      <c r="B24" s="254"/>
      <c r="C24" s="254">
        <v>34</v>
      </c>
      <c r="D24" s="254">
        <v>34</v>
      </c>
      <c r="E24" s="255">
        <f t="shared" si="7"/>
        <v>0</v>
      </c>
      <c r="F24" s="255">
        <f t="shared" si="8"/>
        <v>1</v>
      </c>
      <c r="G24" s="259" t="s">
        <v>56</v>
      </c>
      <c r="H24" s="254"/>
      <c r="I24" s="254"/>
      <c r="J24" s="254"/>
      <c r="K24" s="266"/>
      <c r="L24" s="266"/>
    </row>
    <row r="25" ht="20.1" customHeight="1" outlineLevel="1" spans="1:12">
      <c r="A25" s="258" t="s">
        <v>2381</v>
      </c>
      <c r="B25" s="254"/>
      <c r="C25" s="254"/>
      <c r="D25" s="254"/>
      <c r="E25" s="255">
        <f t="shared" si="7"/>
        <v>0</v>
      </c>
      <c r="F25" s="255">
        <f t="shared" si="8"/>
        <v>0</v>
      </c>
      <c r="G25" s="259" t="s">
        <v>56</v>
      </c>
      <c r="H25" s="254"/>
      <c r="I25" s="254"/>
      <c r="J25" s="254"/>
      <c r="K25" s="266"/>
      <c r="L25" s="266"/>
    </row>
    <row r="26" ht="20.1" customHeight="1" outlineLevel="1" spans="1:12">
      <c r="A26" s="258" t="s">
        <v>2382</v>
      </c>
      <c r="B26" s="254">
        <v>22800</v>
      </c>
      <c r="C26" s="254">
        <v>38731</v>
      </c>
      <c r="D26" s="254">
        <v>38129</v>
      </c>
      <c r="E26" s="255">
        <f t="shared" si="7"/>
        <v>1.67232456140351</v>
      </c>
      <c r="F26" s="255">
        <f t="shared" si="8"/>
        <v>0.984456894993674</v>
      </c>
      <c r="G26" s="260" t="s">
        <v>56</v>
      </c>
      <c r="H26" s="254"/>
      <c r="I26" s="254"/>
      <c r="J26" s="254"/>
      <c r="K26" s="266"/>
      <c r="L26" s="266"/>
    </row>
    <row r="27" ht="20.1" customHeight="1" outlineLevel="1" spans="1:12">
      <c r="A27" s="258" t="s">
        <v>2383</v>
      </c>
      <c r="B27" s="254">
        <v>894</v>
      </c>
      <c r="C27" s="254">
        <v>1068</v>
      </c>
      <c r="D27" s="254">
        <v>1068</v>
      </c>
      <c r="E27" s="255">
        <f t="shared" si="7"/>
        <v>1.19463087248322</v>
      </c>
      <c r="F27" s="255">
        <f t="shared" si="8"/>
        <v>1</v>
      </c>
      <c r="G27" s="259" t="s">
        <v>56</v>
      </c>
      <c r="H27" s="254"/>
      <c r="I27" s="254"/>
      <c r="J27" s="254"/>
      <c r="K27" s="266"/>
      <c r="L27" s="266"/>
    </row>
    <row r="28" ht="20.1" customHeight="1" outlineLevel="1" spans="1:12">
      <c r="A28" s="258" t="s">
        <v>2384</v>
      </c>
      <c r="B28" s="254"/>
      <c r="C28" s="254">
        <v>10</v>
      </c>
      <c r="D28" s="254">
        <v>10</v>
      </c>
      <c r="E28" s="255">
        <f t="shared" si="7"/>
        <v>0</v>
      </c>
      <c r="F28" s="255">
        <f t="shared" si="8"/>
        <v>1</v>
      </c>
      <c r="G28" s="259" t="s">
        <v>56</v>
      </c>
      <c r="H28" s="254"/>
      <c r="I28" s="254"/>
      <c r="J28" s="254"/>
      <c r="K28" s="266"/>
      <c r="L28" s="266"/>
    </row>
    <row r="29" ht="20.1" customHeight="1" outlineLevel="1" spans="1:12">
      <c r="A29" s="258" t="s">
        <v>2385</v>
      </c>
      <c r="B29" s="254"/>
      <c r="C29" s="254"/>
      <c r="D29" s="254"/>
      <c r="E29" s="255">
        <f t="shared" si="7"/>
        <v>0</v>
      </c>
      <c r="F29" s="255">
        <f t="shared" si="8"/>
        <v>0</v>
      </c>
      <c r="G29" s="259" t="s">
        <v>56</v>
      </c>
      <c r="H29" s="254"/>
      <c r="I29" s="254"/>
      <c r="J29" s="254"/>
      <c r="K29" s="266"/>
      <c r="L29" s="266"/>
    </row>
    <row r="30" ht="20.1" customHeight="1" outlineLevel="1" spans="1:12">
      <c r="A30" s="258" t="s">
        <v>2386</v>
      </c>
      <c r="B30" s="254">
        <v>1921</v>
      </c>
      <c r="C30" s="254">
        <v>1048</v>
      </c>
      <c r="D30" s="254">
        <v>824</v>
      </c>
      <c r="E30" s="255">
        <f t="shared" si="7"/>
        <v>0.428943258719417</v>
      </c>
      <c r="F30" s="255">
        <f t="shared" si="8"/>
        <v>0.786259541984733</v>
      </c>
      <c r="G30" s="259" t="s">
        <v>56</v>
      </c>
      <c r="H30" s="254"/>
      <c r="I30" s="254"/>
      <c r="J30" s="254"/>
      <c r="K30" s="266"/>
      <c r="L30" s="266"/>
    </row>
    <row r="31" ht="20.1" customHeight="1" outlineLevel="1" spans="1:12">
      <c r="A31" s="261" t="s">
        <v>2387</v>
      </c>
      <c r="B31" s="254"/>
      <c r="C31" s="254"/>
      <c r="D31" s="254"/>
      <c r="E31" s="255">
        <f t="shared" si="7"/>
        <v>0</v>
      </c>
      <c r="F31" s="255">
        <f t="shared" si="8"/>
        <v>0</v>
      </c>
      <c r="G31" s="259" t="s">
        <v>56</v>
      </c>
      <c r="H31" s="254"/>
      <c r="I31" s="254"/>
      <c r="J31" s="254"/>
      <c r="K31" s="266"/>
      <c r="L31" s="266"/>
    </row>
    <row r="32" ht="20.1" customHeight="1" outlineLevel="1" spans="1:12">
      <c r="A32" s="261" t="s">
        <v>2388</v>
      </c>
      <c r="B32" s="254"/>
      <c r="C32" s="254"/>
      <c r="D32" s="254"/>
      <c r="E32" s="255">
        <f t="shared" si="7"/>
        <v>0</v>
      </c>
      <c r="F32" s="255">
        <f t="shared" si="8"/>
        <v>0</v>
      </c>
      <c r="G32" s="259" t="s">
        <v>56</v>
      </c>
      <c r="H32" s="254"/>
      <c r="I32" s="254"/>
      <c r="J32" s="254"/>
      <c r="K32" s="266"/>
      <c r="L32" s="266"/>
    </row>
    <row r="33" ht="20.1" customHeight="1" outlineLevel="1" spans="1:12">
      <c r="A33" s="261" t="s">
        <v>2389</v>
      </c>
      <c r="B33" s="254"/>
      <c r="C33" s="254"/>
      <c r="D33" s="254"/>
      <c r="E33" s="255">
        <f t="shared" si="7"/>
        <v>0</v>
      </c>
      <c r="F33" s="255">
        <f t="shared" si="8"/>
        <v>0</v>
      </c>
      <c r="G33" s="259" t="s">
        <v>56</v>
      </c>
      <c r="H33" s="254"/>
      <c r="I33" s="254"/>
      <c r="J33" s="254"/>
      <c r="K33" s="266"/>
      <c r="L33" s="266"/>
    </row>
    <row r="34" ht="20.1" customHeight="1" outlineLevel="1" spans="1:12">
      <c r="A34" s="261" t="s">
        <v>2390</v>
      </c>
      <c r="B34" s="254">
        <v>1320</v>
      </c>
      <c r="C34" s="254">
        <v>1304</v>
      </c>
      <c r="D34" s="254">
        <v>1300</v>
      </c>
      <c r="E34" s="255">
        <f t="shared" si="7"/>
        <v>0.984848484848485</v>
      </c>
      <c r="F34" s="255">
        <f t="shared" si="8"/>
        <v>0.996932515337423</v>
      </c>
      <c r="G34" s="259" t="s">
        <v>56</v>
      </c>
      <c r="H34" s="254"/>
      <c r="I34" s="254"/>
      <c r="J34" s="254"/>
      <c r="K34" s="266"/>
      <c r="L34" s="266"/>
    </row>
    <row r="35" ht="20.1" customHeight="1" outlineLevel="1" spans="1:12">
      <c r="A35" s="261" t="s">
        <v>2391</v>
      </c>
      <c r="B35" s="254">
        <v>9994</v>
      </c>
      <c r="C35" s="254">
        <v>9200</v>
      </c>
      <c r="D35" s="254">
        <v>9200</v>
      </c>
      <c r="E35" s="255">
        <f t="shared" si="7"/>
        <v>0.920552331398839</v>
      </c>
      <c r="F35" s="255">
        <f t="shared" si="8"/>
        <v>1</v>
      </c>
      <c r="G35" s="250" t="s">
        <v>56</v>
      </c>
      <c r="H35" s="251"/>
      <c r="I35" s="251"/>
      <c r="J35" s="251"/>
      <c r="K35" s="266"/>
      <c r="L35" s="266"/>
    </row>
    <row r="36" ht="20.1" customHeight="1" outlineLevel="1" spans="1:12">
      <c r="A36" s="261" t="s">
        <v>2392</v>
      </c>
      <c r="B36" s="254"/>
      <c r="C36" s="254">
        <v>55</v>
      </c>
      <c r="D36" s="254"/>
      <c r="E36" s="255">
        <f t="shared" si="7"/>
        <v>0</v>
      </c>
      <c r="F36" s="255">
        <f t="shared" si="8"/>
        <v>0</v>
      </c>
      <c r="G36" s="250" t="s">
        <v>56</v>
      </c>
      <c r="H36" s="251"/>
      <c r="I36" s="251"/>
      <c r="J36" s="251"/>
      <c r="K36" s="266"/>
      <c r="L36" s="266"/>
    </row>
    <row r="37" ht="20.1" customHeight="1" outlineLevel="1" spans="1:12">
      <c r="A37" s="261" t="s">
        <v>2393</v>
      </c>
      <c r="B37" s="254"/>
      <c r="C37" s="254">
        <v>84</v>
      </c>
      <c r="D37" s="254"/>
      <c r="E37" s="255">
        <f t="shared" si="7"/>
        <v>0</v>
      </c>
      <c r="F37" s="255">
        <f t="shared" si="8"/>
        <v>0</v>
      </c>
      <c r="G37" s="250" t="s">
        <v>56</v>
      </c>
      <c r="H37" s="251"/>
      <c r="I37" s="251"/>
      <c r="J37" s="251"/>
      <c r="K37" s="266"/>
      <c r="L37" s="266"/>
    </row>
    <row r="38" ht="20.1" customHeight="1" outlineLevel="1" spans="1:12">
      <c r="A38" s="261" t="s">
        <v>2394</v>
      </c>
      <c r="B38" s="254">
        <v>22656</v>
      </c>
      <c r="C38" s="254">
        <v>20883</v>
      </c>
      <c r="D38" s="254">
        <v>21000</v>
      </c>
      <c r="E38" s="255">
        <f t="shared" si="7"/>
        <v>0.926906779661017</v>
      </c>
      <c r="F38" s="255">
        <f t="shared" si="8"/>
        <v>1.00560264329838</v>
      </c>
      <c r="G38" s="250" t="s">
        <v>56</v>
      </c>
      <c r="H38" s="251"/>
      <c r="I38" s="251"/>
      <c r="J38" s="251"/>
      <c r="K38" s="266"/>
      <c r="L38" s="266"/>
    </row>
    <row r="39" ht="20.1" customHeight="1" outlineLevel="1" spans="1:12">
      <c r="A39" s="261" t="s">
        <v>2395</v>
      </c>
      <c r="B39" s="254">
        <v>13360</v>
      </c>
      <c r="C39" s="254">
        <v>4131</v>
      </c>
      <c r="D39" s="254">
        <v>3156</v>
      </c>
      <c r="E39" s="255">
        <f t="shared" si="7"/>
        <v>0.23622754491018</v>
      </c>
      <c r="F39" s="255">
        <f t="shared" si="8"/>
        <v>0.76397966594045</v>
      </c>
      <c r="G39" s="250" t="s">
        <v>56</v>
      </c>
      <c r="H39" s="251"/>
      <c r="I39" s="251"/>
      <c r="J39" s="251"/>
      <c r="K39" s="266"/>
      <c r="L39" s="266"/>
    </row>
    <row r="40" ht="20.1" customHeight="1" outlineLevel="1" spans="1:12">
      <c r="A40" s="261" t="s">
        <v>2396</v>
      </c>
      <c r="B40" s="254"/>
      <c r="C40" s="254">
        <v>18</v>
      </c>
      <c r="D40" s="254"/>
      <c r="E40" s="255">
        <f t="shared" si="7"/>
        <v>0</v>
      </c>
      <c r="F40" s="255">
        <f t="shared" si="8"/>
        <v>0</v>
      </c>
      <c r="G40" s="250" t="s">
        <v>56</v>
      </c>
      <c r="H40" s="251"/>
      <c r="I40" s="251"/>
      <c r="J40" s="251"/>
      <c r="K40" s="266"/>
      <c r="L40" s="266"/>
    </row>
    <row r="41" ht="20.1" customHeight="1" outlineLevel="1" spans="1:12">
      <c r="A41" s="261" t="s">
        <v>2397</v>
      </c>
      <c r="B41" s="254">
        <v>7995</v>
      </c>
      <c r="C41" s="254"/>
      <c r="D41" s="254"/>
      <c r="E41" s="255">
        <f t="shared" si="7"/>
        <v>0</v>
      </c>
      <c r="F41" s="255">
        <f t="shared" si="8"/>
        <v>0</v>
      </c>
      <c r="G41" s="250" t="s">
        <v>56</v>
      </c>
      <c r="H41" s="251"/>
      <c r="I41" s="251"/>
      <c r="J41" s="251"/>
      <c r="K41" s="266"/>
      <c r="L41" s="266"/>
    </row>
    <row r="42" ht="20.1" customHeight="1" outlineLevel="1" spans="1:12">
      <c r="A42" s="261" t="s">
        <v>2398</v>
      </c>
      <c r="B42" s="254">
        <v>6159</v>
      </c>
      <c r="C42" s="254">
        <v>11309</v>
      </c>
      <c r="D42" s="254">
        <v>5979</v>
      </c>
      <c r="E42" s="255">
        <f t="shared" si="7"/>
        <v>0.970774476376035</v>
      </c>
      <c r="F42" s="255">
        <f t="shared" si="8"/>
        <v>0.528693960562384</v>
      </c>
      <c r="G42" s="250" t="s">
        <v>56</v>
      </c>
      <c r="H42" s="251"/>
      <c r="I42" s="251"/>
      <c r="J42" s="251"/>
      <c r="K42" s="266"/>
      <c r="L42" s="266"/>
    </row>
    <row r="43" ht="20.1" customHeight="1" outlineLevel="1" spans="1:12">
      <c r="A43" s="261" t="s">
        <v>2399</v>
      </c>
      <c r="B43" s="254">
        <v>1630</v>
      </c>
      <c r="C43" s="254">
        <v>4165</v>
      </c>
      <c r="D43" s="254">
        <v>1805</v>
      </c>
      <c r="E43" s="255">
        <f t="shared" si="7"/>
        <v>1.10736196319018</v>
      </c>
      <c r="F43" s="255">
        <f t="shared" si="8"/>
        <v>0.433373349339736</v>
      </c>
      <c r="G43" s="250" t="s">
        <v>56</v>
      </c>
      <c r="H43" s="251"/>
      <c r="I43" s="251"/>
      <c r="J43" s="251"/>
      <c r="K43" s="266"/>
      <c r="L43" s="266"/>
    </row>
    <row r="44" ht="20.1" customHeight="1" outlineLevel="1" spans="1:12">
      <c r="A44" s="261" t="s">
        <v>2400</v>
      </c>
      <c r="B44" s="254"/>
      <c r="C44" s="254"/>
      <c r="D44" s="254"/>
      <c r="E44" s="255">
        <f t="shared" si="7"/>
        <v>0</v>
      </c>
      <c r="F44" s="255">
        <f t="shared" si="8"/>
        <v>0</v>
      </c>
      <c r="G44" s="250" t="s">
        <v>56</v>
      </c>
      <c r="H44" s="251"/>
      <c r="I44" s="251"/>
      <c r="J44" s="251"/>
      <c r="K44" s="266"/>
      <c r="L44" s="266"/>
    </row>
    <row r="45" ht="20.1" customHeight="1" outlineLevel="1" spans="1:12">
      <c r="A45" s="261" t="s">
        <v>2401</v>
      </c>
      <c r="B45" s="254"/>
      <c r="C45" s="254"/>
      <c r="D45" s="254"/>
      <c r="E45" s="255">
        <f t="shared" si="7"/>
        <v>0</v>
      </c>
      <c r="F45" s="255">
        <f t="shared" si="8"/>
        <v>0</v>
      </c>
      <c r="G45" s="250" t="s">
        <v>56</v>
      </c>
      <c r="H45" s="251"/>
      <c r="I45" s="251"/>
      <c r="J45" s="251"/>
      <c r="K45" s="266"/>
      <c r="L45" s="266"/>
    </row>
    <row r="46" ht="20.1" customHeight="1" outlineLevel="1" spans="1:12">
      <c r="A46" s="261" t="s">
        <v>2402</v>
      </c>
      <c r="B46" s="254"/>
      <c r="C46" s="254"/>
      <c r="D46" s="254"/>
      <c r="E46" s="255">
        <f t="shared" si="7"/>
        <v>0</v>
      </c>
      <c r="F46" s="255">
        <f t="shared" si="8"/>
        <v>0</v>
      </c>
      <c r="G46" s="250" t="s">
        <v>56</v>
      </c>
      <c r="H46" s="251"/>
      <c r="I46" s="251"/>
      <c r="J46" s="251"/>
      <c r="K46" s="266"/>
      <c r="L46" s="266"/>
    </row>
    <row r="47" ht="20.1" customHeight="1" outlineLevel="1" spans="1:12">
      <c r="A47" s="261" t="s">
        <v>2403</v>
      </c>
      <c r="B47" s="254"/>
      <c r="C47" s="254"/>
      <c r="D47" s="254"/>
      <c r="E47" s="255">
        <f t="shared" si="7"/>
        <v>0</v>
      </c>
      <c r="F47" s="255">
        <f t="shared" si="8"/>
        <v>0</v>
      </c>
      <c r="G47" s="250" t="s">
        <v>56</v>
      </c>
      <c r="H47" s="251"/>
      <c r="I47" s="251"/>
      <c r="J47" s="251"/>
      <c r="K47" s="266"/>
      <c r="L47" s="266"/>
    </row>
    <row r="48" ht="20.1" customHeight="1" outlineLevel="1" spans="1:12">
      <c r="A48" s="261" t="s">
        <v>2404</v>
      </c>
      <c r="B48" s="254"/>
      <c r="C48" s="254">
        <v>2502</v>
      </c>
      <c r="D48" s="254"/>
      <c r="E48" s="255">
        <f t="shared" si="7"/>
        <v>0</v>
      </c>
      <c r="F48" s="255">
        <f t="shared" si="8"/>
        <v>0</v>
      </c>
      <c r="G48" s="250" t="s">
        <v>56</v>
      </c>
      <c r="H48" s="251"/>
      <c r="I48" s="251"/>
      <c r="J48" s="251"/>
      <c r="K48" s="266"/>
      <c r="L48" s="266"/>
    </row>
    <row r="49" ht="20.1" customHeight="1" outlineLevel="1" spans="1:12">
      <c r="A49" s="261" t="s">
        <v>2405</v>
      </c>
      <c r="B49" s="254"/>
      <c r="C49" s="254"/>
      <c r="D49" s="254"/>
      <c r="E49" s="255">
        <f t="shared" si="7"/>
        <v>0</v>
      </c>
      <c r="F49" s="255">
        <f t="shared" si="8"/>
        <v>0</v>
      </c>
      <c r="G49" s="259" t="s">
        <v>56</v>
      </c>
      <c r="H49" s="254"/>
      <c r="I49" s="254"/>
      <c r="J49" s="254"/>
      <c r="K49" s="266"/>
      <c r="L49" s="266"/>
    </row>
    <row r="50" ht="20.1" customHeight="1" outlineLevel="1" spans="1:12">
      <c r="A50" s="261" t="s">
        <v>2406</v>
      </c>
      <c r="B50" s="254"/>
      <c r="C50" s="254">
        <v>92</v>
      </c>
      <c r="D50" s="254"/>
      <c r="E50" s="255">
        <f t="shared" si="7"/>
        <v>0</v>
      </c>
      <c r="F50" s="255">
        <f t="shared" si="8"/>
        <v>0</v>
      </c>
      <c r="G50" s="259"/>
      <c r="H50" s="254"/>
      <c r="I50" s="254"/>
      <c r="J50" s="254"/>
      <c r="K50" s="266"/>
      <c r="L50" s="266"/>
    </row>
    <row r="51" ht="20.1" customHeight="1" outlineLevel="1" spans="1:12">
      <c r="A51" s="261" t="s">
        <v>2407</v>
      </c>
      <c r="B51" s="254"/>
      <c r="C51" s="254"/>
      <c r="D51" s="254"/>
      <c r="E51" s="255">
        <f t="shared" si="7"/>
        <v>0</v>
      </c>
      <c r="F51" s="255">
        <f t="shared" si="8"/>
        <v>0</v>
      </c>
      <c r="G51" s="259" t="s">
        <v>56</v>
      </c>
      <c r="H51" s="254"/>
      <c r="I51" s="254"/>
      <c r="J51" s="254"/>
      <c r="K51" s="266"/>
      <c r="L51" s="266"/>
    </row>
    <row r="52" ht="20.1" customHeight="1" outlineLevel="1" spans="1:12">
      <c r="A52" s="261" t="s">
        <v>2408</v>
      </c>
      <c r="B52" s="254">
        <v>1826</v>
      </c>
      <c r="C52" s="254">
        <v>53</v>
      </c>
      <c r="D52" s="254"/>
      <c r="E52" s="255">
        <f t="shared" si="7"/>
        <v>0</v>
      </c>
      <c r="F52" s="255">
        <f t="shared" si="8"/>
        <v>0</v>
      </c>
      <c r="G52" s="259" t="s">
        <v>56</v>
      </c>
      <c r="H52" s="254"/>
      <c r="I52" s="254"/>
      <c r="J52" s="254"/>
      <c r="K52" s="266"/>
      <c r="L52" s="266"/>
    </row>
    <row r="53" ht="20.1" customHeight="1" outlineLevel="1" spans="1:12">
      <c r="A53" s="261" t="s">
        <v>2409</v>
      </c>
      <c r="B53" s="254">
        <v>3792</v>
      </c>
      <c r="C53" s="254">
        <v>1706</v>
      </c>
      <c r="D53" s="254"/>
      <c r="E53" s="255">
        <f t="shared" si="7"/>
        <v>0</v>
      </c>
      <c r="F53" s="255">
        <f t="shared" si="8"/>
        <v>0</v>
      </c>
      <c r="G53" s="259" t="s">
        <v>56</v>
      </c>
      <c r="H53" s="254"/>
      <c r="I53" s="254"/>
      <c r="J53" s="254"/>
      <c r="K53" s="266"/>
      <c r="L53" s="266"/>
    </row>
    <row r="54" ht="20.1" customHeight="1" outlineLevel="1" spans="1:12">
      <c r="A54" s="261" t="s">
        <v>2410</v>
      </c>
      <c r="B54" s="254">
        <v>6300</v>
      </c>
      <c r="C54" s="254"/>
      <c r="D54" s="254"/>
      <c r="E54" s="255">
        <f t="shared" si="7"/>
        <v>0</v>
      </c>
      <c r="F54" s="255">
        <f t="shared" si="8"/>
        <v>0</v>
      </c>
      <c r="G54" s="259" t="s">
        <v>56</v>
      </c>
      <c r="H54" s="254"/>
      <c r="I54" s="254"/>
      <c r="J54" s="254"/>
      <c r="K54" s="266"/>
      <c r="L54" s="266"/>
    </row>
    <row r="55" ht="20.1" customHeight="1" outlineLevel="1" spans="1:12">
      <c r="A55" s="258" t="s">
        <v>2411</v>
      </c>
      <c r="B55" s="254">
        <v>5900</v>
      </c>
      <c r="C55" s="254">
        <v>829</v>
      </c>
      <c r="D55" s="254"/>
      <c r="E55" s="255">
        <f t="shared" si="7"/>
        <v>0</v>
      </c>
      <c r="F55" s="255">
        <f t="shared" si="8"/>
        <v>0</v>
      </c>
      <c r="G55" s="259"/>
      <c r="H55" s="254"/>
      <c r="I55" s="254"/>
      <c r="J55" s="254"/>
      <c r="K55" s="266"/>
      <c r="L55" s="266"/>
    </row>
    <row r="56" ht="20.1" customHeight="1" spans="1:12">
      <c r="A56" s="262" t="s">
        <v>2412</v>
      </c>
      <c r="B56" s="248">
        <f t="shared" ref="B56:D56" si="10">SUM(B57:B77)</f>
        <v>7357</v>
      </c>
      <c r="C56" s="248">
        <f t="shared" si="10"/>
        <v>20364</v>
      </c>
      <c r="D56" s="248">
        <f t="shared" si="10"/>
        <v>8130</v>
      </c>
      <c r="E56" s="249">
        <f t="shared" si="7"/>
        <v>1.10507000135925</v>
      </c>
      <c r="F56" s="249">
        <f t="shared" si="8"/>
        <v>0.399233942251031</v>
      </c>
      <c r="G56" s="259"/>
      <c r="H56" s="254"/>
      <c r="I56" s="254"/>
      <c r="J56" s="254"/>
      <c r="K56" s="266"/>
      <c r="L56" s="266"/>
    </row>
    <row r="57" ht="20.1" customHeight="1" outlineLevel="1" spans="1:12">
      <c r="A57" s="258" t="s">
        <v>2413</v>
      </c>
      <c r="B57" s="254">
        <v>830</v>
      </c>
      <c r="C57" s="254">
        <v>438</v>
      </c>
      <c r="D57" s="254">
        <v>450</v>
      </c>
      <c r="E57" s="255">
        <f t="shared" si="7"/>
        <v>0.542168674698795</v>
      </c>
      <c r="F57" s="255">
        <f t="shared" si="8"/>
        <v>1.02739726027397</v>
      </c>
      <c r="G57" s="259"/>
      <c r="H57" s="254"/>
      <c r="I57" s="254"/>
      <c r="J57" s="254"/>
      <c r="K57" s="266"/>
      <c r="L57" s="266"/>
    </row>
    <row r="58" ht="20.1" customHeight="1" outlineLevel="1" spans="1:12">
      <c r="A58" s="258" t="s">
        <v>2414</v>
      </c>
      <c r="B58" s="254"/>
      <c r="C58" s="254"/>
      <c r="D58" s="254"/>
      <c r="E58" s="255">
        <f t="shared" si="7"/>
        <v>0</v>
      </c>
      <c r="F58" s="255">
        <f t="shared" si="8"/>
        <v>0</v>
      </c>
      <c r="G58" s="259"/>
      <c r="H58" s="254"/>
      <c r="I58" s="254"/>
      <c r="J58" s="254"/>
      <c r="K58" s="266"/>
      <c r="L58" s="266"/>
    </row>
    <row r="59" ht="20.1" customHeight="1" outlineLevel="1" spans="1:12">
      <c r="A59" s="258" t="s">
        <v>2415</v>
      </c>
      <c r="B59" s="254"/>
      <c r="C59" s="254"/>
      <c r="D59" s="254"/>
      <c r="E59" s="255">
        <f t="shared" si="7"/>
        <v>0</v>
      </c>
      <c r="F59" s="255">
        <f t="shared" si="8"/>
        <v>0</v>
      </c>
      <c r="G59" s="259"/>
      <c r="H59" s="254"/>
      <c r="I59" s="254"/>
      <c r="J59" s="254"/>
      <c r="K59" s="266"/>
      <c r="L59" s="266"/>
    </row>
    <row r="60" ht="20.1" customHeight="1" outlineLevel="1" spans="1:12">
      <c r="A60" s="258" t="s">
        <v>2416</v>
      </c>
      <c r="B60" s="254"/>
      <c r="C60" s="254"/>
      <c r="D60" s="254"/>
      <c r="E60" s="255">
        <f t="shared" si="7"/>
        <v>0</v>
      </c>
      <c r="F60" s="255">
        <f t="shared" si="8"/>
        <v>0</v>
      </c>
      <c r="G60" s="259"/>
      <c r="H60" s="254"/>
      <c r="I60" s="254"/>
      <c r="J60" s="254"/>
      <c r="K60" s="266"/>
      <c r="L60" s="266"/>
    </row>
    <row r="61" ht="19.5" customHeight="1" outlineLevel="1" spans="1:12">
      <c r="A61" s="258" t="s">
        <v>2417</v>
      </c>
      <c r="B61" s="254">
        <v>1800</v>
      </c>
      <c r="C61" s="254">
        <v>4000</v>
      </c>
      <c r="D61" s="254">
        <v>2000</v>
      </c>
      <c r="E61" s="255">
        <f t="shared" si="7"/>
        <v>1.11111111111111</v>
      </c>
      <c r="F61" s="255">
        <f t="shared" si="8"/>
        <v>0.5</v>
      </c>
      <c r="G61" s="259"/>
      <c r="H61" s="254"/>
      <c r="I61" s="254"/>
      <c r="J61" s="254"/>
      <c r="K61" s="266"/>
      <c r="L61" s="266"/>
    </row>
    <row r="62" s="224" customFormat="1" ht="20.1" customHeight="1" outlineLevel="1" spans="1:12">
      <c r="A62" s="258" t="s">
        <v>2418</v>
      </c>
      <c r="B62" s="254"/>
      <c r="C62" s="254">
        <v>1116</v>
      </c>
      <c r="D62" s="254">
        <v>560</v>
      </c>
      <c r="E62" s="255">
        <f t="shared" si="7"/>
        <v>0</v>
      </c>
      <c r="F62" s="255">
        <f t="shared" si="8"/>
        <v>0.50179211469534</v>
      </c>
      <c r="G62" s="259"/>
      <c r="H62" s="254"/>
      <c r="I62" s="254"/>
      <c r="J62" s="254"/>
      <c r="K62" s="266"/>
      <c r="L62" s="266"/>
    </row>
    <row r="63" ht="20.1" customHeight="1" outlineLevel="1" spans="1:12">
      <c r="A63" s="258" t="s">
        <v>2419</v>
      </c>
      <c r="B63" s="254">
        <v>360</v>
      </c>
      <c r="C63" s="254">
        <v>10</v>
      </c>
      <c r="D63" s="254">
        <v>50</v>
      </c>
      <c r="E63" s="255">
        <f t="shared" si="7"/>
        <v>0.138888888888889</v>
      </c>
      <c r="F63" s="255">
        <f t="shared" si="8"/>
        <v>5</v>
      </c>
      <c r="G63" s="259"/>
      <c r="H63" s="254"/>
      <c r="I63" s="254"/>
      <c r="J63" s="254"/>
      <c r="K63" s="266"/>
      <c r="L63" s="266"/>
    </row>
    <row r="64" ht="20.1" customHeight="1" outlineLevel="1" spans="1:12">
      <c r="A64" s="258" t="s">
        <v>2420</v>
      </c>
      <c r="B64" s="254">
        <v>1500</v>
      </c>
      <c r="C64" s="254">
        <v>3182</v>
      </c>
      <c r="D64" s="254">
        <v>1618</v>
      </c>
      <c r="E64" s="255">
        <f t="shared" si="7"/>
        <v>1.07866666666667</v>
      </c>
      <c r="F64" s="255">
        <f t="shared" si="8"/>
        <v>0.508485229415462</v>
      </c>
      <c r="G64" s="259"/>
      <c r="H64" s="254"/>
      <c r="I64" s="254"/>
      <c r="J64" s="254"/>
      <c r="K64" s="266"/>
      <c r="L64" s="266"/>
    </row>
    <row r="65" ht="20.1" customHeight="1" outlineLevel="1" spans="1:12">
      <c r="A65" s="258" t="s">
        <v>2421</v>
      </c>
      <c r="B65" s="254">
        <v>1200</v>
      </c>
      <c r="C65" s="254">
        <v>493</v>
      </c>
      <c r="D65" s="254">
        <v>500</v>
      </c>
      <c r="E65" s="255">
        <f t="shared" si="7"/>
        <v>0.416666666666667</v>
      </c>
      <c r="F65" s="255">
        <f t="shared" si="8"/>
        <v>1.01419878296146</v>
      </c>
      <c r="G65" s="259"/>
      <c r="H65" s="254"/>
      <c r="I65" s="254"/>
      <c r="J65" s="254"/>
      <c r="K65" s="266"/>
      <c r="L65" s="266"/>
    </row>
    <row r="66" ht="20.1" customHeight="1" outlineLevel="1" spans="1:12">
      <c r="A66" s="258" t="s">
        <v>2422</v>
      </c>
      <c r="B66" s="254">
        <v>67</v>
      </c>
      <c r="C66" s="254">
        <v>10</v>
      </c>
      <c r="D66" s="254">
        <v>50</v>
      </c>
      <c r="E66" s="255">
        <f t="shared" si="7"/>
        <v>0.746268656716418</v>
      </c>
      <c r="F66" s="255">
        <f t="shared" si="8"/>
        <v>5</v>
      </c>
      <c r="G66" s="259"/>
      <c r="H66" s="254"/>
      <c r="I66" s="254"/>
      <c r="J66" s="254"/>
      <c r="K66" s="266"/>
      <c r="L66" s="266"/>
    </row>
    <row r="67" ht="20.1" customHeight="1" outlineLevel="1" spans="1:12">
      <c r="A67" s="258" t="s">
        <v>2423</v>
      </c>
      <c r="B67" s="254">
        <v>600</v>
      </c>
      <c r="C67" s="254"/>
      <c r="D67" s="254">
        <v>300</v>
      </c>
      <c r="E67" s="255">
        <f t="shared" si="7"/>
        <v>0.5</v>
      </c>
      <c r="F67" s="255">
        <f t="shared" si="8"/>
        <v>0</v>
      </c>
      <c r="G67" s="259"/>
      <c r="H67" s="254"/>
      <c r="I67" s="254"/>
      <c r="J67" s="254"/>
      <c r="K67" s="266"/>
      <c r="L67" s="266"/>
    </row>
    <row r="68" ht="20.1" customHeight="1" outlineLevel="1" spans="1:12">
      <c r="A68" s="258" t="s">
        <v>2424</v>
      </c>
      <c r="B68" s="254">
        <v>1000</v>
      </c>
      <c r="C68" s="254">
        <v>2881</v>
      </c>
      <c r="D68" s="254">
        <v>2602</v>
      </c>
      <c r="E68" s="255">
        <f t="shared" si="7"/>
        <v>2.602</v>
      </c>
      <c r="F68" s="255">
        <f t="shared" si="8"/>
        <v>0.903158625477265</v>
      </c>
      <c r="G68" s="259"/>
      <c r="H68" s="254"/>
      <c r="I68" s="254"/>
      <c r="J68" s="254"/>
      <c r="K68" s="266"/>
      <c r="L68" s="266"/>
    </row>
    <row r="69" ht="20.1" customHeight="1" outlineLevel="1" spans="1:12">
      <c r="A69" s="258" t="s">
        <v>2425</v>
      </c>
      <c r="B69" s="254"/>
      <c r="C69" s="254"/>
      <c r="D69" s="254"/>
      <c r="E69" s="255">
        <f t="shared" si="7"/>
        <v>0</v>
      </c>
      <c r="F69" s="255">
        <f t="shared" si="8"/>
        <v>0</v>
      </c>
      <c r="G69" s="259"/>
      <c r="H69" s="254"/>
      <c r="I69" s="254"/>
      <c r="J69" s="254"/>
      <c r="K69" s="266"/>
      <c r="L69" s="266"/>
    </row>
    <row r="70" ht="20.1" customHeight="1" outlineLevel="1" spans="1:12">
      <c r="A70" s="258" t="s">
        <v>2426</v>
      </c>
      <c r="B70" s="254"/>
      <c r="C70" s="254">
        <v>668</v>
      </c>
      <c r="D70" s="254"/>
      <c r="E70" s="255">
        <f t="shared" si="7"/>
        <v>0</v>
      </c>
      <c r="F70" s="255">
        <f t="shared" si="8"/>
        <v>0</v>
      </c>
      <c r="G70" s="259"/>
      <c r="H70" s="254"/>
      <c r="I70" s="254"/>
      <c r="J70" s="254"/>
      <c r="K70" s="266"/>
      <c r="L70" s="266"/>
    </row>
    <row r="71" ht="20.1" customHeight="1" outlineLevel="1" spans="1:12">
      <c r="A71" s="258" t="s">
        <v>2427</v>
      </c>
      <c r="B71" s="254"/>
      <c r="C71" s="254">
        <v>25</v>
      </c>
      <c r="D71" s="254"/>
      <c r="E71" s="255">
        <f t="shared" si="7"/>
        <v>0</v>
      </c>
      <c r="F71" s="255">
        <f t="shared" si="8"/>
        <v>0</v>
      </c>
      <c r="G71" s="259"/>
      <c r="H71" s="254"/>
      <c r="I71" s="254"/>
      <c r="J71" s="254"/>
      <c r="K71" s="266"/>
      <c r="L71" s="266"/>
    </row>
    <row r="72" ht="20.1" customHeight="1" outlineLevel="1" spans="1:12">
      <c r="A72" s="258" t="s">
        <v>2428</v>
      </c>
      <c r="B72" s="254"/>
      <c r="C72" s="254"/>
      <c r="D72" s="254"/>
      <c r="E72" s="255">
        <f t="shared" si="7"/>
        <v>0</v>
      </c>
      <c r="F72" s="255">
        <f t="shared" si="8"/>
        <v>0</v>
      </c>
      <c r="G72" s="259"/>
      <c r="H72" s="254"/>
      <c r="I72" s="254"/>
      <c r="J72" s="254"/>
      <c r="K72" s="266"/>
      <c r="L72" s="266"/>
    </row>
    <row r="73" ht="20.1" customHeight="1" outlineLevel="1" spans="1:12">
      <c r="A73" s="258" t="s">
        <v>2429</v>
      </c>
      <c r="B73" s="254"/>
      <c r="C73" s="254">
        <v>334</v>
      </c>
      <c r="D73" s="254"/>
      <c r="E73" s="255">
        <f t="shared" si="7"/>
        <v>0</v>
      </c>
      <c r="F73" s="255">
        <f t="shared" si="8"/>
        <v>0</v>
      </c>
      <c r="G73" s="267"/>
      <c r="H73" s="268"/>
      <c r="I73" s="268"/>
      <c r="J73" s="268"/>
      <c r="K73" s="266"/>
      <c r="L73" s="266"/>
    </row>
    <row r="74" ht="20.1" customHeight="1" outlineLevel="1" spans="1:12">
      <c r="A74" s="258" t="s">
        <v>2430</v>
      </c>
      <c r="B74" s="254"/>
      <c r="C74" s="254">
        <f>12107-5000</f>
        <v>7107</v>
      </c>
      <c r="D74" s="254"/>
      <c r="E74" s="255">
        <f t="shared" si="7"/>
        <v>0</v>
      </c>
      <c r="F74" s="255">
        <f t="shared" si="8"/>
        <v>0</v>
      </c>
      <c r="G74" s="267"/>
      <c r="H74" s="268"/>
      <c r="I74" s="268"/>
      <c r="J74" s="268"/>
      <c r="K74" s="266"/>
      <c r="L74" s="266"/>
    </row>
    <row r="75" ht="20.1" customHeight="1" outlineLevel="1" spans="1:12">
      <c r="A75" s="258" t="s">
        <v>2431</v>
      </c>
      <c r="B75" s="254"/>
      <c r="C75" s="254"/>
      <c r="D75" s="254"/>
      <c r="E75" s="255">
        <f t="shared" si="7"/>
        <v>0</v>
      </c>
      <c r="F75" s="255">
        <f t="shared" si="8"/>
        <v>0</v>
      </c>
      <c r="G75" s="267"/>
      <c r="H75" s="269"/>
      <c r="I75" s="269"/>
      <c r="J75" s="269"/>
      <c r="K75" s="266"/>
      <c r="L75" s="266"/>
    </row>
    <row r="76" ht="20.1" customHeight="1" outlineLevel="1" spans="1:12">
      <c r="A76" s="258" t="s">
        <v>2432</v>
      </c>
      <c r="B76" s="254"/>
      <c r="C76" s="254">
        <v>100</v>
      </c>
      <c r="D76" s="254"/>
      <c r="E76" s="255">
        <f t="shared" ref="E76:E96" si="11">IF(B76&gt;0,D76/B76,0)</f>
        <v>0</v>
      </c>
      <c r="F76" s="255">
        <f t="shared" ref="F76:F96" si="12">IF(C76&gt;0,D76/C76,0)</f>
        <v>0</v>
      </c>
      <c r="G76" s="267"/>
      <c r="H76" s="269"/>
      <c r="I76" s="269"/>
      <c r="J76" s="269"/>
      <c r="K76" s="266"/>
      <c r="L76" s="266"/>
    </row>
    <row r="77" ht="20.1" customHeight="1" outlineLevel="1" spans="1:12">
      <c r="A77" s="261" t="s">
        <v>2433</v>
      </c>
      <c r="B77" s="254"/>
      <c r="C77" s="254"/>
      <c r="D77" s="254"/>
      <c r="E77" s="255">
        <f t="shared" si="11"/>
        <v>0</v>
      </c>
      <c r="F77" s="255">
        <f t="shared" si="12"/>
        <v>0</v>
      </c>
      <c r="G77" s="267"/>
      <c r="H77" s="269"/>
      <c r="I77" s="269"/>
      <c r="J77" s="269"/>
      <c r="K77" s="266"/>
      <c r="L77" s="266"/>
    </row>
    <row r="78" ht="20.1" customHeight="1" spans="1:12">
      <c r="A78" s="261"/>
      <c r="B78" s="253"/>
      <c r="C78" s="254"/>
      <c r="D78" s="254"/>
      <c r="E78" s="255"/>
      <c r="F78" s="255"/>
      <c r="G78" s="267"/>
      <c r="H78" s="269"/>
      <c r="I78" s="269"/>
      <c r="J78" s="269"/>
      <c r="K78" s="266"/>
      <c r="L78" s="266"/>
    </row>
    <row r="79" ht="20.1" customHeight="1" spans="1:12">
      <c r="A79" s="261"/>
      <c r="B79" s="253"/>
      <c r="C79" s="254"/>
      <c r="D79" s="254"/>
      <c r="E79" s="255"/>
      <c r="F79" s="255"/>
      <c r="G79" s="267"/>
      <c r="H79" s="269"/>
      <c r="I79" s="269"/>
      <c r="J79" s="269"/>
      <c r="K79" s="266"/>
      <c r="L79" s="266"/>
    </row>
    <row r="80" ht="20.1" customHeight="1" spans="1:12">
      <c r="A80" s="270" t="s">
        <v>2434</v>
      </c>
      <c r="B80" s="243">
        <f t="shared" ref="B80:D80" si="13">SUM(B81:B82)</f>
        <v>0</v>
      </c>
      <c r="C80" s="243">
        <f t="shared" si="13"/>
        <v>0</v>
      </c>
      <c r="D80" s="243">
        <f t="shared" si="13"/>
        <v>0</v>
      </c>
      <c r="E80" s="244">
        <f t="shared" si="11"/>
        <v>0</v>
      </c>
      <c r="F80" s="244">
        <f t="shared" si="12"/>
        <v>0</v>
      </c>
      <c r="G80" s="271" t="s">
        <v>2435</v>
      </c>
      <c r="H80" s="272">
        <f>SUM(H81:H82)</f>
        <v>68102</v>
      </c>
      <c r="I80" s="272">
        <f t="shared" ref="I80:J80" si="14">SUM(I81:I82)</f>
        <v>68150</v>
      </c>
      <c r="J80" s="272">
        <f t="shared" si="14"/>
        <v>74800</v>
      </c>
      <c r="K80" s="265">
        <f t="shared" ref="K80:K96" si="15">IF(H80&gt;0,J80/H80,0)</f>
        <v>1.09835247129306</v>
      </c>
      <c r="L80" s="265">
        <f t="shared" ref="L80:L96" si="16">IF(I80&gt;0,J80/I80,0)</f>
        <v>1.0975788701394</v>
      </c>
    </row>
    <row r="81" ht="20.1" customHeight="1" spans="1:12">
      <c r="A81" s="261" t="s">
        <v>2436</v>
      </c>
      <c r="B81" s="253"/>
      <c r="C81" s="254"/>
      <c r="D81" s="254"/>
      <c r="E81" s="255">
        <f t="shared" si="11"/>
        <v>0</v>
      </c>
      <c r="F81" s="255">
        <f t="shared" si="12"/>
        <v>0</v>
      </c>
      <c r="G81" s="273" t="s">
        <v>2437</v>
      </c>
      <c r="H81" s="274">
        <f>42543-429</f>
        <v>42114</v>
      </c>
      <c r="I81" s="274">
        <v>42150</v>
      </c>
      <c r="J81" s="274">
        <v>48500</v>
      </c>
      <c r="K81" s="291">
        <f t="shared" si="15"/>
        <v>1.15163603552263</v>
      </c>
      <c r="L81" s="291">
        <f t="shared" si="16"/>
        <v>1.15065243179122</v>
      </c>
    </row>
    <row r="82" ht="20.1" customHeight="1" spans="1:12">
      <c r="A82" s="261" t="s">
        <v>2438</v>
      </c>
      <c r="B82" s="253"/>
      <c r="C82" s="254"/>
      <c r="D82" s="254"/>
      <c r="E82" s="255">
        <f t="shared" si="11"/>
        <v>0</v>
      </c>
      <c r="F82" s="255">
        <f t="shared" si="12"/>
        <v>0</v>
      </c>
      <c r="G82" s="273" t="s">
        <v>2439</v>
      </c>
      <c r="H82" s="274">
        <v>25988</v>
      </c>
      <c r="I82" s="274">
        <v>26000</v>
      </c>
      <c r="J82" s="274">
        <v>26300</v>
      </c>
      <c r="K82" s="291">
        <f t="shared" si="15"/>
        <v>1.01200554101893</v>
      </c>
      <c r="L82" s="291">
        <f t="shared" si="16"/>
        <v>1.01153846153846</v>
      </c>
    </row>
    <row r="83" ht="20.1" customHeight="1" spans="1:12">
      <c r="A83" s="275" t="s">
        <v>2440</v>
      </c>
      <c r="B83" s="276">
        <v>30000</v>
      </c>
      <c r="C83" s="276">
        <v>27092</v>
      </c>
      <c r="D83" s="276">
        <v>37933</v>
      </c>
      <c r="E83" s="244">
        <f t="shared" si="11"/>
        <v>1.26443333333333</v>
      </c>
      <c r="F83" s="244">
        <f t="shared" si="12"/>
        <v>1.40015502731434</v>
      </c>
      <c r="G83" s="271" t="s">
        <v>2441</v>
      </c>
      <c r="H83" s="277"/>
      <c r="I83" s="277"/>
      <c r="J83" s="277"/>
      <c r="K83" s="265">
        <f t="shared" si="15"/>
        <v>0</v>
      </c>
      <c r="L83" s="265">
        <f t="shared" si="16"/>
        <v>0</v>
      </c>
    </row>
    <row r="84" ht="20.1" customHeight="1" spans="1:12">
      <c r="A84" s="275" t="s">
        <v>2442</v>
      </c>
      <c r="B84" s="243">
        <f t="shared" ref="B84:D84" si="17">SUM(B85,B87:B88)</f>
        <v>0</v>
      </c>
      <c r="C84" s="243">
        <f t="shared" si="17"/>
        <v>0</v>
      </c>
      <c r="D84" s="243">
        <f t="shared" si="17"/>
        <v>0</v>
      </c>
      <c r="E84" s="244">
        <f t="shared" si="11"/>
        <v>0</v>
      </c>
      <c r="F84" s="244">
        <f t="shared" si="12"/>
        <v>0</v>
      </c>
      <c r="G84" s="278" t="s">
        <v>2443</v>
      </c>
      <c r="H84" s="277"/>
      <c r="I84" s="277"/>
      <c r="J84" s="277"/>
      <c r="K84" s="265">
        <f t="shared" si="15"/>
        <v>0</v>
      </c>
      <c r="L84" s="265">
        <f t="shared" si="16"/>
        <v>0</v>
      </c>
    </row>
    <row r="85" ht="20.1" customHeight="1" spans="1:12">
      <c r="A85" s="279" t="s">
        <v>2444</v>
      </c>
      <c r="B85" s="280"/>
      <c r="C85" s="281"/>
      <c r="D85" s="281"/>
      <c r="E85" s="249">
        <f t="shared" si="11"/>
        <v>0</v>
      </c>
      <c r="F85" s="249">
        <f t="shared" si="12"/>
        <v>0</v>
      </c>
      <c r="G85" s="278" t="s">
        <v>2445</v>
      </c>
      <c r="H85" s="277"/>
      <c r="I85" s="277"/>
      <c r="J85" s="277"/>
      <c r="K85" s="265">
        <f t="shared" si="15"/>
        <v>0</v>
      </c>
      <c r="L85" s="265">
        <f t="shared" si="16"/>
        <v>0</v>
      </c>
    </row>
    <row r="86" ht="20.1" customHeight="1" spans="1:12">
      <c r="A86" s="261" t="s">
        <v>2446</v>
      </c>
      <c r="B86" s="253"/>
      <c r="C86" s="254"/>
      <c r="D86" s="254"/>
      <c r="E86" s="255">
        <f t="shared" si="11"/>
        <v>0</v>
      </c>
      <c r="F86" s="255">
        <f t="shared" si="12"/>
        <v>0</v>
      </c>
      <c r="G86" s="282" t="s">
        <v>2447</v>
      </c>
      <c r="H86" s="246"/>
      <c r="I86" s="246"/>
      <c r="J86" s="246"/>
      <c r="K86" s="265">
        <f t="shared" si="15"/>
        <v>0</v>
      </c>
      <c r="L86" s="265">
        <f t="shared" si="16"/>
        <v>0</v>
      </c>
    </row>
    <row r="87" ht="20.1" customHeight="1" spans="1:12">
      <c r="A87" s="279" t="s">
        <v>2448</v>
      </c>
      <c r="B87" s="280"/>
      <c r="C87" s="281"/>
      <c r="D87" s="281"/>
      <c r="E87" s="249">
        <f t="shared" si="11"/>
        <v>0</v>
      </c>
      <c r="F87" s="249">
        <f t="shared" si="12"/>
        <v>0</v>
      </c>
      <c r="G87" s="282" t="s">
        <v>2449</v>
      </c>
      <c r="H87" s="276"/>
      <c r="I87" s="276"/>
      <c r="J87" s="276"/>
      <c r="K87" s="265">
        <f t="shared" si="15"/>
        <v>0</v>
      </c>
      <c r="L87" s="265">
        <f t="shared" si="16"/>
        <v>0</v>
      </c>
    </row>
    <row r="88" ht="20.1" customHeight="1" spans="1:12">
      <c r="A88" s="279" t="s">
        <v>2450</v>
      </c>
      <c r="B88" s="280"/>
      <c r="C88" s="281"/>
      <c r="D88" s="281"/>
      <c r="E88" s="249">
        <f t="shared" si="11"/>
        <v>0</v>
      </c>
      <c r="F88" s="249">
        <f t="shared" si="12"/>
        <v>0</v>
      </c>
      <c r="G88" s="271" t="s">
        <v>2451</v>
      </c>
      <c r="H88" s="272"/>
      <c r="I88" s="292">
        <v>37933</v>
      </c>
      <c r="J88" s="272"/>
      <c r="K88" s="265">
        <f t="shared" si="15"/>
        <v>0</v>
      </c>
      <c r="L88" s="265">
        <f t="shared" si="16"/>
        <v>0</v>
      </c>
    </row>
    <row r="89" ht="20.1" customHeight="1" spans="1:12">
      <c r="A89" s="275" t="s">
        <v>2452</v>
      </c>
      <c r="B89" s="243"/>
      <c r="C89" s="276"/>
      <c r="D89" s="276"/>
      <c r="E89" s="244">
        <f t="shared" si="11"/>
        <v>0</v>
      </c>
      <c r="F89" s="244">
        <f t="shared" si="12"/>
        <v>0</v>
      </c>
      <c r="G89" s="250"/>
      <c r="H89" s="254"/>
      <c r="I89" s="254"/>
      <c r="J89" s="254"/>
      <c r="K89" s="266"/>
      <c r="L89" s="266"/>
    </row>
    <row r="90" ht="20.1" customHeight="1" spans="1:12">
      <c r="A90" s="275" t="s">
        <v>2453</v>
      </c>
      <c r="B90" s="243"/>
      <c r="C90" s="276"/>
      <c r="D90" s="276"/>
      <c r="E90" s="244">
        <f t="shared" si="11"/>
        <v>0</v>
      </c>
      <c r="F90" s="244">
        <f t="shared" si="12"/>
        <v>0</v>
      </c>
      <c r="G90" s="283"/>
      <c r="H90" s="254"/>
      <c r="I90" s="254"/>
      <c r="J90" s="254"/>
      <c r="K90" s="266"/>
      <c r="L90" s="266"/>
    </row>
    <row r="91" ht="20.1" customHeight="1" spans="1:12">
      <c r="A91" s="275" t="s">
        <v>2454</v>
      </c>
      <c r="B91" s="243"/>
      <c r="C91" s="276"/>
      <c r="D91" s="276"/>
      <c r="E91" s="244">
        <f t="shared" si="11"/>
        <v>0</v>
      </c>
      <c r="F91" s="244">
        <f t="shared" si="12"/>
        <v>0</v>
      </c>
      <c r="G91" s="284" t="s">
        <v>2455</v>
      </c>
      <c r="H91" s="285">
        <f>SUM(H92)</f>
        <v>0</v>
      </c>
      <c r="I91" s="285">
        <f t="shared" ref="I91:J91" si="18">SUM(I92)</f>
        <v>1000</v>
      </c>
      <c r="J91" s="285">
        <f t="shared" si="18"/>
        <v>0</v>
      </c>
      <c r="K91" s="264">
        <f t="shared" si="15"/>
        <v>0</v>
      </c>
      <c r="L91" s="264">
        <f t="shared" si="16"/>
        <v>0</v>
      </c>
    </row>
    <row r="92" ht="20.1" customHeight="1" spans="1:12">
      <c r="A92" s="275" t="s">
        <v>2456</v>
      </c>
      <c r="B92" s="243"/>
      <c r="C92" s="276"/>
      <c r="D92" s="276"/>
      <c r="E92" s="244">
        <f t="shared" si="11"/>
        <v>0</v>
      </c>
      <c r="F92" s="244">
        <f t="shared" si="12"/>
        <v>0</v>
      </c>
      <c r="G92" s="282" t="s">
        <v>2457</v>
      </c>
      <c r="H92" s="276"/>
      <c r="I92" s="276">
        <v>1000</v>
      </c>
      <c r="J92" s="276"/>
      <c r="K92" s="265">
        <f t="shared" si="15"/>
        <v>0</v>
      </c>
      <c r="L92" s="265">
        <f t="shared" si="16"/>
        <v>0</v>
      </c>
    </row>
    <row r="93" ht="19.2" customHeight="1" spans="1:12">
      <c r="A93" s="283"/>
      <c r="B93" s="254"/>
      <c r="C93" s="254"/>
      <c r="D93" s="254"/>
      <c r="E93" s="255"/>
      <c r="F93" s="255"/>
      <c r="G93" s="286"/>
      <c r="H93" s="254"/>
      <c r="I93" s="254"/>
      <c r="J93" s="254"/>
      <c r="K93" s="266"/>
      <c r="L93" s="266"/>
    </row>
    <row r="94" ht="18" customHeight="1" spans="1:12">
      <c r="A94" s="283"/>
      <c r="B94" s="254"/>
      <c r="C94" s="254"/>
      <c r="D94" s="254"/>
      <c r="E94" s="255"/>
      <c r="F94" s="255"/>
      <c r="G94" s="286"/>
      <c r="H94" s="254"/>
      <c r="I94" s="254"/>
      <c r="J94" s="254"/>
      <c r="K94" s="266"/>
      <c r="L94" s="266"/>
    </row>
    <row r="95" ht="18" customHeight="1" spans="1:12">
      <c r="A95" s="286"/>
      <c r="B95" s="254"/>
      <c r="C95" s="254"/>
      <c r="D95" s="254"/>
      <c r="E95" s="255"/>
      <c r="F95" s="255"/>
      <c r="G95" s="286"/>
      <c r="H95" s="254"/>
      <c r="I95" s="254"/>
      <c r="J95" s="254"/>
      <c r="K95" s="266"/>
      <c r="L95" s="266"/>
    </row>
    <row r="96" ht="18" customHeight="1" spans="1:12">
      <c r="A96" s="287" t="s">
        <v>2458</v>
      </c>
      <c r="B96" s="288">
        <f>SUM(B7,B8)</f>
        <v>323102</v>
      </c>
      <c r="C96" s="288">
        <f>SUM(C7,C8)</f>
        <v>367083</v>
      </c>
      <c r="D96" s="288">
        <f>SUM(D7,D8)</f>
        <v>347800</v>
      </c>
      <c r="E96" s="289">
        <f t="shared" si="11"/>
        <v>1.07644025725622</v>
      </c>
      <c r="F96" s="289">
        <f t="shared" si="12"/>
        <v>0.947469645829417</v>
      </c>
      <c r="G96" s="287" t="s">
        <v>2459</v>
      </c>
      <c r="H96" s="288">
        <f>SUM(H7,H8,H91)</f>
        <v>323102</v>
      </c>
      <c r="I96" s="288">
        <f>SUM(I7,I8,I91)</f>
        <v>367083</v>
      </c>
      <c r="J96" s="288">
        <f t="shared" ref="I96:J96" si="19">SUM(J7,J8,J91)</f>
        <v>347800</v>
      </c>
      <c r="K96" s="293">
        <f t="shared" si="15"/>
        <v>1.07644025725622</v>
      </c>
      <c r="L96" s="293">
        <f t="shared" si="16"/>
        <v>0.947469645829417</v>
      </c>
    </row>
    <row r="97" ht="18" customHeight="1" spans="7:7">
      <c r="G97" s="290"/>
    </row>
    <row r="98" ht="18" customHeight="1" spans="7:7">
      <c r="G98" s="290"/>
    </row>
    <row r="99" spans="7:7">
      <c r="G99" s="290"/>
    </row>
    <row r="100" spans="7:7">
      <c r="G100" s="290"/>
    </row>
    <row r="101" spans="7:7">
      <c r="G101" s="290"/>
    </row>
    <row r="102" spans="7:7">
      <c r="G102" s="290"/>
    </row>
    <row r="103" spans="7:7">
      <c r="G103" s="290"/>
    </row>
    <row r="104" spans="7:7">
      <c r="G104" s="290"/>
    </row>
    <row r="105" spans="7:7">
      <c r="G105" s="290"/>
    </row>
    <row r="106" spans="7:7">
      <c r="G106" s="290"/>
    </row>
    <row r="107" spans="7:7">
      <c r="G107" s="290"/>
    </row>
    <row r="108" spans="7:7">
      <c r="G108" s="290"/>
    </row>
    <row r="109" spans="7:7">
      <c r="G109" s="290"/>
    </row>
    <row r="110" spans="7:7">
      <c r="G110" s="290"/>
    </row>
    <row r="111" spans="7:7">
      <c r="G111" s="290"/>
    </row>
    <row r="112" spans="7:7">
      <c r="G112" s="290"/>
    </row>
    <row r="113" spans="7:7">
      <c r="G113" s="290"/>
    </row>
    <row r="114" spans="7:7">
      <c r="G114" s="290"/>
    </row>
    <row r="115" spans="7:7">
      <c r="G115" s="290"/>
    </row>
  </sheetData>
  <mergeCells count="10">
    <mergeCell ref="A2:L2"/>
    <mergeCell ref="A4:F4"/>
    <mergeCell ref="G4:L4"/>
    <mergeCell ref="D5:F5"/>
    <mergeCell ref="J5:L5"/>
    <mergeCell ref="A5:A6"/>
    <mergeCell ref="B5:B6"/>
    <mergeCell ref="C5:C6"/>
    <mergeCell ref="H5:H6"/>
    <mergeCell ref="I5:I6"/>
  </mergeCells>
  <printOptions horizontalCentered="1"/>
  <pageMargins left="0.471527777777778" right="0.471527777777778" top="0.590277777777778" bottom="0.471527777777778" header="0.313888888888889" footer="0.313888888888889"/>
  <pageSetup paperSize="9" scale="79"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92D050"/>
  </sheetPr>
  <dimension ref="A1:I210"/>
  <sheetViews>
    <sheetView showGridLines="0" showZeros="0" workbookViewId="0">
      <pane ySplit="5" topLeftCell="A205" activePane="bottomLeft" state="frozen"/>
      <selection/>
      <selection pane="bottomLeft" activeCell="F214" sqref="F214"/>
    </sheetView>
  </sheetViews>
  <sheetFormatPr defaultColWidth="9" defaultRowHeight="13.5"/>
  <cols>
    <col min="1" max="1" width="9.8" style="39" customWidth="1"/>
    <col min="2" max="2" width="45.2" style="39" customWidth="1"/>
    <col min="3" max="9" width="14" style="40" customWidth="1"/>
    <col min="10" max="16384" width="9" style="39"/>
  </cols>
  <sheetData>
    <row r="1" ht="14.25" spans="1:1">
      <c r="A1" s="41" t="s">
        <v>2460</v>
      </c>
    </row>
    <row r="2" s="37" customFormat="1" ht="22.5" spans="1:9">
      <c r="A2" s="34" t="s">
        <v>2461</v>
      </c>
      <c r="B2" s="34"/>
      <c r="C2" s="42"/>
      <c r="D2" s="42"/>
      <c r="E2" s="42"/>
      <c r="F2" s="42"/>
      <c r="G2" s="42"/>
      <c r="H2" s="42"/>
      <c r="I2" s="42"/>
    </row>
    <row r="3" ht="18" customHeight="1" spans="9:9">
      <c r="I3" s="43" t="s">
        <v>20</v>
      </c>
    </row>
    <row r="4" s="38" customFormat="1" ht="31.5" customHeight="1" spans="1:9">
      <c r="A4" s="78" t="s">
        <v>21</v>
      </c>
      <c r="B4" s="78"/>
      <c r="C4" s="73" t="s">
        <v>2462</v>
      </c>
      <c r="D4" s="73" t="s">
        <v>2463</v>
      </c>
      <c r="E4" s="73" t="s">
        <v>2464</v>
      </c>
      <c r="F4" s="73" t="s">
        <v>2465</v>
      </c>
      <c r="G4" s="73" t="s">
        <v>2466</v>
      </c>
      <c r="H4" s="73" t="s">
        <v>2467</v>
      </c>
      <c r="I4" s="73" t="s">
        <v>2468</v>
      </c>
    </row>
    <row r="5" s="38" customFormat="1" ht="27" customHeight="1" spans="1:9">
      <c r="A5" s="78" t="s">
        <v>25</v>
      </c>
      <c r="B5" s="78" t="s">
        <v>26</v>
      </c>
      <c r="C5" s="73"/>
      <c r="D5" s="73"/>
      <c r="E5" s="208"/>
      <c r="F5" s="73"/>
      <c r="G5" s="73"/>
      <c r="H5" s="73"/>
      <c r="I5" s="73"/>
    </row>
    <row r="6" ht="20.1" customHeight="1" spans="1:9">
      <c r="A6" s="209">
        <v>201</v>
      </c>
      <c r="B6" s="114" t="s">
        <v>2008</v>
      </c>
      <c r="C6" s="210">
        <f>SUM(D6:I6)</f>
        <v>43800</v>
      </c>
      <c r="D6" s="211">
        <f t="shared" ref="D6:I6" si="0">SUM(D7:D32)</f>
        <v>37050</v>
      </c>
      <c r="E6" s="211">
        <f t="shared" si="0"/>
        <v>450</v>
      </c>
      <c r="F6" s="211">
        <f t="shared" si="0"/>
        <v>6300</v>
      </c>
      <c r="G6" s="211">
        <f t="shared" si="0"/>
        <v>0</v>
      </c>
      <c r="H6" s="211">
        <f t="shared" si="0"/>
        <v>0</v>
      </c>
      <c r="I6" s="211">
        <f t="shared" si="0"/>
        <v>0</v>
      </c>
    </row>
    <row r="7" ht="20.1" hidden="1" customHeight="1" outlineLevel="1" spans="1:9">
      <c r="A7" s="212">
        <v>20101</v>
      </c>
      <c r="B7" s="213" t="s">
        <v>2469</v>
      </c>
      <c r="C7" s="214">
        <f t="shared" ref="C7:C70" si="1">SUM(D7:I7)</f>
        <v>821</v>
      </c>
      <c r="D7" s="215">
        <v>821</v>
      </c>
      <c r="E7" s="215"/>
      <c r="F7" s="215"/>
      <c r="G7" s="215"/>
      <c r="H7" s="215"/>
      <c r="I7" s="215"/>
    </row>
    <row r="8" ht="20.1" hidden="1" customHeight="1" outlineLevel="1" spans="1:9">
      <c r="A8" s="212">
        <v>20102</v>
      </c>
      <c r="B8" s="213" t="s">
        <v>2470</v>
      </c>
      <c r="C8" s="214">
        <f t="shared" si="1"/>
        <v>868</v>
      </c>
      <c r="D8" s="215">
        <v>868</v>
      </c>
      <c r="E8" s="215"/>
      <c r="F8" s="215"/>
      <c r="G8" s="215"/>
      <c r="H8" s="215"/>
      <c r="I8" s="215"/>
    </row>
    <row r="9" ht="20.1" hidden="1" customHeight="1" outlineLevel="1" spans="1:9">
      <c r="A9" s="212">
        <v>20103</v>
      </c>
      <c r="B9" s="213" t="s">
        <v>2471</v>
      </c>
      <c r="C9" s="214">
        <f t="shared" si="1"/>
        <v>27839</v>
      </c>
      <c r="D9" s="215">
        <v>21089</v>
      </c>
      <c r="E9" s="215">
        <v>450</v>
      </c>
      <c r="F9" s="215">
        <v>6300</v>
      </c>
      <c r="G9" s="215"/>
      <c r="H9" s="215"/>
      <c r="I9" s="215"/>
    </row>
    <row r="10" ht="20.1" hidden="1" customHeight="1" outlineLevel="1" spans="1:9">
      <c r="A10" s="212">
        <v>20104</v>
      </c>
      <c r="B10" s="213" t="s">
        <v>2472</v>
      </c>
      <c r="C10" s="214">
        <f t="shared" si="1"/>
        <v>575</v>
      </c>
      <c r="D10" s="215">
        <v>575</v>
      </c>
      <c r="E10" s="215"/>
      <c r="F10" s="215"/>
      <c r="G10" s="215"/>
      <c r="H10" s="215"/>
      <c r="I10" s="215"/>
    </row>
    <row r="11" ht="20.1" hidden="1" customHeight="1" outlineLevel="1" spans="1:9">
      <c r="A11" s="212">
        <v>20105</v>
      </c>
      <c r="B11" s="216" t="s">
        <v>2473</v>
      </c>
      <c r="C11" s="214">
        <f t="shared" si="1"/>
        <v>200</v>
      </c>
      <c r="D11" s="215">
        <v>200</v>
      </c>
      <c r="E11" s="215"/>
      <c r="F11" s="215"/>
      <c r="G11" s="215"/>
      <c r="H11" s="215"/>
      <c r="I11" s="215"/>
    </row>
    <row r="12" ht="20.1" hidden="1" customHeight="1" outlineLevel="1" spans="1:9">
      <c r="A12" s="212">
        <v>20106</v>
      </c>
      <c r="B12" s="213" t="s">
        <v>2474</v>
      </c>
      <c r="C12" s="214">
        <f t="shared" si="1"/>
        <v>2652</v>
      </c>
      <c r="D12" s="215">
        <v>2652</v>
      </c>
      <c r="E12" s="215"/>
      <c r="F12" s="215"/>
      <c r="G12" s="215"/>
      <c r="H12" s="215"/>
      <c r="I12" s="215"/>
    </row>
    <row r="13" ht="20.1" hidden="1" customHeight="1" outlineLevel="1" spans="1:9">
      <c r="A13" s="212">
        <v>20107</v>
      </c>
      <c r="B13" s="213" t="s">
        <v>2475</v>
      </c>
      <c r="C13" s="214">
        <f t="shared" si="1"/>
        <v>2500</v>
      </c>
      <c r="D13" s="215">
        <v>2500</v>
      </c>
      <c r="E13" s="215"/>
      <c r="F13" s="215"/>
      <c r="G13" s="215"/>
      <c r="H13" s="215"/>
      <c r="I13" s="215"/>
    </row>
    <row r="14" ht="20.1" hidden="1" customHeight="1" outlineLevel="1" spans="1:9">
      <c r="A14" s="212">
        <v>20108</v>
      </c>
      <c r="B14" s="216" t="s">
        <v>2476</v>
      </c>
      <c r="C14" s="214">
        <f t="shared" si="1"/>
        <v>289</v>
      </c>
      <c r="D14" s="215">
        <v>289</v>
      </c>
      <c r="E14" s="215"/>
      <c r="F14" s="215"/>
      <c r="G14" s="215"/>
      <c r="H14" s="215"/>
      <c r="I14" s="215"/>
    </row>
    <row r="15" ht="20.1" hidden="1" customHeight="1" outlineLevel="1" spans="1:9">
      <c r="A15" s="212">
        <v>20109</v>
      </c>
      <c r="B15" s="213" t="s">
        <v>2477</v>
      </c>
      <c r="C15" s="214">
        <f t="shared" si="1"/>
        <v>0</v>
      </c>
      <c r="D15" s="215"/>
      <c r="E15" s="215"/>
      <c r="F15" s="215"/>
      <c r="G15" s="215"/>
      <c r="H15" s="215"/>
      <c r="I15" s="215"/>
    </row>
    <row r="16" ht="20.1" hidden="1" customHeight="1" outlineLevel="1" spans="1:9">
      <c r="A16" s="212">
        <v>20111</v>
      </c>
      <c r="B16" s="63" t="s">
        <v>2478</v>
      </c>
      <c r="C16" s="214">
        <f t="shared" si="1"/>
        <v>1091</v>
      </c>
      <c r="D16" s="215">
        <v>1091</v>
      </c>
      <c r="E16" s="215"/>
      <c r="F16" s="215"/>
      <c r="G16" s="215"/>
      <c r="H16" s="215"/>
      <c r="I16" s="215"/>
    </row>
    <row r="17" ht="20.1" hidden="1" customHeight="1" outlineLevel="1" spans="1:9">
      <c r="A17" s="212">
        <v>20113</v>
      </c>
      <c r="B17" s="63" t="s">
        <v>2479</v>
      </c>
      <c r="C17" s="214">
        <f t="shared" si="1"/>
        <v>345</v>
      </c>
      <c r="D17" s="215">
        <v>345</v>
      </c>
      <c r="E17" s="215"/>
      <c r="F17" s="215"/>
      <c r="G17" s="215"/>
      <c r="H17" s="215"/>
      <c r="I17" s="215"/>
    </row>
    <row r="18" ht="20.1" hidden="1" customHeight="1" outlineLevel="1" spans="1:9">
      <c r="A18" s="212">
        <v>20114</v>
      </c>
      <c r="B18" s="216" t="s">
        <v>2480</v>
      </c>
      <c r="C18" s="214">
        <f t="shared" si="1"/>
        <v>0</v>
      </c>
      <c r="D18" s="215"/>
      <c r="E18" s="215"/>
      <c r="F18" s="215"/>
      <c r="G18" s="215"/>
      <c r="H18" s="215"/>
      <c r="I18" s="215"/>
    </row>
    <row r="19" ht="20.1" hidden="1" customHeight="1" outlineLevel="1" spans="1:9">
      <c r="A19" s="212">
        <v>20123</v>
      </c>
      <c r="B19" s="213" t="s">
        <v>2481</v>
      </c>
      <c r="C19" s="214">
        <f t="shared" si="1"/>
        <v>10</v>
      </c>
      <c r="D19" s="215">
        <v>10</v>
      </c>
      <c r="E19" s="215"/>
      <c r="F19" s="215"/>
      <c r="G19" s="215"/>
      <c r="H19" s="215"/>
      <c r="I19" s="215"/>
    </row>
    <row r="20" ht="20.1" hidden="1" customHeight="1" outlineLevel="1" spans="1:9">
      <c r="A20" s="212">
        <v>20125</v>
      </c>
      <c r="B20" s="213" t="s">
        <v>2482</v>
      </c>
      <c r="C20" s="214">
        <f t="shared" si="1"/>
        <v>0</v>
      </c>
      <c r="D20" s="217"/>
      <c r="E20" s="217"/>
      <c r="F20" s="217"/>
      <c r="G20" s="217"/>
      <c r="H20" s="217"/>
      <c r="I20" s="217"/>
    </row>
    <row r="21" ht="20.1" hidden="1" customHeight="1" outlineLevel="1" spans="1:9">
      <c r="A21" s="212">
        <v>20126</v>
      </c>
      <c r="B21" s="216" t="s">
        <v>2483</v>
      </c>
      <c r="C21" s="214">
        <f t="shared" si="1"/>
        <v>6</v>
      </c>
      <c r="D21" s="217">
        <v>6</v>
      </c>
      <c r="E21" s="217"/>
      <c r="F21" s="217"/>
      <c r="G21" s="217"/>
      <c r="H21" s="217"/>
      <c r="I21" s="217"/>
    </row>
    <row r="22" ht="18.75" hidden="1" customHeight="1" outlineLevel="1" spans="1:9">
      <c r="A22" s="212">
        <v>20128</v>
      </c>
      <c r="B22" s="216" t="s">
        <v>2484</v>
      </c>
      <c r="C22" s="214">
        <f t="shared" si="1"/>
        <v>88</v>
      </c>
      <c r="D22" s="215">
        <v>88</v>
      </c>
      <c r="E22" s="215"/>
      <c r="F22" s="215"/>
      <c r="G22" s="215"/>
      <c r="H22" s="215"/>
      <c r="I22" s="215"/>
    </row>
    <row r="23" ht="20.1" hidden="1" customHeight="1" outlineLevel="1" spans="1:9">
      <c r="A23" s="212">
        <v>20129</v>
      </c>
      <c r="B23" s="216" t="s">
        <v>2485</v>
      </c>
      <c r="C23" s="214">
        <f t="shared" si="1"/>
        <v>310</v>
      </c>
      <c r="D23" s="215">
        <v>310</v>
      </c>
      <c r="E23" s="215"/>
      <c r="F23" s="215"/>
      <c r="G23" s="215"/>
      <c r="H23" s="215"/>
      <c r="I23" s="215"/>
    </row>
    <row r="24" ht="20.1" hidden="1" customHeight="1" outlineLevel="1" spans="1:9">
      <c r="A24" s="212">
        <v>20131</v>
      </c>
      <c r="B24" s="216" t="s">
        <v>2486</v>
      </c>
      <c r="C24" s="214">
        <f t="shared" si="1"/>
        <v>1424</v>
      </c>
      <c r="D24" s="215">
        <v>1424</v>
      </c>
      <c r="E24" s="215"/>
      <c r="F24" s="215"/>
      <c r="G24" s="215"/>
      <c r="H24" s="215"/>
      <c r="I24" s="215"/>
    </row>
    <row r="25" ht="20.1" hidden="1" customHeight="1" outlineLevel="1" spans="1:9">
      <c r="A25" s="212">
        <v>20132</v>
      </c>
      <c r="B25" s="216" t="s">
        <v>2487</v>
      </c>
      <c r="C25" s="214">
        <f t="shared" si="1"/>
        <v>356</v>
      </c>
      <c r="D25" s="215">
        <v>356</v>
      </c>
      <c r="E25" s="215"/>
      <c r="F25" s="215"/>
      <c r="G25" s="215"/>
      <c r="H25" s="215"/>
      <c r="I25" s="215"/>
    </row>
    <row r="26" ht="20.1" hidden="1" customHeight="1" outlineLevel="1" spans="1:9">
      <c r="A26" s="212">
        <v>20133</v>
      </c>
      <c r="B26" s="216" t="s">
        <v>2488</v>
      </c>
      <c r="C26" s="214">
        <f t="shared" si="1"/>
        <v>508</v>
      </c>
      <c r="D26" s="215">
        <v>508</v>
      </c>
      <c r="E26" s="215"/>
      <c r="F26" s="215"/>
      <c r="G26" s="215"/>
      <c r="H26" s="215"/>
      <c r="I26" s="215"/>
    </row>
    <row r="27" ht="20.1" hidden="1" customHeight="1" outlineLevel="1" spans="1:9">
      <c r="A27" s="212">
        <v>20134</v>
      </c>
      <c r="B27" s="216" t="s">
        <v>2489</v>
      </c>
      <c r="C27" s="214">
        <f t="shared" si="1"/>
        <v>222</v>
      </c>
      <c r="D27" s="215">
        <v>222</v>
      </c>
      <c r="E27" s="215"/>
      <c r="F27" s="215"/>
      <c r="G27" s="215"/>
      <c r="H27" s="215"/>
      <c r="I27" s="215"/>
    </row>
    <row r="28" ht="20.1" hidden="1" customHeight="1" outlineLevel="1" spans="1:9">
      <c r="A28" s="212">
        <v>20135</v>
      </c>
      <c r="B28" s="216" t="s">
        <v>2490</v>
      </c>
      <c r="C28" s="214">
        <f t="shared" si="1"/>
        <v>0</v>
      </c>
      <c r="D28" s="215"/>
      <c r="E28" s="215"/>
      <c r="F28" s="215"/>
      <c r="G28" s="215"/>
      <c r="H28" s="215"/>
      <c r="I28" s="215"/>
    </row>
    <row r="29" ht="20.1" hidden="1" customHeight="1" outlineLevel="1" spans="1:9">
      <c r="A29" s="212">
        <v>20136</v>
      </c>
      <c r="B29" s="216" t="s">
        <v>2491</v>
      </c>
      <c r="C29" s="214">
        <f t="shared" si="1"/>
        <v>30</v>
      </c>
      <c r="D29" s="215">
        <v>30</v>
      </c>
      <c r="E29" s="215"/>
      <c r="F29" s="215"/>
      <c r="G29" s="215"/>
      <c r="H29" s="215"/>
      <c r="I29" s="215"/>
    </row>
    <row r="30" ht="20.1" hidden="1" customHeight="1" outlineLevel="1" spans="1:9">
      <c r="A30" s="212">
        <v>20137</v>
      </c>
      <c r="B30" s="213" t="s">
        <v>2492</v>
      </c>
      <c r="C30" s="214">
        <f t="shared" si="1"/>
        <v>0</v>
      </c>
      <c r="D30" s="215"/>
      <c r="E30" s="215"/>
      <c r="F30" s="215"/>
      <c r="G30" s="215"/>
      <c r="H30" s="215"/>
      <c r="I30" s="215"/>
    </row>
    <row r="31" ht="20.1" hidden="1" customHeight="1" outlineLevel="1" spans="1:9">
      <c r="A31" s="212">
        <v>20138</v>
      </c>
      <c r="B31" s="213" t="s">
        <v>2493</v>
      </c>
      <c r="C31" s="214">
        <f t="shared" si="1"/>
        <v>3666</v>
      </c>
      <c r="D31" s="215">
        <v>3666</v>
      </c>
      <c r="E31" s="215"/>
      <c r="F31" s="215"/>
      <c r="G31" s="215"/>
      <c r="H31" s="215"/>
      <c r="I31" s="215"/>
    </row>
    <row r="32" ht="20.1" hidden="1" customHeight="1" outlineLevel="1" spans="1:9">
      <c r="A32" s="212">
        <v>20199</v>
      </c>
      <c r="B32" s="213" t="s">
        <v>2494</v>
      </c>
      <c r="C32" s="214">
        <f t="shared" si="1"/>
        <v>0</v>
      </c>
      <c r="D32" s="215"/>
      <c r="E32" s="215"/>
      <c r="F32" s="215"/>
      <c r="G32" s="215"/>
      <c r="H32" s="215"/>
      <c r="I32" s="215"/>
    </row>
    <row r="33" ht="20.1" customHeight="1" collapsed="1" spans="1:9">
      <c r="A33" s="209">
        <v>202</v>
      </c>
      <c r="B33" s="114" t="s">
        <v>417</v>
      </c>
      <c r="C33" s="210">
        <f t="shared" si="1"/>
        <v>0</v>
      </c>
      <c r="D33" s="211">
        <f t="shared" ref="D33:I33" si="2">SUM(D34:D35)</f>
        <v>0</v>
      </c>
      <c r="E33" s="211">
        <f t="shared" si="2"/>
        <v>0</v>
      </c>
      <c r="F33" s="211">
        <f t="shared" si="2"/>
        <v>0</v>
      </c>
      <c r="G33" s="211">
        <f t="shared" si="2"/>
        <v>0</v>
      </c>
      <c r="H33" s="211">
        <f t="shared" si="2"/>
        <v>0</v>
      </c>
      <c r="I33" s="211">
        <f t="shared" si="2"/>
        <v>0</v>
      </c>
    </row>
    <row r="34" ht="20.1" hidden="1" customHeight="1" outlineLevel="1" spans="1:9">
      <c r="A34" s="212">
        <v>20205</v>
      </c>
      <c r="B34" s="213" t="s">
        <v>2495</v>
      </c>
      <c r="C34" s="214">
        <f t="shared" si="1"/>
        <v>0</v>
      </c>
      <c r="D34" s="215"/>
      <c r="E34" s="215"/>
      <c r="F34" s="215"/>
      <c r="G34" s="215"/>
      <c r="H34" s="215"/>
      <c r="I34" s="215"/>
    </row>
    <row r="35" ht="20.1" hidden="1" customHeight="1" outlineLevel="1" spans="1:9">
      <c r="A35" s="212">
        <v>20299</v>
      </c>
      <c r="B35" s="213" t="s">
        <v>2496</v>
      </c>
      <c r="C35" s="214">
        <f t="shared" si="1"/>
        <v>0</v>
      </c>
      <c r="D35" s="215"/>
      <c r="E35" s="215"/>
      <c r="F35" s="215"/>
      <c r="G35" s="215"/>
      <c r="H35" s="215"/>
      <c r="I35" s="215"/>
    </row>
    <row r="36" ht="20.1" customHeight="1" collapsed="1" spans="1:9">
      <c r="A36" s="209">
        <v>203</v>
      </c>
      <c r="B36" s="114" t="s">
        <v>485</v>
      </c>
      <c r="C36" s="210">
        <f t="shared" si="1"/>
        <v>0</v>
      </c>
      <c r="D36" s="211">
        <f t="shared" ref="D36:I36" si="3">SUM(D37:D38)</f>
        <v>0</v>
      </c>
      <c r="E36" s="211">
        <f t="shared" si="3"/>
        <v>0</v>
      </c>
      <c r="F36" s="211">
        <f t="shared" si="3"/>
        <v>0</v>
      </c>
      <c r="G36" s="211">
        <f t="shared" si="3"/>
        <v>0</v>
      </c>
      <c r="H36" s="211">
        <f t="shared" si="3"/>
        <v>0</v>
      </c>
      <c r="I36" s="211">
        <f t="shared" si="3"/>
        <v>0</v>
      </c>
    </row>
    <row r="37" ht="20.1" customHeight="1" outlineLevel="1" spans="1:9">
      <c r="A37" s="218">
        <v>20306</v>
      </c>
      <c r="B37" s="216" t="s">
        <v>2497</v>
      </c>
      <c r="C37" s="214">
        <f t="shared" si="1"/>
        <v>0</v>
      </c>
      <c r="D37" s="215"/>
      <c r="E37" s="215"/>
      <c r="F37" s="215"/>
      <c r="G37" s="215"/>
      <c r="H37" s="215"/>
      <c r="I37" s="215"/>
    </row>
    <row r="38" ht="20.1" customHeight="1" outlineLevel="1" spans="1:9">
      <c r="A38" s="218">
        <v>20399</v>
      </c>
      <c r="B38" s="216" t="s">
        <v>2498</v>
      </c>
      <c r="C38" s="214">
        <f t="shared" si="1"/>
        <v>0</v>
      </c>
      <c r="D38" s="215"/>
      <c r="E38" s="215"/>
      <c r="F38" s="215"/>
      <c r="G38" s="215"/>
      <c r="H38" s="215"/>
      <c r="I38" s="215"/>
    </row>
    <row r="39" ht="20.1" customHeight="1" spans="1:9">
      <c r="A39" s="219">
        <v>204</v>
      </c>
      <c r="B39" s="114" t="s">
        <v>520</v>
      </c>
      <c r="C39" s="210">
        <f t="shared" si="1"/>
        <v>11020</v>
      </c>
      <c r="D39" s="211">
        <f t="shared" ref="D39:I39" si="4">SUM(D40:D50)</f>
        <v>10520</v>
      </c>
      <c r="E39" s="211">
        <f t="shared" si="4"/>
        <v>0</v>
      </c>
      <c r="F39" s="211">
        <f t="shared" si="4"/>
        <v>500</v>
      </c>
      <c r="G39" s="211">
        <f t="shared" si="4"/>
        <v>0</v>
      </c>
      <c r="H39" s="211">
        <f t="shared" si="4"/>
        <v>0</v>
      </c>
      <c r="I39" s="211">
        <f t="shared" si="4"/>
        <v>0</v>
      </c>
    </row>
    <row r="40" ht="20.1" customHeight="1" outlineLevel="1" spans="1:9">
      <c r="A40" s="212">
        <v>20401</v>
      </c>
      <c r="B40" s="213" t="s">
        <v>2499</v>
      </c>
      <c r="C40" s="214">
        <f t="shared" si="1"/>
        <v>0</v>
      </c>
      <c r="D40" s="215"/>
      <c r="E40" s="215"/>
      <c r="F40" s="215"/>
      <c r="G40" s="215"/>
      <c r="H40" s="215"/>
      <c r="I40" s="215"/>
    </row>
    <row r="41" ht="20.1" customHeight="1" outlineLevel="1" spans="1:9">
      <c r="A41" s="212">
        <v>20402</v>
      </c>
      <c r="B41" s="216" t="s">
        <v>2500</v>
      </c>
      <c r="C41" s="214">
        <f t="shared" si="1"/>
        <v>10595</v>
      </c>
      <c r="D41" s="215">
        <v>10095</v>
      </c>
      <c r="E41" s="215"/>
      <c r="F41" s="215">
        <v>500</v>
      </c>
      <c r="G41" s="215"/>
      <c r="H41" s="215"/>
      <c r="I41" s="215"/>
    </row>
    <row r="42" ht="20.1" customHeight="1" outlineLevel="1" spans="1:9">
      <c r="A42" s="212">
        <v>20403</v>
      </c>
      <c r="B42" s="213" t="s">
        <v>2501</v>
      </c>
      <c r="C42" s="214">
        <f t="shared" si="1"/>
        <v>0</v>
      </c>
      <c r="D42" s="215"/>
      <c r="E42" s="215"/>
      <c r="F42" s="215"/>
      <c r="G42" s="215"/>
      <c r="H42" s="215"/>
      <c r="I42" s="215"/>
    </row>
    <row r="43" ht="20.1" customHeight="1" outlineLevel="1" spans="1:9">
      <c r="A43" s="212">
        <v>20404</v>
      </c>
      <c r="B43" s="213" t="s">
        <v>2502</v>
      </c>
      <c r="C43" s="214">
        <f t="shared" si="1"/>
        <v>0</v>
      </c>
      <c r="D43" s="215"/>
      <c r="E43" s="215"/>
      <c r="F43" s="215"/>
      <c r="G43" s="215"/>
      <c r="H43" s="215"/>
      <c r="I43" s="215"/>
    </row>
    <row r="44" ht="20.1" customHeight="1" outlineLevel="1" spans="1:9">
      <c r="A44" s="212">
        <v>20405</v>
      </c>
      <c r="B44" s="63" t="s">
        <v>2503</v>
      </c>
      <c r="C44" s="214">
        <f t="shared" si="1"/>
        <v>0</v>
      </c>
      <c r="D44" s="215"/>
      <c r="E44" s="215"/>
      <c r="F44" s="215"/>
      <c r="G44" s="215"/>
      <c r="H44" s="215"/>
      <c r="I44" s="215"/>
    </row>
    <row r="45" ht="20.1" customHeight="1" outlineLevel="1" spans="1:9">
      <c r="A45" s="212">
        <v>20406</v>
      </c>
      <c r="B45" s="213" t="s">
        <v>2504</v>
      </c>
      <c r="C45" s="214">
        <f t="shared" si="1"/>
        <v>425</v>
      </c>
      <c r="D45" s="215">
        <v>425</v>
      </c>
      <c r="E45" s="215"/>
      <c r="F45" s="215"/>
      <c r="G45" s="215"/>
      <c r="H45" s="215"/>
      <c r="I45" s="215"/>
    </row>
    <row r="46" ht="20.1" customHeight="1" outlineLevel="1" spans="1:9">
      <c r="A46" s="212">
        <v>20407</v>
      </c>
      <c r="B46" s="213" t="s">
        <v>2505</v>
      </c>
      <c r="C46" s="214">
        <f t="shared" si="1"/>
        <v>0</v>
      </c>
      <c r="D46" s="215"/>
      <c r="E46" s="215"/>
      <c r="F46" s="215"/>
      <c r="G46" s="215"/>
      <c r="H46" s="215"/>
      <c r="I46" s="215"/>
    </row>
    <row r="47" ht="20.1" customHeight="1" outlineLevel="1" spans="1:9">
      <c r="A47" s="212">
        <v>20408</v>
      </c>
      <c r="B47" s="216" t="s">
        <v>2506</v>
      </c>
      <c r="C47" s="214">
        <f t="shared" si="1"/>
        <v>0</v>
      </c>
      <c r="D47" s="215"/>
      <c r="E47" s="215"/>
      <c r="F47" s="215"/>
      <c r="G47" s="215"/>
      <c r="H47" s="215"/>
      <c r="I47" s="215"/>
    </row>
    <row r="48" ht="20.1" customHeight="1" outlineLevel="1" spans="1:9">
      <c r="A48" s="212">
        <v>20409</v>
      </c>
      <c r="B48" s="63" t="s">
        <v>2507</v>
      </c>
      <c r="C48" s="214">
        <f t="shared" si="1"/>
        <v>0</v>
      </c>
      <c r="D48" s="215"/>
      <c r="E48" s="215"/>
      <c r="F48" s="215"/>
      <c r="G48" s="215"/>
      <c r="H48" s="215"/>
      <c r="I48" s="215"/>
    </row>
    <row r="49" ht="20.1" customHeight="1" outlineLevel="1" spans="1:9">
      <c r="A49" s="212">
        <v>20410</v>
      </c>
      <c r="B49" s="213" t="s">
        <v>2508</v>
      </c>
      <c r="C49" s="214">
        <f t="shared" si="1"/>
        <v>0</v>
      </c>
      <c r="D49" s="215"/>
      <c r="E49" s="215"/>
      <c r="F49" s="215"/>
      <c r="G49" s="215"/>
      <c r="H49" s="215"/>
      <c r="I49" s="215"/>
    </row>
    <row r="50" ht="20.1" customHeight="1" outlineLevel="1" spans="1:9">
      <c r="A50" s="212">
        <v>20499</v>
      </c>
      <c r="B50" s="213" t="s">
        <v>2509</v>
      </c>
      <c r="C50" s="214">
        <f t="shared" si="1"/>
        <v>0</v>
      </c>
      <c r="D50" s="215"/>
      <c r="E50" s="215"/>
      <c r="F50" s="215"/>
      <c r="G50" s="215"/>
      <c r="H50" s="215"/>
      <c r="I50" s="215"/>
    </row>
    <row r="51" ht="19.5" customHeight="1" spans="1:9">
      <c r="A51" s="219">
        <v>205</v>
      </c>
      <c r="B51" s="114" t="s">
        <v>659</v>
      </c>
      <c r="C51" s="210">
        <f t="shared" si="1"/>
        <v>82670</v>
      </c>
      <c r="D51" s="211">
        <f t="shared" ref="D51:I51" si="5">SUM(D52:D61)</f>
        <v>66737</v>
      </c>
      <c r="E51" s="211">
        <f t="shared" si="5"/>
        <v>2000</v>
      </c>
      <c r="F51" s="211">
        <f t="shared" si="5"/>
        <v>13933</v>
      </c>
      <c r="G51" s="211">
        <f t="shared" si="5"/>
        <v>0</v>
      </c>
      <c r="H51" s="211">
        <f t="shared" si="5"/>
        <v>0</v>
      </c>
      <c r="I51" s="211">
        <f t="shared" si="5"/>
        <v>0</v>
      </c>
    </row>
    <row r="52" ht="20.1" customHeight="1" outlineLevel="1" spans="1:9">
      <c r="A52" s="212">
        <v>20501</v>
      </c>
      <c r="B52" s="216" t="s">
        <v>2510</v>
      </c>
      <c r="C52" s="214">
        <f t="shared" si="1"/>
        <v>2140</v>
      </c>
      <c r="D52" s="215">
        <v>2140</v>
      </c>
      <c r="E52" s="215"/>
      <c r="F52" s="215"/>
      <c r="G52" s="215"/>
      <c r="H52" s="215"/>
      <c r="I52" s="215"/>
    </row>
    <row r="53" ht="20.1" customHeight="1" outlineLevel="1" spans="1:9">
      <c r="A53" s="212">
        <v>20502</v>
      </c>
      <c r="B53" s="213" t="s">
        <v>2511</v>
      </c>
      <c r="C53" s="214">
        <f t="shared" si="1"/>
        <v>80530</v>
      </c>
      <c r="D53" s="215">
        <v>64597</v>
      </c>
      <c r="E53" s="215">
        <v>2000</v>
      </c>
      <c r="F53" s="215">
        <v>13933</v>
      </c>
      <c r="G53" s="215"/>
      <c r="H53" s="215"/>
      <c r="I53" s="215"/>
    </row>
    <row r="54" ht="20.1" customHeight="1" outlineLevel="1" spans="1:9">
      <c r="A54" s="212">
        <v>20503</v>
      </c>
      <c r="B54" s="213" t="s">
        <v>2512</v>
      </c>
      <c r="C54" s="214">
        <f t="shared" si="1"/>
        <v>0</v>
      </c>
      <c r="D54" s="215"/>
      <c r="E54" s="215"/>
      <c r="F54" s="215"/>
      <c r="G54" s="215"/>
      <c r="H54" s="215"/>
      <c r="I54" s="215"/>
    </row>
    <row r="55" ht="20.1" customHeight="1" outlineLevel="1" spans="1:9">
      <c r="A55" s="212">
        <v>20504</v>
      </c>
      <c r="B55" s="63" t="s">
        <v>2513</v>
      </c>
      <c r="C55" s="214">
        <f t="shared" si="1"/>
        <v>0</v>
      </c>
      <c r="D55" s="215"/>
      <c r="E55" s="215"/>
      <c r="F55" s="215"/>
      <c r="G55" s="215"/>
      <c r="H55" s="215"/>
      <c r="I55" s="215"/>
    </row>
    <row r="56" ht="20.1" customHeight="1" outlineLevel="1" spans="1:9">
      <c r="A56" s="212">
        <v>20505</v>
      </c>
      <c r="B56" s="216" t="s">
        <v>2514</v>
      </c>
      <c r="C56" s="214">
        <f t="shared" si="1"/>
        <v>0</v>
      </c>
      <c r="D56" s="215"/>
      <c r="E56" s="215"/>
      <c r="F56" s="215"/>
      <c r="G56" s="215"/>
      <c r="H56" s="215"/>
      <c r="I56" s="215"/>
    </row>
    <row r="57" ht="20.1" customHeight="1" outlineLevel="1" spans="1:9">
      <c r="A57" s="212">
        <v>20506</v>
      </c>
      <c r="B57" s="216" t="s">
        <v>2515</v>
      </c>
      <c r="C57" s="214">
        <f t="shared" si="1"/>
        <v>0</v>
      </c>
      <c r="D57" s="215"/>
      <c r="E57" s="215"/>
      <c r="F57" s="215"/>
      <c r="G57" s="215"/>
      <c r="H57" s="215"/>
      <c r="I57" s="215"/>
    </row>
    <row r="58" ht="20.1" customHeight="1" outlineLevel="1" spans="1:9">
      <c r="A58" s="212">
        <v>20507</v>
      </c>
      <c r="B58" s="213" t="s">
        <v>2516</v>
      </c>
      <c r="C58" s="214">
        <f t="shared" si="1"/>
        <v>0</v>
      </c>
      <c r="D58" s="215"/>
      <c r="E58" s="215"/>
      <c r="F58" s="215"/>
      <c r="G58" s="215"/>
      <c r="H58" s="215"/>
      <c r="I58" s="215"/>
    </row>
    <row r="59" ht="20.1" customHeight="1" outlineLevel="1" spans="1:9">
      <c r="A59" s="212">
        <v>20508</v>
      </c>
      <c r="B59" s="216" t="s">
        <v>2517</v>
      </c>
      <c r="C59" s="214">
        <f t="shared" si="1"/>
        <v>0</v>
      </c>
      <c r="D59" s="215"/>
      <c r="E59" s="215"/>
      <c r="F59" s="215"/>
      <c r="G59" s="215"/>
      <c r="H59" s="215"/>
      <c r="I59" s="215"/>
    </row>
    <row r="60" ht="20.1" customHeight="1" outlineLevel="1" spans="1:9">
      <c r="A60" s="212">
        <v>20509</v>
      </c>
      <c r="B60" s="213" t="s">
        <v>2518</v>
      </c>
      <c r="C60" s="214">
        <f t="shared" si="1"/>
        <v>0</v>
      </c>
      <c r="D60" s="215"/>
      <c r="E60" s="215"/>
      <c r="F60" s="215"/>
      <c r="G60" s="215"/>
      <c r="H60" s="215"/>
      <c r="I60" s="215"/>
    </row>
    <row r="61" ht="20.1" customHeight="1" outlineLevel="1" spans="1:9">
      <c r="A61" s="212">
        <v>20599</v>
      </c>
      <c r="B61" s="213" t="s">
        <v>2519</v>
      </c>
      <c r="C61" s="214">
        <f t="shared" si="1"/>
        <v>0</v>
      </c>
      <c r="D61" s="215"/>
      <c r="E61" s="215"/>
      <c r="F61" s="215"/>
      <c r="G61" s="215"/>
      <c r="H61" s="215"/>
      <c r="I61" s="215"/>
    </row>
    <row r="62" ht="20.1" customHeight="1" spans="1:9">
      <c r="A62" s="219">
        <v>206</v>
      </c>
      <c r="B62" s="114" t="s">
        <v>759</v>
      </c>
      <c r="C62" s="210">
        <f t="shared" si="1"/>
        <v>2600</v>
      </c>
      <c r="D62" s="211">
        <f t="shared" ref="D62:I62" si="6">SUM(D63:D72)</f>
        <v>2040</v>
      </c>
      <c r="E62" s="211">
        <f t="shared" si="6"/>
        <v>560</v>
      </c>
      <c r="F62" s="211">
        <f t="shared" si="6"/>
        <v>0</v>
      </c>
      <c r="G62" s="211">
        <f t="shared" si="6"/>
        <v>0</v>
      </c>
      <c r="H62" s="211">
        <f t="shared" si="6"/>
        <v>0</v>
      </c>
      <c r="I62" s="211">
        <f t="shared" si="6"/>
        <v>0</v>
      </c>
    </row>
    <row r="63" ht="20.1" hidden="1" customHeight="1" outlineLevel="1" spans="1:9">
      <c r="A63" s="212">
        <v>20601</v>
      </c>
      <c r="B63" s="216" t="s">
        <v>2520</v>
      </c>
      <c r="C63" s="214">
        <f t="shared" si="1"/>
        <v>725</v>
      </c>
      <c r="D63" s="215">
        <v>725</v>
      </c>
      <c r="E63" s="215"/>
      <c r="F63" s="215"/>
      <c r="G63" s="215"/>
      <c r="H63" s="215"/>
      <c r="I63" s="215"/>
    </row>
    <row r="64" ht="20.1" hidden="1" customHeight="1" outlineLevel="1" spans="1:9">
      <c r="A64" s="212">
        <v>20602</v>
      </c>
      <c r="B64" s="213" t="s">
        <v>2521</v>
      </c>
      <c r="C64" s="214">
        <f t="shared" si="1"/>
        <v>0</v>
      </c>
      <c r="D64" s="215"/>
      <c r="E64" s="215"/>
      <c r="F64" s="215"/>
      <c r="G64" s="215"/>
      <c r="H64" s="215"/>
      <c r="I64" s="215"/>
    </row>
    <row r="65" ht="20.1" hidden="1" customHeight="1" outlineLevel="1" spans="1:9">
      <c r="A65" s="212">
        <v>20603</v>
      </c>
      <c r="B65" s="216" t="s">
        <v>2522</v>
      </c>
      <c r="C65" s="214">
        <f t="shared" si="1"/>
        <v>0</v>
      </c>
      <c r="D65" s="215"/>
      <c r="E65" s="215"/>
      <c r="F65" s="215"/>
      <c r="G65" s="215"/>
      <c r="H65" s="215"/>
      <c r="I65" s="215"/>
    </row>
    <row r="66" ht="20.1" hidden="1" customHeight="1" outlineLevel="1" spans="1:9">
      <c r="A66" s="212">
        <v>20604</v>
      </c>
      <c r="B66" s="216" t="s">
        <v>2523</v>
      </c>
      <c r="C66" s="214">
        <f t="shared" si="1"/>
        <v>1235</v>
      </c>
      <c r="D66" s="215">
        <v>675</v>
      </c>
      <c r="E66" s="215">
        <v>560</v>
      </c>
      <c r="F66" s="215"/>
      <c r="G66" s="215"/>
      <c r="H66" s="215"/>
      <c r="I66" s="215"/>
    </row>
    <row r="67" ht="20.1" hidden="1" customHeight="1" outlineLevel="1" spans="1:9">
      <c r="A67" s="212">
        <v>20605</v>
      </c>
      <c r="B67" s="216" t="s">
        <v>2524</v>
      </c>
      <c r="C67" s="214">
        <f t="shared" si="1"/>
        <v>0</v>
      </c>
      <c r="D67" s="215"/>
      <c r="E67" s="215"/>
      <c r="F67" s="215"/>
      <c r="G67" s="215"/>
      <c r="H67" s="215"/>
      <c r="I67" s="215"/>
    </row>
    <row r="68" ht="20.1" hidden="1" customHeight="1" outlineLevel="1" spans="1:9">
      <c r="A68" s="212">
        <v>20606</v>
      </c>
      <c r="B68" s="216" t="s">
        <v>2525</v>
      </c>
      <c r="C68" s="214">
        <f t="shared" si="1"/>
        <v>0</v>
      </c>
      <c r="D68" s="215"/>
      <c r="E68" s="215"/>
      <c r="F68" s="215"/>
      <c r="G68" s="215"/>
      <c r="H68" s="215"/>
      <c r="I68" s="215"/>
    </row>
    <row r="69" ht="20.1" hidden="1" customHeight="1" outlineLevel="1" spans="1:9">
      <c r="A69" s="212">
        <v>20607</v>
      </c>
      <c r="B69" s="213" t="s">
        <v>2526</v>
      </c>
      <c r="C69" s="214">
        <f t="shared" si="1"/>
        <v>0</v>
      </c>
      <c r="D69" s="215"/>
      <c r="E69" s="215"/>
      <c r="F69" s="215"/>
      <c r="G69" s="215"/>
      <c r="H69" s="215"/>
      <c r="I69" s="215"/>
    </row>
    <row r="70" ht="20.1" hidden="1" customHeight="1" outlineLevel="1" spans="1:9">
      <c r="A70" s="212">
        <v>20608</v>
      </c>
      <c r="B70" s="213" t="s">
        <v>2527</v>
      </c>
      <c r="C70" s="214">
        <f t="shared" si="1"/>
        <v>0</v>
      </c>
      <c r="D70" s="215"/>
      <c r="E70" s="215"/>
      <c r="F70" s="215"/>
      <c r="G70" s="215"/>
      <c r="H70" s="215"/>
      <c r="I70" s="215"/>
    </row>
    <row r="71" ht="20.1" hidden="1" customHeight="1" outlineLevel="1" spans="1:9">
      <c r="A71" s="212">
        <v>20609</v>
      </c>
      <c r="B71" s="63" t="s">
        <v>2528</v>
      </c>
      <c r="C71" s="214">
        <f t="shared" ref="C71:C134" si="7">SUM(D71:I71)</f>
        <v>640</v>
      </c>
      <c r="D71" s="215">
        <v>640</v>
      </c>
      <c r="E71" s="215"/>
      <c r="F71" s="215"/>
      <c r="G71" s="215"/>
      <c r="H71" s="215"/>
      <c r="I71" s="215"/>
    </row>
    <row r="72" ht="20.1" hidden="1" customHeight="1" outlineLevel="1" spans="1:9">
      <c r="A72" s="212">
        <v>20699</v>
      </c>
      <c r="B72" s="213" t="s">
        <v>2529</v>
      </c>
      <c r="C72" s="214">
        <f t="shared" si="7"/>
        <v>0</v>
      </c>
      <c r="D72" s="215"/>
      <c r="E72" s="215"/>
      <c r="F72" s="215"/>
      <c r="G72" s="215"/>
      <c r="H72" s="215"/>
      <c r="I72" s="215"/>
    </row>
    <row r="73" ht="20.1" customHeight="1" collapsed="1" spans="1:9">
      <c r="A73" s="219">
        <v>207</v>
      </c>
      <c r="B73" s="114" t="s">
        <v>863</v>
      </c>
      <c r="C73" s="210">
        <f t="shared" si="7"/>
        <v>2235</v>
      </c>
      <c r="D73" s="211">
        <f t="shared" ref="D73:I73" si="8">SUM(D74:D79)</f>
        <v>2185</v>
      </c>
      <c r="E73" s="211">
        <f t="shared" si="8"/>
        <v>50</v>
      </c>
      <c r="F73" s="211">
        <f t="shared" si="8"/>
        <v>0</v>
      </c>
      <c r="G73" s="211">
        <f t="shared" si="8"/>
        <v>0</v>
      </c>
      <c r="H73" s="211">
        <f t="shared" si="8"/>
        <v>0</v>
      </c>
      <c r="I73" s="211">
        <f t="shared" si="8"/>
        <v>0</v>
      </c>
    </row>
    <row r="74" ht="20.1" hidden="1" customHeight="1" outlineLevel="1" spans="1:9">
      <c r="A74" s="212">
        <v>20701</v>
      </c>
      <c r="B74" s="63" t="s">
        <v>2530</v>
      </c>
      <c r="C74" s="214">
        <f t="shared" si="7"/>
        <v>369</v>
      </c>
      <c r="D74" s="215">
        <v>369</v>
      </c>
      <c r="E74" s="215"/>
      <c r="F74" s="215"/>
      <c r="G74" s="215"/>
      <c r="H74" s="215"/>
      <c r="I74" s="215"/>
    </row>
    <row r="75" ht="20.1" hidden="1" customHeight="1" outlineLevel="1" spans="1:9">
      <c r="A75" s="212">
        <v>20702</v>
      </c>
      <c r="B75" s="63" t="s">
        <v>2531</v>
      </c>
      <c r="C75" s="214">
        <f t="shared" si="7"/>
        <v>0</v>
      </c>
      <c r="D75" s="215"/>
      <c r="E75" s="215"/>
      <c r="F75" s="215"/>
      <c r="G75" s="215"/>
      <c r="H75" s="215"/>
      <c r="I75" s="215"/>
    </row>
    <row r="76" ht="20.1" hidden="1" customHeight="1" outlineLevel="1" spans="1:9">
      <c r="A76" s="212">
        <v>20703</v>
      </c>
      <c r="B76" s="63" t="s">
        <v>2532</v>
      </c>
      <c r="C76" s="214">
        <f t="shared" si="7"/>
        <v>0</v>
      </c>
      <c r="D76" s="215"/>
      <c r="E76" s="215"/>
      <c r="F76" s="215"/>
      <c r="G76" s="215"/>
      <c r="H76" s="215"/>
      <c r="I76" s="215"/>
    </row>
    <row r="77" ht="20.1" hidden="1" customHeight="1" outlineLevel="1" spans="1:9">
      <c r="A77" s="212">
        <v>20706</v>
      </c>
      <c r="B77" s="63" t="s">
        <v>2533</v>
      </c>
      <c r="C77" s="214">
        <f t="shared" si="7"/>
        <v>0</v>
      </c>
      <c r="D77" s="215"/>
      <c r="E77" s="215"/>
      <c r="F77" s="215"/>
      <c r="G77" s="215"/>
      <c r="H77" s="215"/>
      <c r="I77" s="215"/>
    </row>
    <row r="78" ht="20.1" hidden="1" customHeight="1" outlineLevel="1" spans="1:9">
      <c r="A78" s="212">
        <v>20708</v>
      </c>
      <c r="B78" s="63" t="s">
        <v>2534</v>
      </c>
      <c r="C78" s="214">
        <f t="shared" si="7"/>
        <v>0</v>
      </c>
      <c r="D78" s="215"/>
      <c r="E78" s="215"/>
      <c r="F78" s="215"/>
      <c r="G78" s="215"/>
      <c r="H78" s="215"/>
      <c r="I78" s="215"/>
    </row>
    <row r="79" ht="20.1" hidden="1" customHeight="1" outlineLevel="1" spans="1:9">
      <c r="A79" s="212">
        <v>20799</v>
      </c>
      <c r="B79" s="63" t="s">
        <v>2535</v>
      </c>
      <c r="C79" s="214">
        <f t="shared" si="7"/>
        <v>1866</v>
      </c>
      <c r="D79" s="215">
        <v>1816</v>
      </c>
      <c r="E79" s="215">
        <v>50</v>
      </c>
      <c r="F79" s="215"/>
      <c r="G79" s="215"/>
      <c r="H79" s="215"/>
      <c r="I79" s="215"/>
    </row>
    <row r="80" ht="20.1" customHeight="1" collapsed="1" spans="1:9">
      <c r="A80" s="219">
        <v>208</v>
      </c>
      <c r="B80" s="114" t="s">
        <v>961</v>
      </c>
      <c r="C80" s="210">
        <f t="shared" si="7"/>
        <v>34620</v>
      </c>
      <c r="D80" s="211">
        <f t="shared" ref="D80:I80" si="9">SUM(D81:D101)</f>
        <v>29302</v>
      </c>
      <c r="E80" s="211">
        <f t="shared" si="9"/>
        <v>1618</v>
      </c>
      <c r="F80" s="211">
        <f t="shared" si="9"/>
        <v>3700</v>
      </c>
      <c r="G80" s="211">
        <f t="shared" si="9"/>
        <v>0</v>
      </c>
      <c r="H80" s="211">
        <f t="shared" si="9"/>
        <v>0</v>
      </c>
      <c r="I80" s="211">
        <f t="shared" si="9"/>
        <v>0</v>
      </c>
    </row>
    <row r="81" ht="20.1" hidden="1" customHeight="1" outlineLevel="1" spans="1:9">
      <c r="A81" s="212">
        <v>20801</v>
      </c>
      <c r="B81" s="63" t="s">
        <v>2536</v>
      </c>
      <c r="C81" s="214">
        <f t="shared" si="7"/>
        <v>1661</v>
      </c>
      <c r="D81" s="215">
        <v>1661</v>
      </c>
      <c r="E81" s="215"/>
      <c r="F81" s="215"/>
      <c r="G81" s="215"/>
      <c r="H81" s="215"/>
      <c r="I81" s="215"/>
    </row>
    <row r="82" ht="20.1" hidden="1" customHeight="1" outlineLevel="1" spans="1:9">
      <c r="A82" s="212">
        <v>20802</v>
      </c>
      <c r="B82" s="63" t="s">
        <v>2537</v>
      </c>
      <c r="C82" s="214">
        <f t="shared" si="7"/>
        <v>1278</v>
      </c>
      <c r="D82" s="215">
        <v>1278</v>
      </c>
      <c r="E82" s="215"/>
      <c r="F82" s="215"/>
      <c r="G82" s="215"/>
      <c r="H82" s="215"/>
      <c r="I82" s="215"/>
    </row>
    <row r="83" ht="20.1" hidden="1" customHeight="1" outlineLevel="1" spans="1:9">
      <c r="A83" s="212">
        <v>20804</v>
      </c>
      <c r="B83" s="63" t="s">
        <v>2538</v>
      </c>
      <c r="C83" s="214">
        <f t="shared" si="7"/>
        <v>0</v>
      </c>
      <c r="D83" s="215"/>
      <c r="E83" s="215"/>
      <c r="F83" s="215"/>
      <c r="G83" s="215"/>
      <c r="H83" s="215"/>
      <c r="I83" s="215"/>
    </row>
    <row r="84" ht="20.1" hidden="1" customHeight="1" outlineLevel="1" spans="1:9">
      <c r="A84" s="212">
        <v>20805</v>
      </c>
      <c r="B84" s="63" t="s">
        <v>2539</v>
      </c>
      <c r="C84" s="214">
        <f t="shared" si="7"/>
        <v>3925</v>
      </c>
      <c r="D84" s="215">
        <v>3925</v>
      </c>
      <c r="E84" s="215"/>
      <c r="F84" s="215"/>
      <c r="G84" s="215"/>
      <c r="H84" s="215"/>
      <c r="I84" s="215"/>
    </row>
    <row r="85" ht="20.1" hidden="1" customHeight="1" outlineLevel="1" spans="1:9">
      <c r="A85" s="212">
        <v>20806</v>
      </c>
      <c r="B85" s="63" t="s">
        <v>2540</v>
      </c>
      <c r="C85" s="214">
        <f t="shared" si="7"/>
        <v>0</v>
      </c>
      <c r="D85" s="215"/>
      <c r="E85" s="215"/>
      <c r="F85" s="215"/>
      <c r="G85" s="215"/>
      <c r="H85" s="215"/>
      <c r="I85" s="215"/>
    </row>
    <row r="86" ht="20.1" hidden="1" customHeight="1" outlineLevel="1" spans="1:9">
      <c r="A86" s="212">
        <v>20807</v>
      </c>
      <c r="B86" s="63" t="s">
        <v>2541</v>
      </c>
      <c r="C86" s="214">
        <f t="shared" si="7"/>
        <v>2544</v>
      </c>
      <c r="D86" s="215">
        <v>1779</v>
      </c>
      <c r="E86" s="215">
        <v>765</v>
      </c>
      <c r="F86" s="215"/>
      <c r="G86" s="215"/>
      <c r="H86" s="215"/>
      <c r="I86" s="215"/>
    </row>
    <row r="87" ht="20.1" hidden="1" customHeight="1" outlineLevel="1" spans="1:9">
      <c r="A87" s="212">
        <v>20808</v>
      </c>
      <c r="B87" s="63" t="s">
        <v>2542</v>
      </c>
      <c r="C87" s="214">
        <f t="shared" si="7"/>
        <v>3613</v>
      </c>
      <c r="D87" s="215">
        <v>3613</v>
      </c>
      <c r="E87" s="215"/>
      <c r="F87" s="215"/>
      <c r="G87" s="215"/>
      <c r="H87" s="215"/>
      <c r="I87" s="215"/>
    </row>
    <row r="88" ht="20.1" hidden="1" customHeight="1" outlineLevel="1" spans="1:9">
      <c r="A88" s="212">
        <v>20809</v>
      </c>
      <c r="B88" s="63" t="s">
        <v>2543</v>
      </c>
      <c r="C88" s="214">
        <f t="shared" si="7"/>
        <v>198</v>
      </c>
      <c r="D88" s="215">
        <v>198</v>
      </c>
      <c r="E88" s="215"/>
      <c r="F88" s="215"/>
      <c r="G88" s="215"/>
      <c r="H88" s="215"/>
      <c r="I88" s="215"/>
    </row>
    <row r="89" ht="20.1" hidden="1" customHeight="1" outlineLevel="1" spans="1:9">
      <c r="A89" s="212">
        <v>20810</v>
      </c>
      <c r="B89" s="63" t="s">
        <v>2544</v>
      </c>
      <c r="C89" s="214">
        <f t="shared" si="7"/>
        <v>1646</v>
      </c>
      <c r="D89" s="215">
        <v>1646</v>
      </c>
      <c r="E89" s="215"/>
      <c r="F89" s="215"/>
      <c r="G89" s="215"/>
      <c r="H89" s="215"/>
      <c r="I89" s="215"/>
    </row>
    <row r="90" ht="20.1" hidden="1" customHeight="1" outlineLevel="1" spans="1:9">
      <c r="A90" s="212">
        <v>20811</v>
      </c>
      <c r="B90" s="63" t="s">
        <v>2545</v>
      </c>
      <c r="C90" s="214">
        <f t="shared" si="7"/>
        <v>2025</v>
      </c>
      <c r="D90" s="215">
        <v>2025</v>
      </c>
      <c r="E90" s="215"/>
      <c r="F90" s="215"/>
      <c r="G90" s="215"/>
      <c r="H90" s="215"/>
      <c r="I90" s="215"/>
    </row>
    <row r="91" ht="20.1" hidden="1" customHeight="1" outlineLevel="1" spans="1:9">
      <c r="A91" s="212">
        <v>20816</v>
      </c>
      <c r="B91" s="63" t="s">
        <v>2546</v>
      </c>
      <c r="C91" s="214">
        <f t="shared" si="7"/>
        <v>3</v>
      </c>
      <c r="D91" s="215">
        <v>3</v>
      </c>
      <c r="E91" s="215"/>
      <c r="F91" s="215"/>
      <c r="G91" s="215"/>
      <c r="H91" s="215"/>
      <c r="I91" s="215"/>
    </row>
    <row r="92" ht="20.1" hidden="1" customHeight="1" outlineLevel="1" spans="1:9">
      <c r="A92" s="212">
        <v>20819</v>
      </c>
      <c r="B92" s="63" t="s">
        <v>2547</v>
      </c>
      <c r="C92" s="214">
        <f t="shared" si="7"/>
        <v>4744</v>
      </c>
      <c r="D92" s="215">
        <v>3891</v>
      </c>
      <c r="E92" s="215">
        <v>853</v>
      </c>
      <c r="F92" s="215"/>
      <c r="G92" s="215"/>
      <c r="H92" s="215"/>
      <c r="I92" s="215"/>
    </row>
    <row r="93" ht="20.1" hidden="1" customHeight="1" outlineLevel="1" spans="1:9">
      <c r="A93" s="212">
        <v>20820</v>
      </c>
      <c r="B93" s="63" t="s">
        <v>2548</v>
      </c>
      <c r="C93" s="214">
        <f t="shared" si="7"/>
        <v>90</v>
      </c>
      <c r="D93" s="215">
        <v>90</v>
      </c>
      <c r="E93" s="215"/>
      <c r="F93" s="215"/>
      <c r="G93" s="215"/>
      <c r="H93" s="215"/>
      <c r="I93" s="215"/>
    </row>
    <row r="94" ht="20.1" hidden="1" customHeight="1" outlineLevel="1" spans="1:9">
      <c r="A94" s="212">
        <v>20821</v>
      </c>
      <c r="B94" s="63" t="s">
        <v>2549</v>
      </c>
      <c r="C94" s="214">
        <f t="shared" si="7"/>
        <v>0</v>
      </c>
      <c r="D94" s="215"/>
      <c r="E94" s="215"/>
      <c r="F94" s="215"/>
      <c r="G94" s="215"/>
      <c r="H94" s="215"/>
      <c r="I94" s="215"/>
    </row>
    <row r="95" ht="20.1" hidden="1" customHeight="1" outlineLevel="1" spans="1:9">
      <c r="A95" s="212">
        <v>20824</v>
      </c>
      <c r="B95" s="63" t="s">
        <v>2550</v>
      </c>
      <c r="C95" s="214">
        <f t="shared" si="7"/>
        <v>0</v>
      </c>
      <c r="D95" s="215"/>
      <c r="E95" s="215"/>
      <c r="F95" s="215"/>
      <c r="G95" s="215"/>
      <c r="H95" s="215"/>
      <c r="I95" s="215"/>
    </row>
    <row r="96" ht="20.1" hidden="1" customHeight="1" outlineLevel="1" spans="1:9">
      <c r="A96" s="212">
        <v>20825</v>
      </c>
      <c r="B96" s="63" t="s">
        <v>2551</v>
      </c>
      <c r="C96" s="214">
        <f t="shared" si="7"/>
        <v>0</v>
      </c>
      <c r="D96" s="215"/>
      <c r="E96" s="215"/>
      <c r="F96" s="215"/>
      <c r="G96" s="215"/>
      <c r="H96" s="215"/>
      <c r="I96" s="215"/>
    </row>
    <row r="97" ht="20.1" hidden="1" customHeight="1" outlineLevel="1" spans="1:9">
      <c r="A97" s="212">
        <v>20826</v>
      </c>
      <c r="B97" s="63" t="s">
        <v>2552</v>
      </c>
      <c r="C97" s="214">
        <f t="shared" si="7"/>
        <v>11824</v>
      </c>
      <c r="D97" s="215">
        <v>8124</v>
      </c>
      <c r="E97" s="215"/>
      <c r="F97" s="215">
        <v>3700</v>
      </c>
      <c r="G97" s="215"/>
      <c r="H97" s="215"/>
      <c r="I97" s="215"/>
    </row>
    <row r="98" ht="20.1" hidden="1" customHeight="1" outlineLevel="1" spans="1:9">
      <c r="A98" s="212">
        <v>20827</v>
      </c>
      <c r="B98" s="63" t="s">
        <v>2553</v>
      </c>
      <c r="C98" s="214">
        <f t="shared" si="7"/>
        <v>0</v>
      </c>
      <c r="D98" s="215"/>
      <c r="E98" s="215"/>
      <c r="F98" s="215"/>
      <c r="G98" s="215"/>
      <c r="H98" s="215"/>
      <c r="I98" s="215"/>
    </row>
    <row r="99" ht="20.1" hidden="1" customHeight="1" outlineLevel="1" spans="1:9">
      <c r="A99" s="212">
        <v>20828</v>
      </c>
      <c r="B99" s="58" t="s">
        <v>2554</v>
      </c>
      <c r="C99" s="214">
        <f t="shared" si="7"/>
        <v>946</v>
      </c>
      <c r="D99" s="215">
        <v>946</v>
      </c>
      <c r="E99" s="215"/>
      <c r="F99" s="215"/>
      <c r="G99" s="215"/>
      <c r="H99" s="215"/>
      <c r="I99" s="215"/>
    </row>
    <row r="100" ht="20.1" hidden="1" customHeight="1" outlineLevel="1" spans="1:9">
      <c r="A100" s="212">
        <v>20830</v>
      </c>
      <c r="B100" s="63" t="s">
        <v>2555</v>
      </c>
      <c r="C100" s="214">
        <f t="shared" si="7"/>
        <v>21</v>
      </c>
      <c r="D100" s="215">
        <v>21</v>
      </c>
      <c r="E100" s="215"/>
      <c r="F100" s="215"/>
      <c r="G100" s="215"/>
      <c r="H100" s="215"/>
      <c r="I100" s="215"/>
    </row>
    <row r="101" ht="20.1" hidden="1" customHeight="1" outlineLevel="1" spans="1:9">
      <c r="A101" s="212">
        <v>20899</v>
      </c>
      <c r="B101" s="63" t="s">
        <v>2556</v>
      </c>
      <c r="C101" s="214">
        <f t="shared" si="7"/>
        <v>102</v>
      </c>
      <c r="D101" s="215">
        <v>102</v>
      </c>
      <c r="E101" s="215"/>
      <c r="F101" s="215"/>
      <c r="G101" s="215"/>
      <c r="H101" s="215"/>
      <c r="I101" s="215"/>
    </row>
    <row r="102" ht="20.1" customHeight="1" collapsed="1" spans="1:9">
      <c r="A102" s="219">
        <v>210</v>
      </c>
      <c r="B102" s="114" t="s">
        <v>1197</v>
      </c>
      <c r="C102" s="210">
        <f t="shared" si="7"/>
        <v>15275</v>
      </c>
      <c r="D102" s="211">
        <f t="shared" ref="D102:I102" si="10">SUM(D103:D115)</f>
        <v>13175</v>
      </c>
      <c r="E102" s="211">
        <f t="shared" si="10"/>
        <v>500</v>
      </c>
      <c r="F102" s="211">
        <f t="shared" si="10"/>
        <v>1600</v>
      </c>
      <c r="G102" s="211">
        <f t="shared" si="10"/>
        <v>0</v>
      </c>
      <c r="H102" s="211">
        <f t="shared" si="10"/>
        <v>0</v>
      </c>
      <c r="I102" s="211">
        <f t="shared" si="10"/>
        <v>0</v>
      </c>
    </row>
    <row r="103" ht="20.1" hidden="1" customHeight="1" outlineLevel="1" spans="1:9">
      <c r="A103" s="212">
        <v>21001</v>
      </c>
      <c r="B103" s="63" t="s">
        <v>2557</v>
      </c>
      <c r="C103" s="214">
        <f t="shared" si="7"/>
        <v>498</v>
      </c>
      <c r="D103" s="215">
        <v>498</v>
      </c>
      <c r="E103" s="215"/>
      <c r="F103" s="215"/>
      <c r="G103" s="215"/>
      <c r="H103" s="215"/>
      <c r="I103" s="215"/>
    </row>
    <row r="104" ht="20.1" hidden="1" customHeight="1" outlineLevel="1" spans="1:9">
      <c r="A104" s="212">
        <v>21002</v>
      </c>
      <c r="B104" s="63" t="s">
        <v>2558</v>
      </c>
      <c r="C104" s="214">
        <f t="shared" si="7"/>
        <v>0</v>
      </c>
      <c r="D104" s="215"/>
      <c r="E104" s="215"/>
      <c r="F104" s="215"/>
      <c r="G104" s="215"/>
      <c r="H104" s="215"/>
      <c r="I104" s="215"/>
    </row>
    <row r="105" ht="20.1" hidden="1" customHeight="1" outlineLevel="1" spans="1:9">
      <c r="A105" s="212">
        <v>21003</v>
      </c>
      <c r="B105" s="63" t="s">
        <v>2559</v>
      </c>
      <c r="C105" s="214">
        <f t="shared" si="7"/>
        <v>3892</v>
      </c>
      <c r="D105" s="215">
        <v>3892</v>
      </c>
      <c r="E105" s="215"/>
      <c r="F105" s="215"/>
      <c r="G105" s="215"/>
      <c r="H105" s="215"/>
      <c r="I105" s="215"/>
    </row>
    <row r="106" ht="20.1" hidden="1" customHeight="1" outlineLevel="1" spans="1:9">
      <c r="A106" s="212">
        <v>21004</v>
      </c>
      <c r="B106" s="63" t="s">
        <v>2560</v>
      </c>
      <c r="C106" s="214">
        <f t="shared" si="7"/>
        <v>5240</v>
      </c>
      <c r="D106" s="215">
        <v>3140</v>
      </c>
      <c r="E106" s="215">
        <v>500</v>
      </c>
      <c r="F106" s="215">
        <v>1600</v>
      </c>
      <c r="G106" s="215"/>
      <c r="H106" s="215"/>
      <c r="I106" s="215"/>
    </row>
    <row r="107" ht="20.1" hidden="1" customHeight="1" outlineLevel="1" spans="1:9">
      <c r="A107" s="212">
        <v>21006</v>
      </c>
      <c r="B107" s="63" t="s">
        <v>2561</v>
      </c>
      <c r="C107" s="214">
        <f t="shared" si="7"/>
        <v>0</v>
      </c>
      <c r="D107" s="215"/>
      <c r="E107" s="215"/>
      <c r="F107" s="215"/>
      <c r="G107" s="215"/>
      <c r="H107" s="215"/>
      <c r="I107" s="215"/>
    </row>
    <row r="108" ht="20.1" hidden="1" customHeight="1" outlineLevel="1" spans="1:9">
      <c r="A108" s="212">
        <v>21007</v>
      </c>
      <c r="B108" s="63" t="s">
        <v>2562</v>
      </c>
      <c r="C108" s="214">
        <f t="shared" si="7"/>
        <v>476</v>
      </c>
      <c r="D108" s="215">
        <v>476</v>
      </c>
      <c r="E108" s="215"/>
      <c r="F108" s="215"/>
      <c r="G108" s="215"/>
      <c r="H108" s="215"/>
      <c r="I108" s="215"/>
    </row>
    <row r="109" ht="20.1" hidden="1" customHeight="1" outlineLevel="1" spans="1:9">
      <c r="A109" s="212">
        <v>21011</v>
      </c>
      <c r="B109" s="63" t="s">
        <v>2563</v>
      </c>
      <c r="C109" s="214">
        <f t="shared" si="7"/>
        <v>315</v>
      </c>
      <c r="D109" s="215">
        <v>315</v>
      </c>
      <c r="E109" s="215"/>
      <c r="F109" s="215"/>
      <c r="G109" s="215"/>
      <c r="H109" s="215"/>
      <c r="I109" s="215"/>
    </row>
    <row r="110" ht="20.1" hidden="1" customHeight="1" outlineLevel="1" spans="1:9">
      <c r="A110" s="212">
        <v>21012</v>
      </c>
      <c r="B110" s="63" t="s">
        <v>2564</v>
      </c>
      <c r="C110" s="214">
        <f t="shared" si="7"/>
        <v>3564</v>
      </c>
      <c r="D110" s="215">
        <v>3564</v>
      </c>
      <c r="E110" s="215"/>
      <c r="F110" s="215"/>
      <c r="G110" s="215"/>
      <c r="H110" s="215"/>
      <c r="I110" s="215"/>
    </row>
    <row r="111" ht="20.1" hidden="1" customHeight="1" outlineLevel="1" spans="1:9">
      <c r="A111" s="212">
        <v>21013</v>
      </c>
      <c r="B111" s="63" t="s">
        <v>2565</v>
      </c>
      <c r="C111" s="214">
        <f t="shared" si="7"/>
        <v>200</v>
      </c>
      <c r="D111" s="215">
        <v>200</v>
      </c>
      <c r="E111" s="215"/>
      <c r="F111" s="215"/>
      <c r="G111" s="215"/>
      <c r="H111" s="215"/>
      <c r="I111" s="215"/>
    </row>
    <row r="112" ht="20.1" hidden="1" customHeight="1" outlineLevel="1" spans="1:9">
      <c r="A112" s="212">
        <v>21014</v>
      </c>
      <c r="B112" s="63" t="s">
        <v>2566</v>
      </c>
      <c r="C112" s="214">
        <f t="shared" si="7"/>
        <v>45</v>
      </c>
      <c r="D112" s="215">
        <v>45</v>
      </c>
      <c r="E112" s="215"/>
      <c r="F112" s="215"/>
      <c r="G112" s="215"/>
      <c r="H112" s="215"/>
      <c r="I112" s="215"/>
    </row>
    <row r="113" ht="20.1" hidden="1" customHeight="1" outlineLevel="1" spans="1:9">
      <c r="A113" s="212">
        <v>21015</v>
      </c>
      <c r="B113" s="63" t="s">
        <v>2567</v>
      </c>
      <c r="C113" s="214">
        <f t="shared" si="7"/>
        <v>125</v>
      </c>
      <c r="D113" s="215">
        <v>125</v>
      </c>
      <c r="E113" s="215"/>
      <c r="F113" s="215"/>
      <c r="G113" s="215"/>
      <c r="H113" s="215"/>
      <c r="I113" s="215"/>
    </row>
    <row r="114" ht="20.1" hidden="1" customHeight="1" outlineLevel="1" spans="1:9">
      <c r="A114" s="212">
        <v>21016</v>
      </c>
      <c r="B114" s="63" t="s">
        <v>2568</v>
      </c>
      <c r="C114" s="214">
        <f t="shared" si="7"/>
        <v>920</v>
      </c>
      <c r="D114" s="215">
        <v>920</v>
      </c>
      <c r="E114" s="215"/>
      <c r="F114" s="215"/>
      <c r="G114" s="215"/>
      <c r="H114" s="215"/>
      <c r="I114" s="215"/>
    </row>
    <row r="115" ht="20.1" hidden="1" customHeight="1" outlineLevel="1" spans="1:9">
      <c r="A115" s="212">
        <v>21099</v>
      </c>
      <c r="B115" s="63" t="s">
        <v>2569</v>
      </c>
      <c r="C115" s="214">
        <f t="shared" si="7"/>
        <v>0</v>
      </c>
      <c r="D115" s="215"/>
      <c r="E115" s="215"/>
      <c r="F115" s="215"/>
      <c r="G115" s="215"/>
      <c r="H115" s="215"/>
      <c r="I115" s="215"/>
    </row>
    <row r="116" ht="20.1" customHeight="1" collapsed="1" spans="1:9">
      <c r="A116" s="219">
        <v>211</v>
      </c>
      <c r="B116" s="114" t="s">
        <v>1333</v>
      </c>
      <c r="C116" s="210">
        <f t="shared" si="7"/>
        <v>4608</v>
      </c>
      <c r="D116" s="211">
        <f t="shared" ref="D116:I116" si="11">SUM(D117:D131)</f>
        <v>4058</v>
      </c>
      <c r="E116" s="211">
        <f t="shared" si="11"/>
        <v>50</v>
      </c>
      <c r="F116" s="211">
        <f t="shared" si="11"/>
        <v>500</v>
      </c>
      <c r="G116" s="211">
        <f t="shared" si="11"/>
        <v>0</v>
      </c>
      <c r="H116" s="211">
        <f t="shared" si="11"/>
        <v>0</v>
      </c>
      <c r="I116" s="211">
        <f t="shared" si="11"/>
        <v>0</v>
      </c>
    </row>
    <row r="117" ht="20.1" customHeight="1" outlineLevel="1" spans="1:9">
      <c r="A117" s="212">
        <v>21101</v>
      </c>
      <c r="B117" s="63" t="s">
        <v>2570</v>
      </c>
      <c r="C117" s="214">
        <f t="shared" si="7"/>
        <v>0</v>
      </c>
      <c r="D117" s="215"/>
      <c r="E117" s="215"/>
      <c r="F117" s="215"/>
      <c r="G117" s="215"/>
      <c r="H117" s="215"/>
      <c r="I117" s="215"/>
    </row>
    <row r="118" ht="20.1" customHeight="1" outlineLevel="1" spans="1:9">
      <c r="A118" s="212">
        <v>21102</v>
      </c>
      <c r="B118" s="63" t="s">
        <v>2571</v>
      </c>
      <c r="C118" s="214">
        <f t="shared" si="7"/>
        <v>0</v>
      </c>
      <c r="D118" s="215"/>
      <c r="E118" s="215"/>
      <c r="F118" s="215"/>
      <c r="G118" s="215"/>
      <c r="H118" s="215"/>
      <c r="I118" s="215"/>
    </row>
    <row r="119" ht="20.1" customHeight="1" outlineLevel="1" spans="1:9">
      <c r="A119" s="212">
        <v>21103</v>
      </c>
      <c r="B119" s="63" t="s">
        <v>2572</v>
      </c>
      <c r="C119" s="214">
        <f t="shared" si="7"/>
        <v>4608</v>
      </c>
      <c r="D119" s="215">
        <v>4058</v>
      </c>
      <c r="E119" s="215">
        <v>50</v>
      </c>
      <c r="F119" s="215">
        <v>500</v>
      </c>
      <c r="G119" s="215"/>
      <c r="H119" s="215"/>
      <c r="I119" s="215"/>
    </row>
    <row r="120" ht="20.1" customHeight="1" outlineLevel="1" spans="1:9">
      <c r="A120" s="212">
        <v>21104</v>
      </c>
      <c r="B120" s="63" t="s">
        <v>2573</v>
      </c>
      <c r="C120" s="214">
        <f t="shared" si="7"/>
        <v>0</v>
      </c>
      <c r="D120" s="215"/>
      <c r="E120" s="215"/>
      <c r="F120" s="215"/>
      <c r="G120" s="215"/>
      <c r="H120" s="215"/>
      <c r="I120" s="215"/>
    </row>
    <row r="121" ht="20.1" customHeight="1" outlineLevel="1" spans="1:9">
      <c r="A121" s="212">
        <v>21105</v>
      </c>
      <c r="B121" s="63" t="s">
        <v>2574</v>
      </c>
      <c r="C121" s="214">
        <f t="shared" si="7"/>
        <v>0</v>
      </c>
      <c r="D121" s="215"/>
      <c r="E121" s="215"/>
      <c r="F121" s="215"/>
      <c r="G121" s="215"/>
      <c r="H121" s="215"/>
      <c r="I121" s="215"/>
    </row>
    <row r="122" ht="20.1" customHeight="1" outlineLevel="1" spans="1:9">
      <c r="A122" s="212">
        <v>21106</v>
      </c>
      <c r="B122" s="63" t="s">
        <v>2575</v>
      </c>
      <c r="C122" s="214">
        <f t="shared" si="7"/>
        <v>0</v>
      </c>
      <c r="D122" s="215"/>
      <c r="E122" s="215"/>
      <c r="F122" s="215"/>
      <c r="G122" s="215"/>
      <c r="H122" s="215"/>
      <c r="I122" s="215"/>
    </row>
    <row r="123" ht="20.1" customHeight="1" outlineLevel="1" spans="1:9">
      <c r="A123" s="212">
        <v>21107</v>
      </c>
      <c r="B123" s="63" t="s">
        <v>2576</v>
      </c>
      <c r="C123" s="214">
        <f t="shared" si="7"/>
        <v>0</v>
      </c>
      <c r="D123" s="215"/>
      <c r="E123" s="215"/>
      <c r="F123" s="215"/>
      <c r="G123" s="215"/>
      <c r="H123" s="215"/>
      <c r="I123" s="215"/>
    </row>
    <row r="124" ht="20.1" customHeight="1" outlineLevel="1" spans="1:9">
      <c r="A124" s="212">
        <v>21108</v>
      </c>
      <c r="B124" s="63" t="s">
        <v>2577</v>
      </c>
      <c r="C124" s="214">
        <f t="shared" si="7"/>
        <v>0</v>
      </c>
      <c r="D124" s="215"/>
      <c r="E124" s="215"/>
      <c r="F124" s="215"/>
      <c r="G124" s="215"/>
      <c r="H124" s="215"/>
      <c r="I124" s="215"/>
    </row>
    <row r="125" ht="20.1" customHeight="1" outlineLevel="1" spans="1:9">
      <c r="A125" s="212">
        <v>21109</v>
      </c>
      <c r="B125" s="63" t="s">
        <v>2578</v>
      </c>
      <c r="C125" s="214">
        <f t="shared" si="7"/>
        <v>0</v>
      </c>
      <c r="D125" s="215"/>
      <c r="E125" s="215"/>
      <c r="F125" s="215"/>
      <c r="G125" s="215"/>
      <c r="H125" s="215"/>
      <c r="I125" s="215"/>
    </row>
    <row r="126" ht="20.1" customHeight="1" outlineLevel="1" spans="1:9">
      <c r="A126" s="212">
        <v>21110</v>
      </c>
      <c r="B126" s="63" t="s">
        <v>2579</v>
      </c>
      <c r="C126" s="214">
        <f t="shared" si="7"/>
        <v>0</v>
      </c>
      <c r="D126" s="215"/>
      <c r="E126" s="215"/>
      <c r="F126" s="215"/>
      <c r="G126" s="215"/>
      <c r="H126" s="215"/>
      <c r="I126" s="215"/>
    </row>
    <row r="127" ht="20.1" customHeight="1" outlineLevel="1" spans="1:9">
      <c r="A127" s="212">
        <v>21111</v>
      </c>
      <c r="B127" s="63" t="s">
        <v>2580</v>
      </c>
      <c r="C127" s="214">
        <f t="shared" si="7"/>
        <v>0</v>
      </c>
      <c r="D127" s="215"/>
      <c r="E127" s="215"/>
      <c r="F127" s="215"/>
      <c r="G127" s="215"/>
      <c r="H127" s="215"/>
      <c r="I127" s="215"/>
    </row>
    <row r="128" ht="20.1" customHeight="1" outlineLevel="1" spans="1:9">
      <c r="A128" s="212">
        <v>21112</v>
      </c>
      <c r="B128" s="63" t="s">
        <v>2581</v>
      </c>
      <c r="C128" s="214">
        <f t="shared" si="7"/>
        <v>0</v>
      </c>
      <c r="D128" s="215"/>
      <c r="E128" s="215"/>
      <c r="F128" s="215"/>
      <c r="G128" s="215"/>
      <c r="H128" s="215"/>
      <c r="I128" s="215"/>
    </row>
    <row r="129" ht="20.1" customHeight="1" outlineLevel="1" spans="1:9">
      <c r="A129" s="212">
        <v>21113</v>
      </c>
      <c r="B129" s="63" t="s">
        <v>2582</v>
      </c>
      <c r="C129" s="214">
        <f t="shared" si="7"/>
        <v>0</v>
      </c>
      <c r="D129" s="215"/>
      <c r="E129" s="215"/>
      <c r="F129" s="215"/>
      <c r="G129" s="215"/>
      <c r="H129" s="215"/>
      <c r="I129" s="215"/>
    </row>
    <row r="130" ht="20.1" customHeight="1" outlineLevel="1" spans="1:9">
      <c r="A130" s="212">
        <v>21114</v>
      </c>
      <c r="B130" s="63" t="s">
        <v>2583</v>
      </c>
      <c r="C130" s="214">
        <f t="shared" si="7"/>
        <v>0</v>
      </c>
      <c r="D130" s="215"/>
      <c r="E130" s="215"/>
      <c r="F130" s="215"/>
      <c r="G130" s="215"/>
      <c r="H130" s="215"/>
      <c r="I130" s="215"/>
    </row>
    <row r="131" ht="20.1" customHeight="1" outlineLevel="1" spans="1:9">
      <c r="A131" s="212">
        <v>21199</v>
      </c>
      <c r="B131" s="63" t="s">
        <v>2584</v>
      </c>
      <c r="C131" s="214">
        <f t="shared" si="7"/>
        <v>0</v>
      </c>
      <c r="D131" s="215"/>
      <c r="E131" s="215"/>
      <c r="F131" s="215"/>
      <c r="G131" s="215"/>
      <c r="H131" s="215"/>
      <c r="I131" s="215"/>
    </row>
    <row r="132" ht="20.1" customHeight="1" spans="1:9">
      <c r="A132" s="219">
        <v>212</v>
      </c>
      <c r="B132" s="114" t="s">
        <v>1474</v>
      </c>
      <c r="C132" s="210">
        <f t="shared" si="7"/>
        <v>16890</v>
      </c>
      <c r="D132" s="211">
        <f t="shared" ref="D132:I132" si="12">SUM(D133:D138)</f>
        <v>15690</v>
      </c>
      <c r="E132" s="211">
        <f t="shared" si="12"/>
        <v>300</v>
      </c>
      <c r="F132" s="211">
        <f t="shared" si="12"/>
        <v>900</v>
      </c>
      <c r="G132" s="211">
        <f t="shared" si="12"/>
        <v>0</v>
      </c>
      <c r="H132" s="211">
        <f t="shared" si="12"/>
        <v>0</v>
      </c>
      <c r="I132" s="211">
        <f t="shared" si="12"/>
        <v>0</v>
      </c>
    </row>
    <row r="133" ht="20.1" hidden="1" customHeight="1" outlineLevel="1" spans="1:9">
      <c r="A133" s="212">
        <v>21201</v>
      </c>
      <c r="B133" s="63" t="s">
        <v>2585</v>
      </c>
      <c r="C133" s="214">
        <f t="shared" si="7"/>
        <v>10292</v>
      </c>
      <c r="D133" s="215">
        <v>10292</v>
      </c>
      <c r="E133" s="215"/>
      <c r="F133" s="215"/>
      <c r="G133" s="215"/>
      <c r="H133" s="215"/>
      <c r="I133" s="215"/>
    </row>
    <row r="134" ht="20.1" hidden="1" customHeight="1" outlineLevel="1" spans="1:9">
      <c r="A134" s="212">
        <v>21202</v>
      </c>
      <c r="B134" s="63" t="s">
        <v>2586</v>
      </c>
      <c r="C134" s="214">
        <f t="shared" si="7"/>
        <v>0</v>
      </c>
      <c r="D134" s="215"/>
      <c r="E134" s="215"/>
      <c r="F134" s="215"/>
      <c r="G134" s="215"/>
      <c r="H134" s="215"/>
      <c r="I134" s="215"/>
    </row>
    <row r="135" ht="20.1" hidden="1" customHeight="1" outlineLevel="1" spans="1:9">
      <c r="A135" s="212">
        <v>21203</v>
      </c>
      <c r="B135" s="63" t="s">
        <v>2587</v>
      </c>
      <c r="C135" s="214">
        <f t="shared" ref="C135:C198" si="13">SUM(D135:I135)</f>
        <v>1237</v>
      </c>
      <c r="D135" s="215">
        <v>937</v>
      </c>
      <c r="E135" s="215">
        <v>300</v>
      </c>
      <c r="F135" s="215"/>
      <c r="G135" s="215"/>
      <c r="H135" s="215"/>
      <c r="I135" s="215"/>
    </row>
    <row r="136" ht="20.1" hidden="1" customHeight="1" outlineLevel="1" spans="1:9">
      <c r="A136" s="212">
        <v>21205</v>
      </c>
      <c r="B136" s="63" t="s">
        <v>2588</v>
      </c>
      <c r="C136" s="214">
        <f t="shared" si="13"/>
        <v>956</v>
      </c>
      <c r="D136" s="215">
        <v>956</v>
      </c>
      <c r="E136" s="215"/>
      <c r="F136" s="215"/>
      <c r="G136" s="215"/>
      <c r="H136" s="215"/>
      <c r="I136" s="215"/>
    </row>
    <row r="137" ht="20.1" hidden="1" customHeight="1" outlineLevel="1" spans="1:9">
      <c r="A137" s="212">
        <v>21206</v>
      </c>
      <c r="B137" s="63" t="s">
        <v>2589</v>
      </c>
      <c r="C137" s="214">
        <f t="shared" si="13"/>
        <v>0</v>
      </c>
      <c r="D137" s="215"/>
      <c r="E137" s="215"/>
      <c r="F137" s="215"/>
      <c r="G137" s="215"/>
      <c r="H137" s="215"/>
      <c r="I137" s="215"/>
    </row>
    <row r="138" ht="20.1" hidden="1" customHeight="1" outlineLevel="1" spans="1:9">
      <c r="A138" s="218">
        <v>21299</v>
      </c>
      <c r="B138" s="63" t="s">
        <v>2590</v>
      </c>
      <c r="C138" s="214">
        <f t="shared" si="13"/>
        <v>4405</v>
      </c>
      <c r="D138" s="215">
        <v>3505</v>
      </c>
      <c r="E138" s="215"/>
      <c r="F138" s="215">
        <v>900</v>
      </c>
      <c r="G138" s="215"/>
      <c r="H138" s="215"/>
      <c r="I138" s="215"/>
    </row>
    <row r="139" ht="20.1" customHeight="1" collapsed="1" spans="1:9">
      <c r="A139" s="219">
        <v>213</v>
      </c>
      <c r="B139" s="114" t="s">
        <v>1513</v>
      </c>
      <c r="C139" s="210">
        <f t="shared" si="13"/>
        <v>24165</v>
      </c>
      <c r="D139" s="211">
        <f t="shared" ref="D139:I139" si="14">SUM(D140:D147)</f>
        <v>18913</v>
      </c>
      <c r="E139" s="211">
        <f t="shared" si="14"/>
        <v>2602</v>
      </c>
      <c r="F139" s="211">
        <f t="shared" si="14"/>
        <v>2650</v>
      </c>
      <c r="G139" s="211">
        <f t="shared" si="14"/>
        <v>0</v>
      </c>
      <c r="H139" s="211">
        <f t="shared" si="14"/>
        <v>0</v>
      </c>
      <c r="I139" s="211">
        <f t="shared" si="14"/>
        <v>0</v>
      </c>
    </row>
    <row r="140" ht="20.1" hidden="1" customHeight="1" outlineLevel="1" spans="1:9">
      <c r="A140" s="212">
        <v>21301</v>
      </c>
      <c r="B140" s="63" t="s">
        <v>2591</v>
      </c>
      <c r="C140" s="214">
        <f t="shared" si="13"/>
        <v>7346</v>
      </c>
      <c r="D140" s="215">
        <v>6546</v>
      </c>
      <c r="E140" s="215"/>
      <c r="F140" s="215">
        <v>800</v>
      </c>
      <c r="G140" s="215"/>
      <c r="H140" s="215"/>
      <c r="I140" s="215"/>
    </row>
    <row r="141" ht="20.1" hidden="1" customHeight="1" outlineLevel="1" spans="1:9">
      <c r="A141" s="212">
        <v>21302</v>
      </c>
      <c r="B141" s="63" t="s">
        <v>2592</v>
      </c>
      <c r="C141" s="214">
        <f t="shared" si="13"/>
        <v>116</v>
      </c>
      <c r="D141" s="215">
        <v>116</v>
      </c>
      <c r="E141" s="215"/>
      <c r="F141" s="215"/>
      <c r="G141" s="215"/>
      <c r="H141" s="215"/>
      <c r="I141" s="215"/>
    </row>
    <row r="142" ht="20.1" hidden="1" customHeight="1" outlineLevel="1" spans="1:9">
      <c r="A142" s="212">
        <v>21303</v>
      </c>
      <c r="B142" s="63" t="s">
        <v>2593</v>
      </c>
      <c r="C142" s="214">
        <f t="shared" si="13"/>
        <v>1920</v>
      </c>
      <c r="D142" s="215">
        <v>1920</v>
      </c>
      <c r="E142" s="215"/>
      <c r="F142" s="215"/>
      <c r="G142" s="215"/>
      <c r="H142" s="215"/>
      <c r="I142" s="215"/>
    </row>
    <row r="143" ht="20.1" hidden="1" customHeight="1" outlineLevel="1" spans="1:9">
      <c r="A143" s="212">
        <v>21305</v>
      </c>
      <c r="B143" s="63" t="s">
        <v>2594</v>
      </c>
      <c r="C143" s="214">
        <f t="shared" si="13"/>
        <v>7440</v>
      </c>
      <c r="D143" s="215">
        <v>7440</v>
      </c>
      <c r="E143" s="215"/>
      <c r="F143" s="215"/>
      <c r="G143" s="215"/>
      <c r="H143" s="215"/>
      <c r="I143" s="215"/>
    </row>
    <row r="144" ht="20.1" hidden="1" customHeight="1" outlineLevel="1" spans="1:9">
      <c r="A144" s="212">
        <v>21307</v>
      </c>
      <c r="B144" s="63" t="s">
        <v>2595</v>
      </c>
      <c r="C144" s="214">
        <f t="shared" si="13"/>
        <v>5563</v>
      </c>
      <c r="D144" s="215">
        <v>2211</v>
      </c>
      <c r="E144" s="215">
        <v>2602</v>
      </c>
      <c r="F144" s="215">
        <v>750</v>
      </c>
      <c r="G144" s="215"/>
      <c r="H144" s="215"/>
      <c r="I144" s="215"/>
    </row>
    <row r="145" ht="20.1" hidden="1" customHeight="1" outlineLevel="1" spans="1:9">
      <c r="A145" s="212">
        <v>21308</v>
      </c>
      <c r="B145" s="63" t="s">
        <v>2596</v>
      </c>
      <c r="C145" s="214">
        <f t="shared" si="13"/>
        <v>110</v>
      </c>
      <c r="D145" s="215">
        <v>110</v>
      </c>
      <c r="E145" s="215"/>
      <c r="F145" s="215"/>
      <c r="G145" s="215"/>
      <c r="H145" s="215"/>
      <c r="I145" s="215"/>
    </row>
    <row r="146" ht="20.1" hidden="1" customHeight="1" outlineLevel="1" spans="1:9">
      <c r="A146" s="212">
        <v>21309</v>
      </c>
      <c r="B146" s="63" t="s">
        <v>2597</v>
      </c>
      <c r="C146" s="214">
        <f t="shared" si="13"/>
        <v>570</v>
      </c>
      <c r="D146" s="215">
        <v>570</v>
      </c>
      <c r="E146" s="215"/>
      <c r="F146" s="215"/>
      <c r="G146" s="215"/>
      <c r="H146" s="215"/>
      <c r="I146" s="215"/>
    </row>
    <row r="147" ht="20.1" hidden="1" customHeight="1" outlineLevel="1" spans="1:9">
      <c r="A147" s="212">
        <v>21399</v>
      </c>
      <c r="B147" s="63" t="s">
        <v>2598</v>
      </c>
      <c r="C147" s="214">
        <f t="shared" si="13"/>
        <v>1100</v>
      </c>
      <c r="D147" s="215"/>
      <c r="E147" s="215"/>
      <c r="F147" s="215">
        <v>1100</v>
      </c>
      <c r="G147" s="215"/>
      <c r="H147" s="215"/>
      <c r="I147" s="215"/>
    </row>
    <row r="148" ht="20.1" customHeight="1" collapsed="1" spans="1:9">
      <c r="A148" s="219">
        <v>214</v>
      </c>
      <c r="B148" s="114" t="s">
        <v>1709</v>
      </c>
      <c r="C148" s="210">
        <f t="shared" si="13"/>
        <v>450</v>
      </c>
      <c r="D148" s="211">
        <f t="shared" ref="D148:I148" si="15">SUM(D149:D154)</f>
        <v>150</v>
      </c>
      <c r="E148" s="211">
        <f t="shared" si="15"/>
        <v>0</v>
      </c>
      <c r="F148" s="211">
        <f t="shared" si="15"/>
        <v>300</v>
      </c>
      <c r="G148" s="211">
        <f t="shared" si="15"/>
        <v>0</v>
      </c>
      <c r="H148" s="211">
        <f t="shared" si="15"/>
        <v>0</v>
      </c>
      <c r="I148" s="211">
        <f t="shared" si="15"/>
        <v>0</v>
      </c>
    </row>
    <row r="149" ht="20.1" hidden="1" customHeight="1" outlineLevel="1" spans="1:9">
      <c r="A149" s="212">
        <v>21401</v>
      </c>
      <c r="B149" s="63" t="s">
        <v>2599</v>
      </c>
      <c r="C149" s="214">
        <f t="shared" si="13"/>
        <v>450</v>
      </c>
      <c r="D149" s="215">
        <v>150</v>
      </c>
      <c r="E149" s="215"/>
      <c r="F149" s="215">
        <v>300</v>
      </c>
      <c r="G149" s="215"/>
      <c r="H149" s="215"/>
      <c r="I149" s="215"/>
    </row>
    <row r="150" ht="20.1" hidden="1" customHeight="1" outlineLevel="1" spans="1:9">
      <c r="A150" s="212">
        <v>21402</v>
      </c>
      <c r="B150" s="63" t="s">
        <v>2600</v>
      </c>
      <c r="C150" s="214">
        <f t="shared" si="13"/>
        <v>0</v>
      </c>
      <c r="D150" s="215"/>
      <c r="E150" s="215"/>
      <c r="F150" s="215"/>
      <c r="G150" s="215"/>
      <c r="H150" s="215"/>
      <c r="I150" s="215"/>
    </row>
    <row r="151" ht="20.1" hidden="1" customHeight="1" outlineLevel="1" spans="1:9">
      <c r="A151" s="212">
        <v>21403</v>
      </c>
      <c r="B151" s="63" t="s">
        <v>2601</v>
      </c>
      <c r="C151" s="214">
        <f t="shared" si="13"/>
        <v>0</v>
      </c>
      <c r="D151" s="215"/>
      <c r="E151" s="215"/>
      <c r="F151" s="215"/>
      <c r="G151" s="215"/>
      <c r="H151" s="215"/>
      <c r="I151" s="215"/>
    </row>
    <row r="152" ht="20.1" hidden="1" customHeight="1" outlineLevel="1" spans="1:9">
      <c r="A152" s="212">
        <v>21405</v>
      </c>
      <c r="B152" s="63" t="s">
        <v>2602</v>
      </c>
      <c r="C152" s="214">
        <f t="shared" si="13"/>
        <v>0</v>
      </c>
      <c r="D152" s="215"/>
      <c r="E152" s="215"/>
      <c r="F152" s="215"/>
      <c r="G152" s="215"/>
      <c r="H152" s="215"/>
      <c r="I152" s="215"/>
    </row>
    <row r="153" ht="20.1" hidden="1" customHeight="1" outlineLevel="1" spans="1:9">
      <c r="A153" s="212">
        <v>21406</v>
      </c>
      <c r="B153" s="63" t="s">
        <v>2603</v>
      </c>
      <c r="C153" s="214">
        <f t="shared" si="13"/>
        <v>0</v>
      </c>
      <c r="D153" s="215"/>
      <c r="E153" s="215"/>
      <c r="F153" s="215"/>
      <c r="G153" s="215"/>
      <c r="H153" s="215"/>
      <c r="I153" s="215"/>
    </row>
    <row r="154" ht="20.1" hidden="1" customHeight="1" outlineLevel="1" spans="1:9">
      <c r="A154" s="212">
        <v>21499</v>
      </c>
      <c r="B154" s="63" t="s">
        <v>2604</v>
      </c>
      <c r="C154" s="214">
        <f t="shared" si="13"/>
        <v>0</v>
      </c>
      <c r="D154" s="215"/>
      <c r="E154" s="215"/>
      <c r="F154" s="215"/>
      <c r="G154" s="215"/>
      <c r="H154" s="215"/>
      <c r="I154" s="215"/>
    </row>
    <row r="155" ht="20.1" customHeight="1" collapsed="1" spans="1:9">
      <c r="A155" s="219">
        <v>215</v>
      </c>
      <c r="B155" s="114" t="s">
        <v>1811</v>
      </c>
      <c r="C155" s="210">
        <f t="shared" si="13"/>
        <v>24712</v>
      </c>
      <c r="D155" s="211">
        <f t="shared" ref="D155:I155" si="16">SUM(D156:D162)</f>
        <v>17612</v>
      </c>
      <c r="E155" s="211">
        <f t="shared" si="16"/>
        <v>0</v>
      </c>
      <c r="F155" s="211">
        <f t="shared" si="16"/>
        <v>7100</v>
      </c>
      <c r="G155" s="211">
        <f t="shared" si="16"/>
        <v>0</v>
      </c>
      <c r="H155" s="211">
        <f t="shared" si="16"/>
        <v>0</v>
      </c>
      <c r="I155" s="211">
        <f t="shared" si="16"/>
        <v>0</v>
      </c>
    </row>
    <row r="156" ht="20.1" hidden="1" customHeight="1" outlineLevel="1" spans="1:9">
      <c r="A156" s="212">
        <v>21501</v>
      </c>
      <c r="B156" s="63" t="s">
        <v>2605</v>
      </c>
      <c r="C156" s="214">
        <f t="shared" si="13"/>
        <v>0</v>
      </c>
      <c r="D156" s="215"/>
      <c r="E156" s="215"/>
      <c r="F156" s="215"/>
      <c r="G156" s="215"/>
      <c r="H156" s="215"/>
      <c r="I156" s="215"/>
    </row>
    <row r="157" ht="20.1" hidden="1" customHeight="1" outlineLevel="1" spans="1:9">
      <c r="A157" s="212">
        <v>21502</v>
      </c>
      <c r="B157" s="63" t="s">
        <v>2606</v>
      </c>
      <c r="C157" s="214">
        <f t="shared" si="13"/>
        <v>600</v>
      </c>
      <c r="D157" s="215">
        <v>300</v>
      </c>
      <c r="E157" s="215"/>
      <c r="F157" s="215">
        <v>300</v>
      </c>
      <c r="G157" s="215"/>
      <c r="H157" s="215"/>
      <c r="I157" s="215"/>
    </row>
    <row r="158" ht="20.1" hidden="1" customHeight="1" outlineLevel="1" spans="1:9">
      <c r="A158" s="212">
        <v>21503</v>
      </c>
      <c r="B158" s="63" t="s">
        <v>2607</v>
      </c>
      <c r="C158" s="214">
        <f t="shared" si="13"/>
        <v>0</v>
      </c>
      <c r="D158" s="215"/>
      <c r="E158" s="215"/>
      <c r="F158" s="215"/>
      <c r="G158" s="215"/>
      <c r="H158" s="215"/>
      <c r="I158" s="215"/>
    </row>
    <row r="159" ht="20.1" hidden="1" customHeight="1" outlineLevel="1" spans="1:9">
      <c r="A159" s="212">
        <v>21505</v>
      </c>
      <c r="B159" s="63" t="s">
        <v>2608</v>
      </c>
      <c r="C159" s="214">
        <f t="shared" si="13"/>
        <v>0</v>
      </c>
      <c r="D159" s="215"/>
      <c r="E159" s="215"/>
      <c r="F159" s="215"/>
      <c r="G159" s="215"/>
      <c r="H159" s="215"/>
      <c r="I159" s="215"/>
    </row>
    <row r="160" ht="20.1" hidden="1" customHeight="1" outlineLevel="1" spans="1:9">
      <c r="A160" s="212">
        <v>21507</v>
      </c>
      <c r="B160" s="63" t="s">
        <v>2609</v>
      </c>
      <c r="C160" s="214">
        <f t="shared" si="13"/>
        <v>0</v>
      </c>
      <c r="D160" s="215"/>
      <c r="E160" s="215"/>
      <c r="F160" s="215"/>
      <c r="G160" s="215"/>
      <c r="H160" s="215"/>
      <c r="I160" s="215"/>
    </row>
    <row r="161" ht="20.1" hidden="1" customHeight="1" outlineLevel="1" spans="1:9">
      <c r="A161" s="212">
        <v>21508</v>
      </c>
      <c r="B161" s="63" t="s">
        <v>2610</v>
      </c>
      <c r="C161" s="214">
        <f t="shared" si="13"/>
        <v>24112</v>
      </c>
      <c r="D161" s="215">
        <v>17312</v>
      </c>
      <c r="E161" s="215"/>
      <c r="F161" s="215">
        <v>6800</v>
      </c>
      <c r="G161" s="215"/>
      <c r="H161" s="215"/>
      <c r="I161" s="215"/>
    </row>
    <row r="162" ht="20.1" hidden="1" customHeight="1" outlineLevel="1" spans="1:9">
      <c r="A162" s="212">
        <v>21599</v>
      </c>
      <c r="B162" s="63" t="s">
        <v>2611</v>
      </c>
      <c r="C162" s="214">
        <f t="shared" si="13"/>
        <v>0</v>
      </c>
      <c r="D162" s="215"/>
      <c r="E162" s="215"/>
      <c r="F162" s="215"/>
      <c r="G162" s="215"/>
      <c r="H162" s="215"/>
      <c r="I162" s="215"/>
    </row>
    <row r="163" ht="20.1" customHeight="1" collapsed="1" spans="1:9">
      <c r="A163" s="219">
        <v>216</v>
      </c>
      <c r="B163" s="114" t="s">
        <v>1919</v>
      </c>
      <c r="C163" s="210">
        <f t="shared" si="13"/>
        <v>100</v>
      </c>
      <c r="D163" s="211">
        <f t="shared" ref="D163:I163" si="17">SUM(D164:D166)</f>
        <v>50</v>
      </c>
      <c r="E163" s="211">
        <f t="shared" si="17"/>
        <v>0</v>
      </c>
      <c r="F163" s="211">
        <f t="shared" si="17"/>
        <v>50</v>
      </c>
      <c r="G163" s="211">
        <f t="shared" si="17"/>
        <v>0</v>
      </c>
      <c r="H163" s="211">
        <f t="shared" si="17"/>
        <v>0</v>
      </c>
      <c r="I163" s="211">
        <f t="shared" si="17"/>
        <v>0</v>
      </c>
    </row>
    <row r="164" ht="20.1" hidden="1" customHeight="1" outlineLevel="1" spans="1:9">
      <c r="A164" s="212">
        <v>21602</v>
      </c>
      <c r="B164" s="63" t="s">
        <v>2612</v>
      </c>
      <c r="C164" s="214">
        <f t="shared" si="13"/>
        <v>100</v>
      </c>
      <c r="D164" s="215">
        <v>50</v>
      </c>
      <c r="E164" s="215"/>
      <c r="F164" s="215">
        <v>50</v>
      </c>
      <c r="G164" s="215"/>
      <c r="H164" s="215"/>
      <c r="I164" s="215"/>
    </row>
    <row r="165" ht="20.1" hidden="1" customHeight="1" outlineLevel="1" spans="1:9">
      <c r="A165" s="212">
        <v>21606</v>
      </c>
      <c r="B165" s="63" t="s">
        <v>2613</v>
      </c>
      <c r="C165" s="214">
        <f t="shared" si="13"/>
        <v>0</v>
      </c>
      <c r="D165" s="215"/>
      <c r="E165" s="215"/>
      <c r="F165" s="215"/>
      <c r="G165" s="215"/>
      <c r="H165" s="215"/>
      <c r="I165" s="215"/>
    </row>
    <row r="166" ht="20.1" hidden="1" customHeight="1" outlineLevel="1" spans="1:9">
      <c r="A166" s="212">
        <v>21699</v>
      </c>
      <c r="B166" s="63" t="s">
        <v>2614</v>
      </c>
      <c r="C166" s="214">
        <f t="shared" si="13"/>
        <v>0</v>
      </c>
      <c r="D166" s="215"/>
      <c r="E166" s="215"/>
      <c r="F166" s="215"/>
      <c r="G166" s="215"/>
      <c r="H166" s="215"/>
      <c r="I166" s="215"/>
    </row>
    <row r="167" ht="20.1" customHeight="1" collapsed="1" spans="1:9">
      <c r="A167" s="219">
        <v>217</v>
      </c>
      <c r="B167" s="114" t="s">
        <v>1951</v>
      </c>
      <c r="C167" s="210">
        <f t="shared" si="13"/>
        <v>0</v>
      </c>
      <c r="D167" s="211">
        <f t="shared" ref="D167:I167" si="18">SUM(D168:D172)</f>
        <v>0</v>
      </c>
      <c r="E167" s="211">
        <f t="shared" si="18"/>
        <v>0</v>
      </c>
      <c r="F167" s="211">
        <f t="shared" si="18"/>
        <v>0</v>
      </c>
      <c r="G167" s="211">
        <f t="shared" si="18"/>
        <v>0</v>
      </c>
      <c r="H167" s="211">
        <f t="shared" si="18"/>
        <v>0</v>
      </c>
      <c r="I167" s="211">
        <f t="shared" si="18"/>
        <v>0</v>
      </c>
    </row>
    <row r="168" ht="20.1" hidden="1" customHeight="1" outlineLevel="1" spans="1:9">
      <c r="A168" s="212">
        <v>21701</v>
      </c>
      <c r="B168" s="63" t="s">
        <v>2615</v>
      </c>
      <c r="C168" s="214">
        <f t="shared" si="13"/>
        <v>0</v>
      </c>
      <c r="D168" s="215"/>
      <c r="E168" s="215"/>
      <c r="F168" s="215"/>
      <c r="G168" s="215"/>
      <c r="H168" s="215"/>
      <c r="I168" s="215"/>
    </row>
    <row r="169" ht="20.1" hidden="1" customHeight="1" outlineLevel="1" spans="1:9">
      <c r="A169" s="212">
        <v>21702</v>
      </c>
      <c r="B169" s="63" t="s">
        <v>2616</v>
      </c>
      <c r="C169" s="214">
        <f t="shared" si="13"/>
        <v>0</v>
      </c>
      <c r="D169" s="215"/>
      <c r="E169" s="215"/>
      <c r="F169" s="215"/>
      <c r="G169" s="215"/>
      <c r="H169" s="215"/>
      <c r="I169" s="215"/>
    </row>
    <row r="170" ht="20.1" hidden="1" customHeight="1" outlineLevel="1" spans="1:9">
      <c r="A170" s="212">
        <v>21703</v>
      </c>
      <c r="B170" s="63" t="s">
        <v>2617</v>
      </c>
      <c r="C170" s="214">
        <f t="shared" si="13"/>
        <v>0</v>
      </c>
      <c r="D170" s="215"/>
      <c r="E170" s="215"/>
      <c r="F170" s="215"/>
      <c r="G170" s="215"/>
      <c r="H170" s="215"/>
      <c r="I170" s="215"/>
    </row>
    <row r="171" ht="20.1" hidden="1" customHeight="1" outlineLevel="1" spans="1:9">
      <c r="A171" s="212">
        <v>21704</v>
      </c>
      <c r="B171" s="63" t="s">
        <v>2618</v>
      </c>
      <c r="C171" s="214">
        <f t="shared" si="13"/>
        <v>0</v>
      </c>
      <c r="D171" s="215"/>
      <c r="E171" s="215"/>
      <c r="F171" s="215"/>
      <c r="G171" s="215"/>
      <c r="H171" s="215"/>
      <c r="I171" s="215"/>
    </row>
    <row r="172" ht="20.1" hidden="1" customHeight="1" outlineLevel="1" spans="1:9">
      <c r="A172" s="212">
        <v>21799</v>
      </c>
      <c r="B172" s="63" t="s">
        <v>2619</v>
      </c>
      <c r="C172" s="214">
        <f t="shared" si="13"/>
        <v>0</v>
      </c>
      <c r="D172" s="215"/>
      <c r="E172" s="215"/>
      <c r="F172" s="215"/>
      <c r="G172" s="215"/>
      <c r="H172" s="215"/>
      <c r="I172" s="215"/>
    </row>
    <row r="173" ht="20.1" customHeight="1" collapsed="1" spans="1:9">
      <c r="A173" s="219">
        <v>219</v>
      </c>
      <c r="B173" s="114" t="s">
        <v>2006</v>
      </c>
      <c r="C173" s="210">
        <f t="shared" si="13"/>
        <v>350</v>
      </c>
      <c r="D173" s="211">
        <f t="shared" ref="D173:I173" si="19">SUM(D174:D182)</f>
        <v>350</v>
      </c>
      <c r="E173" s="211">
        <f t="shared" si="19"/>
        <v>0</v>
      </c>
      <c r="F173" s="211">
        <f t="shared" si="19"/>
        <v>0</v>
      </c>
      <c r="G173" s="211">
        <f t="shared" si="19"/>
        <v>0</v>
      </c>
      <c r="H173" s="211">
        <f t="shared" si="19"/>
        <v>0</v>
      </c>
      <c r="I173" s="211">
        <f t="shared" si="19"/>
        <v>0</v>
      </c>
    </row>
    <row r="174" ht="20.1" hidden="1" customHeight="1" outlineLevel="1" spans="1:9">
      <c r="A174" s="212">
        <v>21901</v>
      </c>
      <c r="B174" s="63" t="s">
        <v>2620</v>
      </c>
      <c r="C174" s="214">
        <f t="shared" si="13"/>
        <v>275</v>
      </c>
      <c r="D174" s="215">
        <v>275</v>
      </c>
      <c r="E174" s="215"/>
      <c r="F174" s="215"/>
      <c r="G174" s="215"/>
      <c r="H174" s="215"/>
      <c r="I174" s="215"/>
    </row>
    <row r="175" ht="20.1" hidden="1" customHeight="1" outlineLevel="1" spans="1:9">
      <c r="A175" s="212">
        <v>21902</v>
      </c>
      <c r="B175" s="63" t="s">
        <v>2621</v>
      </c>
      <c r="C175" s="214">
        <f t="shared" si="13"/>
        <v>0</v>
      </c>
      <c r="D175" s="215"/>
      <c r="E175" s="215"/>
      <c r="F175" s="215"/>
      <c r="G175" s="215"/>
      <c r="H175" s="215"/>
      <c r="I175" s="215"/>
    </row>
    <row r="176" ht="20.1" hidden="1" customHeight="1" outlineLevel="1" spans="1:9">
      <c r="A176" s="212">
        <v>21903</v>
      </c>
      <c r="B176" s="63" t="s">
        <v>2622</v>
      </c>
      <c r="C176" s="214">
        <f t="shared" si="13"/>
        <v>0</v>
      </c>
      <c r="D176" s="215"/>
      <c r="E176" s="215"/>
      <c r="F176" s="215"/>
      <c r="G176" s="215"/>
      <c r="H176" s="215"/>
      <c r="I176" s="215"/>
    </row>
    <row r="177" ht="20.1" hidden="1" customHeight="1" outlineLevel="1" spans="1:9">
      <c r="A177" s="212">
        <v>21904</v>
      </c>
      <c r="B177" s="63" t="s">
        <v>2623</v>
      </c>
      <c r="C177" s="214">
        <f t="shared" si="13"/>
        <v>0</v>
      </c>
      <c r="D177" s="215"/>
      <c r="E177" s="215"/>
      <c r="F177" s="215"/>
      <c r="G177" s="215"/>
      <c r="H177" s="215"/>
      <c r="I177" s="215"/>
    </row>
    <row r="178" ht="20.1" hidden="1" customHeight="1" outlineLevel="1" spans="1:9">
      <c r="A178" s="212">
        <v>21905</v>
      </c>
      <c r="B178" s="63" t="s">
        <v>2624</v>
      </c>
      <c r="C178" s="214">
        <f t="shared" si="13"/>
        <v>0</v>
      </c>
      <c r="D178" s="215"/>
      <c r="E178" s="215"/>
      <c r="F178" s="215"/>
      <c r="G178" s="215"/>
      <c r="H178" s="215"/>
      <c r="I178" s="215"/>
    </row>
    <row r="179" ht="20.1" hidden="1" customHeight="1" outlineLevel="1" spans="1:9">
      <c r="A179" s="212">
        <v>21906</v>
      </c>
      <c r="B179" s="63" t="s">
        <v>2591</v>
      </c>
      <c r="C179" s="214">
        <f t="shared" si="13"/>
        <v>75</v>
      </c>
      <c r="D179" s="215">
        <v>75</v>
      </c>
      <c r="E179" s="215"/>
      <c r="F179" s="215"/>
      <c r="G179" s="215"/>
      <c r="H179" s="215"/>
      <c r="I179" s="215"/>
    </row>
    <row r="180" ht="20.1" hidden="1" customHeight="1" outlineLevel="1" spans="1:9">
      <c r="A180" s="212">
        <v>21907</v>
      </c>
      <c r="B180" s="63" t="s">
        <v>2625</v>
      </c>
      <c r="C180" s="214">
        <f t="shared" si="13"/>
        <v>0</v>
      </c>
      <c r="D180" s="215"/>
      <c r="E180" s="215"/>
      <c r="F180" s="215"/>
      <c r="G180" s="215"/>
      <c r="H180" s="215"/>
      <c r="I180" s="215"/>
    </row>
    <row r="181" ht="20.1" hidden="1" customHeight="1" outlineLevel="1" spans="1:9">
      <c r="A181" s="212">
        <v>21908</v>
      </c>
      <c r="B181" s="63" t="s">
        <v>2626</v>
      </c>
      <c r="C181" s="214">
        <f t="shared" si="13"/>
        <v>0</v>
      </c>
      <c r="D181" s="215"/>
      <c r="E181" s="215"/>
      <c r="F181" s="215"/>
      <c r="G181" s="215"/>
      <c r="H181" s="215"/>
      <c r="I181" s="215"/>
    </row>
    <row r="182" ht="20.1" hidden="1" customHeight="1" outlineLevel="1" spans="1:9">
      <c r="A182" s="212">
        <v>21999</v>
      </c>
      <c r="B182" s="63" t="s">
        <v>2627</v>
      </c>
      <c r="C182" s="214">
        <f t="shared" si="13"/>
        <v>0</v>
      </c>
      <c r="D182" s="215"/>
      <c r="E182" s="215"/>
      <c r="F182" s="215"/>
      <c r="G182" s="215"/>
      <c r="H182" s="215"/>
      <c r="I182" s="215"/>
    </row>
    <row r="183" ht="20.1" customHeight="1" collapsed="1" spans="1:9">
      <c r="A183" s="219">
        <v>220</v>
      </c>
      <c r="B183" s="114" t="s">
        <v>2024</v>
      </c>
      <c r="C183" s="210">
        <f t="shared" si="13"/>
        <v>1000</v>
      </c>
      <c r="D183" s="211">
        <f t="shared" ref="D183:I183" si="20">SUM(D184:D186)</f>
        <v>600</v>
      </c>
      <c r="E183" s="211">
        <f t="shared" si="20"/>
        <v>0</v>
      </c>
      <c r="F183" s="211">
        <f t="shared" si="20"/>
        <v>400</v>
      </c>
      <c r="G183" s="211">
        <f t="shared" si="20"/>
        <v>0</v>
      </c>
      <c r="H183" s="211">
        <f t="shared" si="20"/>
        <v>0</v>
      </c>
      <c r="I183" s="211">
        <f t="shared" si="20"/>
        <v>0</v>
      </c>
    </row>
    <row r="184" ht="20.1" hidden="1" customHeight="1" outlineLevel="1" spans="1:9">
      <c r="A184" s="212">
        <v>22001</v>
      </c>
      <c r="B184" s="63" t="s">
        <v>2628</v>
      </c>
      <c r="C184" s="214">
        <f t="shared" si="13"/>
        <v>1000</v>
      </c>
      <c r="D184" s="215">
        <v>600</v>
      </c>
      <c r="E184" s="215"/>
      <c r="F184" s="215">
        <v>400</v>
      </c>
      <c r="G184" s="215"/>
      <c r="H184" s="215"/>
      <c r="I184" s="215"/>
    </row>
    <row r="185" ht="20.1" hidden="1" customHeight="1" outlineLevel="1" spans="1:9">
      <c r="A185" s="212">
        <v>22005</v>
      </c>
      <c r="B185" s="63" t="s">
        <v>2629</v>
      </c>
      <c r="C185" s="214">
        <f t="shared" si="13"/>
        <v>0</v>
      </c>
      <c r="D185" s="215"/>
      <c r="E185" s="215"/>
      <c r="F185" s="215"/>
      <c r="G185" s="215"/>
      <c r="H185" s="215"/>
      <c r="I185" s="215"/>
    </row>
    <row r="186" ht="20.1" hidden="1" customHeight="1" outlineLevel="1" spans="1:9">
      <c r="A186" s="212">
        <v>22099</v>
      </c>
      <c r="B186" s="63" t="s">
        <v>2630</v>
      </c>
      <c r="C186" s="214">
        <f t="shared" si="13"/>
        <v>0</v>
      </c>
      <c r="D186" s="215"/>
      <c r="E186" s="215"/>
      <c r="F186" s="215"/>
      <c r="G186" s="215"/>
      <c r="H186" s="215"/>
      <c r="I186" s="215"/>
    </row>
    <row r="187" ht="20.1" customHeight="1" collapsed="1" spans="1:9">
      <c r="A187" s="219">
        <v>221</v>
      </c>
      <c r="B187" s="114" t="s">
        <v>2106</v>
      </c>
      <c r="C187" s="210">
        <f t="shared" si="13"/>
        <v>1800</v>
      </c>
      <c r="D187" s="211">
        <f t="shared" ref="D187:I187" si="21">SUM(D188:D190)</f>
        <v>1800</v>
      </c>
      <c r="E187" s="211">
        <f t="shared" si="21"/>
        <v>0</v>
      </c>
      <c r="F187" s="211">
        <f t="shared" si="21"/>
        <v>0</v>
      </c>
      <c r="G187" s="211">
        <f t="shared" si="21"/>
        <v>0</v>
      </c>
      <c r="H187" s="211">
        <f t="shared" si="21"/>
        <v>0</v>
      </c>
      <c r="I187" s="211">
        <f t="shared" si="21"/>
        <v>0</v>
      </c>
    </row>
    <row r="188" ht="20.1" hidden="1" customHeight="1" outlineLevel="1" spans="1:9">
      <c r="A188" s="212">
        <v>22101</v>
      </c>
      <c r="B188" s="63" t="s">
        <v>2631</v>
      </c>
      <c r="C188" s="214">
        <f t="shared" si="13"/>
        <v>1800</v>
      </c>
      <c r="D188" s="215">
        <v>1800</v>
      </c>
      <c r="E188" s="215"/>
      <c r="F188" s="215"/>
      <c r="G188" s="215"/>
      <c r="H188" s="215"/>
      <c r="I188" s="215"/>
    </row>
    <row r="189" ht="20.1" hidden="1" customHeight="1" outlineLevel="1" spans="1:9">
      <c r="A189" s="212">
        <v>22102</v>
      </c>
      <c r="B189" s="63" t="s">
        <v>2632</v>
      </c>
      <c r="C189" s="214">
        <f t="shared" si="13"/>
        <v>0</v>
      </c>
      <c r="D189" s="215"/>
      <c r="E189" s="215"/>
      <c r="F189" s="215"/>
      <c r="G189" s="215"/>
      <c r="H189" s="215"/>
      <c r="I189" s="215"/>
    </row>
    <row r="190" ht="20.1" hidden="1" customHeight="1" outlineLevel="1" spans="1:9">
      <c r="A190" s="212">
        <v>22103</v>
      </c>
      <c r="B190" s="63" t="s">
        <v>2633</v>
      </c>
      <c r="C190" s="214">
        <f t="shared" si="13"/>
        <v>0</v>
      </c>
      <c r="D190" s="215"/>
      <c r="E190" s="215"/>
      <c r="F190" s="215"/>
      <c r="G190" s="215"/>
      <c r="H190" s="215"/>
      <c r="I190" s="215"/>
    </row>
    <row r="191" ht="20.1" customHeight="1" collapsed="1" spans="1:9">
      <c r="A191" s="219">
        <v>222</v>
      </c>
      <c r="B191" s="114" t="s">
        <v>2148</v>
      </c>
      <c r="C191" s="210">
        <f t="shared" si="13"/>
        <v>80</v>
      </c>
      <c r="D191" s="211">
        <f t="shared" ref="D191:I191" si="22">SUM(D192:D195)</f>
        <v>80</v>
      </c>
      <c r="E191" s="211">
        <f t="shared" si="22"/>
        <v>0</v>
      </c>
      <c r="F191" s="211">
        <f t="shared" si="22"/>
        <v>0</v>
      </c>
      <c r="G191" s="211">
        <f t="shared" si="22"/>
        <v>0</v>
      </c>
      <c r="H191" s="211">
        <f t="shared" si="22"/>
        <v>0</v>
      </c>
      <c r="I191" s="211">
        <f t="shared" si="22"/>
        <v>0</v>
      </c>
    </row>
    <row r="192" ht="20.1" hidden="1" customHeight="1" outlineLevel="1" spans="1:9">
      <c r="A192" s="212">
        <v>22201</v>
      </c>
      <c r="B192" s="63" t="s">
        <v>2634</v>
      </c>
      <c r="C192" s="214">
        <f t="shared" si="13"/>
        <v>80</v>
      </c>
      <c r="D192" s="215">
        <v>80</v>
      </c>
      <c r="E192" s="215"/>
      <c r="F192" s="215"/>
      <c r="G192" s="215"/>
      <c r="H192" s="215"/>
      <c r="I192" s="215"/>
    </row>
    <row r="193" ht="20.1" hidden="1" customHeight="1" outlineLevel="1" spans="1:9">
      <c r="A193" s="212">
        <v>22203</v>
      </c>
      <c r="B193" s="63" t="s">
        <v>2635</v>
      </c>
      <c r="C193" s="214">
        <f t="shared" si="13"/>
        <v>0</v>
      </c>
      <c r="D193" s="215"/>
      <c r="E193" s="215"/>
      <c r="F193" s="215"/>
      <c r="G193" s="215"/>
      <c r="H193" s="215"/>
      <c r="I193" s="215"/>
    </row>
    <row r="194" ht="20.1" hidden="1" customHeight="1" outlineLevel="1" spans="1:9">
      <c r="A194" s="212">
        <v>22204</v>
      </c>
      <c r="B194" s="63" t="s">
        <v>2636</v>
      </c>
      <c r="C194" s="214">
        <f t="shared" si="13"/>
        <v>0</v>
      </c>
      <c r="D194" s="215"/>
      <c r="E194" s="215"/>
      <c r="F194" s="215"/>
      <c r="G194" s="215"/>
      <c r="H194" s="215"/>
      <c r="I194" s="215"/>
    </row>
    <row r="195" ht="20.1" hidden="1" customHeight="1" outlineLevel="1" spans="1:9">
      <c r="A195" s="212">
        <v>22205</v>
      </c>
      <c r="B195" s="63" t="s">
        <v>2637</v>
      </c>
      <c r="C195" s="214">
        <f t="shared" si="13"/>
        <v>0</v>
      </c>
      <c r="D195" s="215"/>
      <c r="E195" s="215"/>
      <c r="F195" s="215"/>
      <c r="G195" s="215"/>
      <c r="H195" s="215"/>
      <c r="I195" s="215"/>
    </row>
    <row r="196" ht="20.1" customHeight="1" collapsed="1" spans="1:9">
      <c r="A196" s="219">
        <v>224</v>
      </c>
      <c r="B196" s="114" t="s">
        <v>2232</v>
      </c>
      <c r="C196" s="210">
        <f t="shared" si="13"/>
        <v>1850</v>
      </c>
      <c r="D196" s="211">
        <f t="shared" ref="D196:I196" si="23">SUM(D197:D203)</f>
        <v>1850</v>
      </c>
      <c r="E196" s="211">
        <f t="shared" si="23"/>
        <v>0</v>
      </c>
      <c r="F196" s="211">
        <f t="shared" si="23"/>
        <v>0</v>
      </c>
      <c r="G196" s="211">
        <f t="shared" si="23"/>
        <v>0</v>
      </c>
      <c r="H196" s="211">
        <f t="shared" si="23"/>
        <v>0</v>
      </c>
      <c r="I196" s="211">
        <f t="shared" si="23"/>
        <v>0</v>
      </c>
    </row>
    <row r="197" ht="20.1" hidden="1" customHeight="1" outlineLevel="1" spans="1:9">
      <c r="A197" s="212">
        <v>22401</v>
      </c>
      <c r="B197" s="63" t="s">
        <v>2638</v>
      </c>
      <c r="C197" s="214">
        <f t="shared" si="13"/>
        <v>200</v>
      </c>
      <c r="D197" s="215">
        <v>200</v>
      </c>
      <c r="E197" s="215"/>
      <c r="F197" s="215"/>
      <c r="G197" s="215"/>
      <c r="H197" s="215"/>
      <c r="I197" s="215"/>
    </row>
    <row r="198" ht="20.1" hidden="1" customHeight="1" outlineLevel="1" spans="1:9">
      <c r="A198" s="212">
        <v>22402</v>
      </c>
      <c r="B198" s="63" t="s">
        <v>2639</v>
      </c>
      <c r="C198" s="214">
        <f t="shared" si="13"/>
        <v>1650</v>
      </c>
      <c r="D198" s="215">
        <v>1650</v>
      </c>
      <c r="E198" s="215"/>
      <c r="F198" s="215"/>
      <c r="G198" s="215"/>
      <c r="H198" s="215"/>
      <c r="I198" s="215"/>
    </row>
    <row r="199" ht="20.1" hidden="1" customHeight="1" outlineLevel="1" spans="1:9">
      <c r="A199" s="212">
        <v>22404</v>
      </c>
      <c r="B199" s="63" t="s">
        <v>2640</v>
      </c>
      <c r="C199" s="214">
        <f t="shared" ref="C199:C210" si="24">SUM(D199:I199)</f>
        <v>0</v>
      </c>
      <c r="D199" s="215"/>
      <c r="E199" s="215"/>
      <c r="F199" s="215"/>
      <c r="G199" s="215"/>
      <c r="H199" s="215"/>
      <c r="I199" s="215"/>
    </row>
    <row r="200" ht="20.1" hidden="1" customHeight="1" outlineLevel="1" spans="1:9">
      <c r="A200" s="212">
        <v>22405</v>
      </c>
      <c r="B200" s="63" t="s">
        <v>2641</v>
      </c>
      <c r="C200" s="214">
        <f t="shared" si="24"/>
        <v>0</v>
      </c>
      <c r="D200" s="215"/>
      <c r="E200" s="215"/>
      <c r="F200" s="215"/>
      <c r="G200" s="215"/>
      <c r="H200" s="215"/>
      <c r="I200" s="215"/>
    </row>
    <row r="201" ht="20.1" hidden="1" customHeight="1" outlineLevel="1" spans="1:9">
      <c r="A201" s="212">
        <v>22406</v>
      </c>
      <c r="B201" s="63" t="s">
        <v>2642</v>
      </c>
      <c r="C201" s="214">
        <f t="shared" si="24"/>
        <v>0</v>
      </c>
      <c r="D201" s="215"/>
      <c r="E201" s="215"/>
      <c r="F201" s="215"/>
      <c r="G201" s="215"/>
      <c r="H201" s="215"/>
      <c r="I201" s="215"/>
    </row>
    <row r="202" ht="20.1" hidden="1" customHeight="1" outlineLevel="1" spans="1:9">
      <c r="A202" s="212">
        <v>22407</v>
      </c>
      <c r="B202" s="63" t="s">
        <v>2643</v>
      </c>
      <c r="C202" s="214">
        <f t="shared" si="24"/>
        <v>0</v>
      </c>
      <c r="D202" s="215"/>
      <c r="E202" s="215"/>
      <c r="F202" s="215"/>
      <c r="G202" s="215"/>
      <c r="H202" s="215"/>
      <c r="I202" s="215"/>
    </row>
    <row r="203" ht="20.1" hidden="1" customHeight="1" outlineLevel="1" spans="1:9">
      <c r="A203" s="212">
        <v>22499</v>
      </c>
      <c r="B203" s="63" t="s">
        <v>2644</v>
      </c>
      <c r="C203" s="214">
        <f t="shared" si="24"/>
        <v>0</v>
      </c>
      <c r="D203" s="215"/>
      <c r="E203" s="215"/>
      <c r="F203" s="215"/>
      <c r="G203" s="215"/>
      <c r="H203" s="215"/>
      <c r="I203" s="215"/>
    </row>
    <row r="204" ht="20.1" hidden="1" customHeight="1" collapsed="1" spans="1:9">
      <c r="A204" s="220">
        <v>227</v>
      </c>
      <c r="B204" s="221" t="s">
        <v>2316</v>
      </c>
      <c r="C204" s="210">
        <f t="shared" si="24"/>
        <v>3500</v>
      </c>
      <c r="D204" s="222">
        <v>3500</v>
      </c>
      <c r="E204" s="222"/>
      <c r="F204" s="222"/>
      <c r="G204" s="222"/>
      <c r="H204" s="222"/>
      <c r="I204" s="222"/>
    </row>
    <row r="205" ht="20.1" customHeight="1" spans="1:9">
      <c r="A205" s="219">
        <v>229</v>
      </c>
      <c r="B205" s="114" t="s">
        <v>472</v>
      </c>
      <c r="C205" s="210">
        <f t="shared" si="24"/>
        <v>0</v>
      </c>
      <c r="D205" s="211">
        <f t="shared" ref="D205:I205" si="25">SUM(D206:D207)</f>
        <v>0</v>
      </c>
      <c r="E205" s="211">
        <f t="shared" si="25"/>
        <v>0</v>
      </c>
      <c r="F205" s="211">
        <f t="shared" si="25"/>
        <v>0</v>
      </c>
      <c r="G205" s="211">
        <f t="shared" si="25"/>
        <v>0</v>
      </c>
      <c r="H205" s="211">
        <f t="shared" si="25"/>
        <v>0</v>
      </c>
      <c r="I205" s="211">
        <f t="shared" si="25"/>
        <v>0</v>
      </c>
    </row>
    <row r="206" ht="20.1" hidden="1" customHeight="1" outlineLevel="1" spans="1:9">
      <c r="A206" s="212">
        <v>22902</v>
      </c>
      <c r="B206" s="63" t="s">
        <v>2645</v>
      </c>
      <c r="C206" s="214">
        <f t="shared" si="24"/>
        <v>0</v>
      </c>
      <c r="D206" s="215"/>
      <c r="E206" s="215"/>
      <c r="F206" s="215"/>
      <c r="G206" s="215"/>
      <c r="H206" s="215"/>
      <c r="I206" s="215"/>
    </row>
    <row r="207" ht="20.1" hidden="1" customHeight="1" outlineLevel="1" spans="1:9">
      <c r="A207" s="212">
        <v>22999</v>
      </c>
      <c r="B207" s="63" t="s">
        <v>2646</v>
      </c>
      <c r="C207" s="214">
        <f t="shared" si="24"/>
        <v>0</v>
      </c>
      <c r="D207" s="215"/>
      <c r="E207" s="215"/>
      <c r="F207" s="215"/>
      <c r="G207" s="215"/>
      <c r="H207" s="215"/>
      <c r="I207" s="215"/>
    </row>
    <row r="208" ht="20.1" customHeight="1" collapsed="1" spans="1:9">
      <c r="A208" s="219">
        <v>232</v>
      </c>
      <c r="B208" s="114" t="s">
        <v>2324</v>
      </c>
      <c r="C208" s="210">
        <f t="shared" si="24"/>
        <v>1275</v>
      </c>
      <c r="D208" s="211">
        <f>SUM(D209)</f>
        <v>1275</v>
      </c>
      <c r="E208" s="211">
        <f t="shared" ref="D208:I208" si="26">SUM(E209)</f>
        <v>0</v>
      </c>
      <c r="F208" s="211">
        <f t="shared" si="26"/>
        <v>0</v>
      </c>
      <c r="G208" s="211">
        <f t="shared" si="26"/>
        <v>0</v>
      </c>
      <c r="H208" s="211">
        <f t="shared" si="26"/>
        <v>0</v>
      </c>
      <c r="I208" s="211">
        <f t="shared" si="26"/>
        <v>0</v>
      </c>
    </row>
    <row r="209" ht="20.1" hidden="1" customHeight="1" outlineLevel="1" spans="1:9">
      <c r="A209" s="212">
        <v>23203</v>
      </c>
      <c r="B209" s="63" t="s">
        <v>2647</v>
      </c>
      <c r="C209" s="214">
        <f t="shared" si="24"/>
        <v>1275</v>
      </c>
      <c r="D209" s="215">
        <v>1275</v>
      </c>
      <c r="E209" s="215"/>
      <c r="F209" s="215"/>
      <c r="G209" s="215"/>
      <c r="H209" s="215"/>
      <c r="I209" s="215"/>
    </row>
    <row r="210" ht="20.1" hidden="1" customHeight="1" collapsed="1" spans="1:9">
      <c r="A210" s="220">
        <v>233</v>
      </c>
      <c r="B210" s="221" t="s">
        <v>2348</v>
      </c>
      <c r="C210" s="210">
        <f t="shared" si="24"/>
        <v>0</v>
      </c>
      <c r="D210" s="222"/>
      <c r="E210" s="222"/>
      <c r="F210" s="222"/>
      <c r="G210" s="222"/>
      <c r="H210" s="222"/>
      <c r="I210" s="222"/>
    </row>
  </sheetData>
  <autoFilter xmlns:etc="http://www.wps.cn/officeDocument/2017/etCustomData" ref="A5:I210" etc:filterBottomFollowUsedRange="0">
    <filterColumn colId="0">
      <filters>
        <filter val="210"/>
        <filter val="211"/>
        <filter val="212"/>
        <filter val="213"/>
        <filter val="214"/>
        <filter val="215"/>
        <filter val="216"/>
        <filter val="217"/>
        <filter val="219"/>
        <filter val="220"/>
        <filter val="221"/>
        <filter val="222"/>
        <filter val="224"/>
        <filter val="227"/>
        <filter val="229"/>
        <filter val="232"/>
        <filter val="233"/>
        <filter val="201"/>
        <filter val="202"/>
        <filter val="203"/>
        <filter val="204"/>
        <filter val="205"/>
        <filter val="206"/>
        <filter val="207"/>
        <filter val="208"/>
      </filters>
    </filterColumn>
    <filterColumn colId="5">
      <colorFilter dxfId="0"/>
    </filterColumn>
    <extLst/>
  </autoFilter>
  <mergeCells count="9">
    <mergeCell ref="A2:I2"/>
    <mergeCell ref="A4:B4"/>
    <mergeCell ref="C4:C5"/>
    <mergeCell ref="D4:D5"/>
    <mergeCell ref="E4:E5"/>
    <mergeCell ref="F4:F5"/>
    <mergeCell ref="G4:G5"/>
    <mergeCell ref="H4:H5"/>
    <mergeCell ref="I4:I5"/>
  </mergeCells>
  <printOptions horizontalCentered="1"/>
  <pageMargins left="0.471527777777778" right="0.471527777777778" top="0.471527777777778" bottom="0.354166666666667" header="0.118055555555556" footer="0.118055555555556"/>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R32"/>
  <sheetViews>
    <sheetView showGridLines="0" showZeros="0" workbookViewId="0">
      <pane ySplit="5" topLeftCell="A21" activePane="bottomLeft" state="frozen"/>
      <selection/>
      <selection pane="bottomLeft" activeCell="L34" sqref="L34"/>
    </sheetView>
  </sheetViews>
  <sheetFormatPr defaultColWidth="9" defaultRowHeight="13.5"/>
  <cols>
    <col min="1" max="1" width="5.5" style="39" customWidth="1"/>
    <col min="2" max="2" width="23" style="39" customWidth="1"/>
    <col min="3" max="6" width="9.25" style="39" customWidth="1"/>
    <col min="7" max="7" width="7.4" style="39" customWidth="1"/>
    <col min="8" max="8" width="9.25" style="39" customWidth="1"/>
    <col min="9" max="9" width="7.4" style="39" customWidth="1"/>
    <col min="10" max="10" width="9.25" style="39" customWidth="1"/>
    <col min="11" max="11" width="7.4" style="39" customWidth="1"/>
    <col min="12" max="13" width="9.25" style="39" customWidth="1"/>
    <col min="14" max="18" width="7.4" style="39" customWidth="1"/>
    <col min="19" max="16384" width="9" style="39"/>
  </cols>
  <sheetData>
    <row r="1" ht="14.25" spans="1:1">
      <c r="A1" s="41" t="s">
        <v>2648</v>
      </c>
    </row>
    <row r="2" s="37" customFormat="1" ht="22.5" spans="1:18">
      <c r="A2" s="34" t="s">
        <v>2649</v>
      </c>
      <c r="B2" s="34"/>
      <c r="C2" s="34"/>
      <c r="D2" s="34"/>
      <c r="E2" s="34"/>
      <c r="F2" s="34"/>
      <c r="G2" s="34"/>
      <c r="H2" s="34"/>
      <c r="I2" s="34"/>
      <c r="J2" s="34"/>
      <c r="K2" s="34"/>
      <c r="L2" s="34"/>
      <c r="M2" s="34"/>
      <c r="N2" s="34"/>
      <c r="O2" s="34"/>
      <c r="P2" s="34"/>
      <c r="Q2" s="34"/>
      <c r="R2" s="34"/>
    </row>
    <row r="3" ht="20.25" customHeight="1" spans="4:18">
      <c r="D3" s="204"/>
      <c r="E3" s="204"/>
      <c r="F3" s="204"/>
      <c r="G3" s="204"/>
      <c r="H3" s="204"/>
      <c r="I3" s="204"/>
      <c r="R3" s="5" t="s">
        <v>2650</v>
      </c>
    </row>
    <row r="4" s="38" customFormat="1" ht="23.1" customHeight="1" spans="1:18">
      <c r="A4" s="78" t="s">
        <v>21</v>
      </c>
      <c r="B4" s="78"/>
      <c r="C4" s="205" t="s">
        <v>2651</v>
      </c>
      <c r="D4" s="78">
        <v>501</v>
      </c>
      <c r="E4" s="78">
        <v>502</v>
      </c>
      <c r="F4" s="78">
        <v>503</v>
      </c>
      <c r="G4" s="78">
        <v>504</v>
      </c>
      <c r="H4" s="78">
        <v>505</v>
      </c>
      <c r="I4" s="78">
        <v>506</v>
      </c>
      <c r="J4" s="78">
        <v>507</v>
      </c>
      <c r="K4" s="78">
        <v>508</v>
      </c>
      <c r="L4" s="78">
        <v>509</v>
      </c>
      <c r="M4" s="78">
        <v>510</v>
      </c>
      <c r="N4" s="78">
        <v>511</v>
      </c>
      <c r="O4" s="78">
        <v>512</v>
      </c>
      <c r="P4" s="78">
        <v>513</v>
      </c>
      <c r="Q4" s="78">
        <v>514</v>
      </c>
      <c r="R4" s="78">
        <v>515</v>
      </c>
    </row>
    <row r="5" s="38" customFormat="1" ht="69" customHeight="1" spans="1:18">
      <c r="A5" s="78" t="s">
        <v>25</v>
      </c>
      <c r="B5" s="78" t="s">
        <v>26</v>
      </c>
      <c r="C5" s="205"/>
      <c r="D5" s="73" t="s">
        <v>2652</v>
      </c>
      <c r="E5" s="73" t="s">
        <v>2653</v>
      </c>
      <c r="F5" s="73" t="s">
        <v>2654</v>
      </c>
      <c r="G5" s="73" t="s">
        <v>2655</v>
      </c>
      <c r="H5" s="73" t="s">
        <v>2656</v>
      </c>
      <c r="I5" s="73" t="s">
        <v>2657</v>
      </c>
      <c r="J5" s="73" t="s">
        <v>2658</v>
      </c>
      <c r="K5" s="73" t="s">
        <v>2659</v>
      </c>
      <c r="L5" s="73" t="s">
        <v>2660</v>
      </c>
      <c r="M5" s="73" t="s">
        <v>2661</v>
      </c>
      <c r="N5" s="73" t="s">
        <v>2662</v>
      </c>
      <c r="O5" s="73" t="s">
        <v>2455</v>
      </c>
      <c r="P5" s="73" t="s">
        <v>2363</v>
      </c>
      <c r="Q5" s="73" t="s">
        <v>2663</v>
      </c>
      <c r="R5" s="73" t="s">
        <v>472</v>
      </c>
    </row>
    <row r="6" ht="20.1" customHeight="1" spans="1:18">
      <c r="A6" s="58">
        <v>201</v>
      </c>
      <c r="B6" s="63" t="s">
        <v>61</v>
      </c>
      <c r="C6" s="125">
        <f>SUM(D6:R6)</f>
        <v>43800</v>
      </c>
      <c r="D6" s="85">
        <v>19311</v>
      </c>
      <c r="E6" s="85">
        <v>3610</v>
      </c>
      <c r="F6" s="85">
        <v>4606</v>
      </c>
      <c r="G6" s="85"/>
      <c r="H6" s="85">
        <v>16273</v>
      </c>
      <c r="I6" s="85"/>
      <c r="J6" s="85"/>
      <c r="K6" s="85"/>
      <c r="L6" s="85"/>
      <c r="M6" s="85"/>
      <c r="N6" s="85"/>
      <c r="O6" s="85"/>
      <c r="P6" s="85"/>
      <c r="Q6" s="85"/>
      <c r="R6" s="85"/>
    </row>
    <row r="7" ht="20.1" customHeight="1" spans="1:18">
      <c r="A7" s="58">
        <v>202</v>
      </c>
      <c r="B7" s="63" t="s">
        <v>417</v>
      </c>
      <c r="C7" s="125">
        <f t="shared" ref="C7:C31" si="0">SUM(D7:R7)</f>
        <v>0</v>
      </c>
      <c r="D7" s="85"/>
      <c r="E7" s="85"/>
      <c r="F7" s="85"/>
      <c r="G7" s="85"/>
      <c r="H7" s="85"/>
      <c r="I7" s="85"/>
      <c r="J7" s="85"/>
      <c r="K7" s="85"/>
      <c r="L7" s="85"/>
      <c r="M7" s="85"/>
      <c r="N7" s="85"/>
      <c r="O7" s="85"/>
      <c r="P7" s="85"/>
      <c r="Q7" s="85"/>
      <c r="R7" s="85"/>
    </row>
    <row r="8" ht="20.1" customHeight="1" spans="1:18">
      <c r="A8" s="58">
        <v>203</v>
      </c>
      <c r="B8" s="63" t="s">
        <v>485</v>
      </c>
      <c r="C8" s="125">
        <f t="shared" si="0"/>
        <v>0</v>
      </c>
      <c r="D8" s="85"/>
      <c r="E8" s="85"/>
      <c r="F8" s="85"/>
      <c r="G8" s="85"/>
      <c r="H8" s="85"/>
      <c r="I8" s="85"/>
      <c r="J8" s="85"/>
      <c r="K8" s="85"/>
      <c r="L8" s="85"/>
      <c r="M8" s="85"/>
      <c r="N8" s="85"/>
      <c r="O8" s="85"/>
      <c r="P8" s="85"/>
      <c r="Q8" s="85"/>
      <c r="R8" s="85"/>
    </row>
    <row r="9" ht="20.1" customHeight="1" spans="1:18">
      <c r="A9" s="58">
        <v>204</v>
      </c>
      <c r="B9" s="63" t="s">
        <v>520</v>
      </c>
      <c r="C9" s="125">
        <f t="shared" si="0"/>
        <v>11020</v>
      </c>
      <c r="D9" s="85">
        <v>6809</v>
      </c>
      <c r="E9" s="85">
        <v>2389</v>
      </c>
      <c r="F9" s="85">
        <v>1822</v>
      </c>
      <c r="G9" s="85"/>
      <c r="H9" s="85"/>
      <c r="I9" s="85"/>
      <c r="J9" s="85"/>
      <c r="K9" s="85"/>
      <c r="L9" s="85"/>
      <c r="M9" s="85"/>
      <c r="N9" s="85"/>
      <c r="O9" s="85"/>
      <c r="P9" s="85"/>
      <c r="Q9" s="85"/>
      <c r="R9" s="85"/>
    </row>
    <row r="10" ht="20.1" customHeight="1" spans="1:18">
      <c r="A10" s="58">
        <v>205</v>
      </c>
      <c r="B10" s="63" t="s">
        <v>659</v>
      </c>
      <c r="C10" s="125">
        <f t="shared" si="0"/>
        <v>82670</v>
      </c>
      <c r="D10" s="85">
        <v>1421</v>
      </c>
      <c r="E10" s="85">
        <v>5723</v>
      </c>
      <c r="F10" s="85">
        <v>6900</v>
      </c>
      <c r="G10" s="85"/>
      <c r="H10" s="85">
        <v>58670</v>
      </c>
      <c r="I10" s="85"/>
      <c r="J10" s="85"/>
      <c r="K10" s="85"/>
      <c r="L10" s="85">
        <v>9956</v>
      </c>
      <c r="M10" s="85"/>
      <c r="N10" s="85"/>
      <c r="O10" s="85"/>
      <c r="P10" s="85"/>
      <c r="Q10" s="85"/>
      <c r="R10" s="85"/>
    </row>
    <row r="11" ht="20.1" customHeight="1" spans="1:18">
      <c r="A11" s="58">
        <v>206</v>
      </c>
      <c r="B11" s="63" t="s">
        <v>759</v>
      </c>
      <c r="C11" s="125">
        <f t="shared" si="0"/>
        <v>2600</v>
      </c>
      <c r="D11" s="85"/>
      <c r="E11" s="85">
        <v>2600</v>
      </c>
      <c r="F11" s="85"/>
      <c r="G11" s="85"/>
      <c r="H11" s="85"/>
      <c r="I11" s="85"/>
      <c r="J11" s="85"/>
      <c r="K11" s="85"/>
      <c r="L11" s="85"/>
      <c r="M11" s="85"/>
      <c r="N11" s="85"/>
      <c r="O11" s="85"/>
      <c r="P11" s="85"/>
      <c r="Q11" s="85"/>
      <c r="R11" s="85"/>
    </row>
    <row r="12" ht="20.1" customHeight="1" spans="1:18">
      <c r="A12" s="58">
        <v>207</v>
      </c>
      <c r="B12" s="63" t="s">
        <v>863</v>
      </c>
      <c r="C12" s="125">
        <f t="shared" si="0"/>
        <v>2235</v>
      </c>
      <c r="D12" s="85">
        <v>284</v>
      </c>
      <c r="E12" s="85">
        <v>1535</v>
      </c>
      <c r="F12" s="85">
        <v>416</v>
      </c>
      <c r="G12" s="85"/>
      <c r="H12" s="85"/>
      <c r="I12" s="85"/>
      <c r="J12" s="85"/>
      <c r="K12" s="85"/>
      <c r="L12" s="85"/>
      <c r="M12" s="85"/>
      <c r="N12" s="85"/>
      <c r="O12" s="85"/>
      <c r="P12" s="85"/>
      <c r="Q12" s="85"/>
      <c r="R12" s="85"/>
    </row>
    <row r="13" ht="20.1" customHeight="1" spans="1:18">
      <c r="A13" s="58">
        <v>208</v>
      </c>
      <c r="B13" s="63" t="s">
        <v>961</v>
      </c>
      <c r="C13" s="125">
        <f t="shared" si="0"/>
        <v>34620</v>
      </c>
      <c r="D13" s="85">
        <v>2214</v>
      </c>
      <c r="E13" s="85">
        <v>736</v>
      </c>
      <c r="F13" s="85">
        <v>300</v>
      </c>
      <c r="G13" s="85"/>
      <c r="H13" s="85">
        <v>1000</v>
      </c>
      <c r="I13" s="85"/>
      <c r="J13" s="85"/>
      <c r="K13" s="85"/>
      <c r="L13" s="85">
        <v>200</v>
      </c>
      <c r="M13" s="85">
        <v>30170</v>
      </c>
      <c r="N13" s="85"/>
      <c r="O13" s="85"/>
      <c r="P13" s="85"/>
      <c r="Q13" s="85"/>
      <c r="R13" s="85"/>
    </row>
    <row r="14" ht="20.1" customHeight="1" spans="1:18">
      <c r="A14" s="58">
        <v>210</v>
      </c>
      <c r="B14" s="63" t="s">
        <v>1197</v>
      </c>
      <c r="C14" s="125">
        <f t="shared" si="0"/>
        <v>15275</v>
      </c>
      <c r="D14" s="85">
        <v>1500</v>
      </c>
      <c r="E14" s="85">
        <v>1614</v>
      </c>
      <c r="F14" s="85">
        <v>1490</v>
      </c>
      <c r="G14" s="85"/>
      <c r="H14" s="85">
        <v>2350</v>
      </c>
      <c r="I14" s="85"/>
      <c r="J14" s="85"/>
      <c r="K14" s="85"/>
      <c r="L14" s="85">
        <v>3500</v>
      </c>
      <c r="M14" s="85">
        <v>4821</v>
      </c>
      <c r="N14" s="85"/>
      <c r="O14" s="85"/>
      <c r="P14" s="85"/>
      <c r="Q14" s="85"/>
      <c r="R14" s="85"/>
    </row>
    <row r="15" ht="20.1" customHeight="1" spans="1:18">
      <c r="A15" s="58">
        <v>211</v>
      </c>
      <c r="B15" s="63" t="s">
        <v>1333</v>
      </c>
      <c r="C15" s="125">
        <f t="shared" si="0"/>
        <v>4608</v>
      </c>
      <c r="D15" s="85"/>
      <c r="E15" s="85">
        <v>600</v>
      </c>
      <c r="F15" s="85">
        <v>1269</v>
      </c>
      <c r="G15" s="85"/>
      <c r="H15" s="85"/>
      <c r="I15" s="85"/>
      <c r="J15" s="85">
        <v>2739</v>
      </c>
      <c r="K15" s="85"/>
      <c r="L15" s="85"/>
      <c r="M15" s="85"/>
      <c r="N15" s="85"/>
      <c r="O15" s="85"/>
      <c r="P15" s="85"/>
      <c r="Q15" s="85"/>
      <c r="R15" s="85"/>
    </row>
    <row r="16" ht="20.1" customHeight="1" spans="1:18">
      <c r="A16" s="58">
        <v>212</v>
      </c>
      <c r="B16" s="63" t="s">
        <v>1474</v>
      </c>
      <c r="C16" s="125">
        <f t="shared" si="0"/>
        <v>16890</v>
      </c>
      <c r="D16" s="85">
        <v>3000</v>
      </c>
      <c r="E16" s="85">
        <v>500</v>
      </c>
      <c r="F16" s="85">
        <v>10890</v>
      </c>
      <c r="G16" s="85"/>
      <c r="H16" s="85">
        <v>2000</v>
      </c>
      <c r="I16" s="85"/>
      <c r="J16" s="85"/>
      <c r="K16" s="85"/>
      <c r="L16" s="85">
        <v>500</v>
      </c>
      <c r="M16" s="85"/>
      <c r="N16" s="85"/>
      <c r="O16" s="85"/>
      <c r="P16" s="85"/>
      <c r="Q16" s="85"/>
      <c r="R16" s="85"/>
    </row>
    <row r="17" ht="20.1" customHeight="1" spans="1:18">
      <c r="A17" s="58">
        <v>213</v>
      </c>
      <c r="B17" s="63" t="s">
        <v>1513</v>
      </c>
      <c r="C17" s="125">
        <f t="shared" si="0"/>
        <v>24165</v>
      </c>
      <c r="D17" s="85">
        <v>2739</v>
      </c>
      <c r="E17" s="85">
        <v>9798</v>
      </c>
      <c r="F17" s="85">
        <v>5850</v>
      </c>
      <c r="G17" s="85"/>
      <c r="H17" s="85">
        <v>1265</v>
      </c>
      <c r="I17" s="85"/>
      <c r="J17" s="85"/>
      <c r="K17" s="85"/>
      <c r="L17" s="85">
        <v>4513</v>
      </c>
      <c r="M17" s="85"/>
      <c r="N17" s="85"/>
      <c r="O17" s="85"/>
      <c r="P17" s="85"/>
      <c r="Q17" s="85"/>
      <c r="R17" s="85"/>
    </row>
    <row r="18" ht="20.1" customHeight="1" spans="1:18">
      <c r="A18" s="58">
        <v>214</v>
      </c>
      <c r="B18" s="63" t="s">
        <v>1709</v>
      </c>
      <c r="C18" s="125">
        <f t="shared" si="0"/>
        <v>450</v>
      </c>
      <c r="D18" s="85"/>
      <c r="E18" s="85"/>
      <c r="F18" s="85">
        <v>450</v>
      </c>
      <c r="G18" s="85"/>
      <c r="H18" s="85"/>
      <c r="I18" s="85"/>
      <c r="J18" s="85"/>
      <c r="K18" s="85"/>
      <c r="L18" s="85"/>
      <c r="M18" s="85"/>
      <c r="N18" s="85"/>
      <c r="O18" s="85"/>
      <c r="P18" s="85"/>
      <c r="Q18" s="85"/>
      <c r="R18" s="85"/>
    </row>
    <row r="19" ht="20.1" customHeight="1" spans="1:18">
      <c r="A19" s="58">
        <v>215</v>
      </c>
      <c r="B19" s="206" t="s">
        <v>1811</v>
      </c>
      <c r="C19" s="125">
        <f t="shared" si="0"/>
        <v>24712</v>
      </c>
      <c r="D19" s="85"/>
      <c r="E19" s="85"/>
      <c r="F19" s="85">
        <v>2600</v>
      </c>
      <c r="G19" s="85"/>
      <c r="H19" s="85"/>
      <c r="I19" s="85"/>
      <c r="J19" s="85">
        <v>22112</v>
      </c>
      <c r="K19" s="85"/>
      <c r="L19" s="85"/>
      <c r="M19" s="85"/>
      <c r="N19" s="85"/>
      <c r="O19" s="85"/>
      <c r="P19" s="85"/>
      <c r="Q19" s="85"/>
      <c r="R19" s="85"/>
    </row>
    <row r="20" ht="20.1" customHeight="1" spans="1:18">
      <c r="A20" s="58">
        <v>216</v>
      </c>
      <c r="B20" s="206" t="s">
        <v>1919</v>
      </c>
      <c r="C20" s="125">
        <f t="shared" si="0"/>
        <v>100</v>
      </c>
      <c r="D20" s="85"/>
      <c r="E20" s="85">
        <v>100</v>
      </c>
      <c r="F20" s="85"/>
      <c r="G20" s="85"/>
      <c r="H20" s="85"/>
      <c r="I20" s="85"/>
      <c r="J20" s="85"/>
      <c r="K20" s="85"/>
      <c r="L20" s="85"/>
      <c r="M20" s="85"/>
      <c r="N20" s="85"/>
      <c r="O20" s="85"/>
      <c r="P20" s="85"/>
      <c r="Q20" s="85"/>
      <c r="R20" s="85"/>
    </row>
    <row r="21" ht="20.1" customHeight="1" spans="1:18">
      <c r="A21" s="58">
        <v>217</v>
      </c>
      <c r="B21" s="58" t="s">
        <v>1951</v>
      </c>
      <c r="C21" s="125">
        <f t="shared" si="0"/>
        <v>0</v>
      </c>
      <c r="D21" s="85"/>
      <c r="E21" s="85"/>
      <c r="F21" s="85"/>
      <c r="G21" s="85"/>
      <c r="H21" s="85"/>
      <c r="I21" s="85"/>
      <c r="J21" s="85"/>
      <c r="K21" s="85"/>
      <c r="L21" s="85"/>
      <c r="M21" s="85"/>
      <c r="N21" s="85"/>
      <c r="O21" s="85"/>
      <c r="P21" s="85"/>
      <c r="Q21" s="85"/>
      <c r="R21" s="85"/>
    </row>
    <row r="22" ht="20.1" customHeight="1" spans="1:18">
      <c r="A22" s="58">
        <v>219</v>
      </c>
      <c r="B22" s="206" t="s">
        <v>2006</v>
      </c>
      <c r="C22" s="125">
        <f t="shared" si="0"/>
        <v>350</v>
      </c>
      <c r="D22" s="85"/>
      <c r="E22" s="85"/>
      <c r="F22" s="85"/>
      <c r="G22" s="85"/>
      <c r="H22" s="85"/>
      <c r="I22" s="85"/>
      <c r="J22" s="85"/>
      <c r="K22" s="85"/>
      <c r="L22" s="85"/>
      <c r="M22" s="85"/>
      <c r="N22" s="85"/>
      <c r="O22" s="85"/>
      <c r="P22" s="85"/>
      <c r="Q22" s="85"/>
      <c r="R22" s="85">
        <v>350</v>
      </c>
    </row>
    <row r="23" ht="20.1" customHeight="1" spans="1:18">
      <c r="A23" s="58">
        <v>220</v>
      </c>
      <c r="B23" s="206" t="s">
        <v>2024</v>
      </c>
      <c r="C23" s="125">
        <f t="shared" si="0"/>
        <v>1000</v>
      </c>
      <c r="D23" s="85">
        <v>1000</v>
      </c>
      <c r="E23" s="85"/>
      <c r="F23" s="85"/>
      <c r="G23" s="85"/>
      <c r="H23" s="85"/>
      <c r="I23" s="85"/>
      <c r="J23" s="85"/>
      <c r="K23" s="85"/>
      <c r="L23" s="85"/>
      <c r="M23" s="85"/>
      <c r="N23" s="85"/>
      <c r="O23" s="85"/>
      <c r="P23" s="85"/>
      <c r="Q23" s="85"/>
      <c r="R23" s="85"/>
    </row>
    <row r="24" ht="20.1" customHeight="1" spans="1:18">
      <c r="A24" s="58">
        <v>221</v>
      </c>
      <c r="B24" s="206" t="s">
        <v>2106</v>
      </c>
      <c r="C24" s="125">
        <f t="shared" si="0"/>
        <v>1800</v>
      </c>
      <c r="D24" s="85"/>
      <c r="E24" s="85"/>
      <c r="F24" s="85">
        <v>1800</v>
      </c>
      <c r="G24" s="85"/>
      <c r="H24" s="85"/>
      <c r="I24" s="85"/>
      <c r="J24" s="85"/>
      <c r="K24" s="85"/>
      <c r="L24" s="85"/>
      <c r="M24" s="85"/>
      <c r="N24" s="85"/>
      <c r="O24" s="85"/>
      <c r="P24" s="85"/>
      <c r="Q24" s="85"/>
      <c r="R24" s="85"/>
    </row>
    <row r="25" ht="20.1" customHeight="1" spans="1:18">
      <c r="A25" s="58">
        <v>222</v>
      </c>
      <c r="B25" s="206" t="s">
        <v>2148</v>
      </c>
      <c r="C25" s="125">
        <f t="shared" si="0"/>
        <v>80</v>
      </c>
      <c r="D25" s="85"/>
      <c r="E25" s="85">
        <v>80</v>
      </c>
      <c r="F25" s="85"/>
      <c r="G25" s="85"/>
      <c r="H25" s="85"/>
      <c r="I25" s="85"/>
      <c r="J25" s="85"/>
      <c r="K25" s="85"/>
      <c r="L25" s="85"/>
      <c r="M25" s="85"/>
      <c r="N25" s="85"/>
      <c r="O25" s="85"/>
      <c r="P25" s="85"/>
      <c r="Q25" s="85"/>
      <c r="R25" s="85"/>
    </row>
    <row r="26" ht="20.1" customHeight="1" spans="1:18">
      <c r="A26" s="58">
        <v>224</v>
      </c>
      <c r="B26" s="206" t="s">
        <v>2232</v>
      </c>
      <c r="C26" s="125">
        <f t="shared" si="0"/>
        <v>1850</v>
      </c>
      <c r="D26" s="85">
        <v>790</v>
      </c>
      <c r="E26" s="85">
        <v>369</v>
      </c>
      <c r="F26" s="85">
        <v>691</v>
      </c>
      <c r="G26" s="85"/>
      <c r="H26" s="85"/>
      <c r="I26" s="85"/>
      <c r="J26" s="85"/>
      <c r="K26" s="85"/>
      <c r="L26" s="85"/>
      <c r="M26" s="85"/>
      <c r="N26" s="85"/>
      <c r="O26" s="85"/>
      <c r="P26" s="85"/>
      <c r="Q26" s="85"/>
      <c r="R26" s="85"/>
    </row>
    <row r="27" ht="20.1" customHeight="1" spans="1:18">
      <c r="A27" s="58">
        <v>227</v>
      </c>
      <c r="B27" s="58" t="s">
        <v>2316</v>
      </c>
      <c r="C27" s="125">
        <f t="shared" si="0"/>
        <v>3500</v>
      </c>
      <c r="D27" s="85"/>
      <c r="E27" s="85"/>
      <c r="F27" s="85"/>
      <c r="G27" s="85"/>
      <c r="H27" s="85"/>
      <c r="I27" s="85"/>
      <c r="J27" s="85"/>
      <c r="K27" s="85"/>
      <c r="L27" s="85"/>
      <c r="M27" s="85"/>
      <c r="N27" s="85"/>
      <c r="O27" s="85"/>
      <c r="P27" s="85"/>
      <c r="Q27" s="85">
        <v>3500</v>
      </c>
      <c r="R27" s="85"/>
    </row>
    <row r="28" ht="20.1" customHeight="1" spans="1:18">
      <c r="A28" s="58">
        <v>229</v>
      </c>
      <c r="B28" s="63" t="s">
        <v>472</v>
      </c>
      <c r="C28" s="125">
        <f t="shared" si="0"/>
        <v>0</v>
      </c>
      <c r="D28" s="85"/>
      <c r="E28" s="85"/>
      <c r="F28" s="85"/>
      <c r="G28" s="85"/>
      <c r="H28" s="85"/>
      <c r="I28" s="85"/>
      <c r="J28" s="85"/>
      <c r="K28" s="85"/>
      <c r="L28" s="85"/>
      <c r="M28" s="85"/>
      <c r="N28" s="85"/>
      <c r="O28" s="85"/>
      <c r="P28" s="85"/>
      <c r="Q28" s="85"/>
      <c r="R28" s="85"/>
    </row>
    <row r="29" ht="20.1" customHeight="1" spans="1:18">
      <c r="A29" s="58">
        <v>230</v>
      </c>
      <c r="B29" s="63" t="s">
        <v>2363</v>
      </c>
      <c r="C29" s="125">
        <f t="shared" si="0"/>
        <v>0</v>
      </c>
      <c r="D29" s="85"/>
      <c r="E29" s="85"/>
      <c r="F29" s="85"/>
      <c r="G29" s="85"/>
      <c r="H29" s="85"/>
      <c r="I29" s="85"/>
      <c r="J29" s="85"/>
      <c r="K29" s="85"/>
      <c r="L29" s="85"/>
      <c r="M29" s="85"/>
      <c r="N29" s="85"/>
      <c r="O29" s="85"/>
      <c r="P29" s="85"/>
      <c r="Q29" s="85"/>
      <c r="R29" s="85"/>
    </row>
    <row r="30" ht="20.1" customHeight="1" spans="1:18">
      <c r="A30" s="58">
        <v>232</v>
      </c>
      <c r="B30" s="206" t="s">
        <v>2324</v>
      </c>
      <c r="C30" s="125">
        <f t="shared" si="0"/>
        <v>1275</v>
      </c>
      <c r="D30" s="85"/>
      <c r="E30" s="85"/>
      <c r="F30" s="85"/>
      <c r="G30" s="85"/>
      <c r="H30" s="85"/>
      <c r="I30" s="85"/>
      <c r="J30" s="85"/>
      <c r="K30" s="85"/>
      <c r="L30" s="85"/>
      <c r="M30" s="85"/>
      <c r="N30" s="85">
        <v>1275</v>
      </c>
      <c r="O30" s="85"/>
      <c r="P30" s="85"/>
      <c r="Q30" s="85"/>
      <c r="R30" s="85"/>
    </row>
    <row r="31" ht="20.1" customHeight="1" spans="1:18">
      <c r="A31" s="58">
        <v>233</v>
      </c>
      <c r="B31" s="206" t="s">
        <v>2348</v>
      </c>
      <c r="C31" s="125">
        <f t="shared" si="0"/>
        <v>0</v>
      </c>
      <c r="D31" s="85"/>
      <c r="E31" s="85"/>
      <c r="F31" s="85"/>
      <c r="G31" s="85"/>
      <c r="H31" s="85"/>
      <c r="I31" s="85"/>
      <c r="J31" s="85"/>
      <c r="K31" s="85"/>
      <c r="L31" s="85"/>
      <c r="M31" s="85"/>
      <c r="N31" s="85"/>
      <c r="O31" s="85"/>
      <c r="P31" s="85"/>
      <c r="Q31" s="85"/>
      <c r="R31" s="85"/>
    </row>
    <row r="32" ht="20.1" customHeight="1" spans="1:18">
      <c r="A32" s="207" t="s">
        <v>2459</v>
      </c>
      <c r="B32" s="207"/>
      <c r="C32" s="125">
        <f>SUM(C6:C31)</f>
        <v>273000</v>
      </c>
      <c r="D32" s="125">
        <f t="shared" ref="D32:R32" si="1">SUM(D6:D31)</f>
        <v>39068</v>
      </c>
      <c r="E32" s="125">
        <f t="shared" si="1"/>
        <v>29654</v>
      </c>
      <c r="F32" s="125">
        <f t="shared" si="1"/>
        <v>39084</v>
      </c>
      <c r="G32" s="125">
        <f t="shared" si="1"/>
        <v>0</v>
      </c>
      <c r="H32" s="125">
        <f t="shared" si="1"/>
        <v>81558</v>
      </c>
      <c r="I32" s="125">
        <f t="shared" si="1"/>
        <v>0</v>
      </c>
      <c r="J32" s="125">
        <f t="shared" si="1"/>
        <v>24851</v>
      </c>
      <c r="K32" s="125">
        <f t="shared" si="1"/>
        <v>0</v>
      </c>
      <c r="L32" s="125">
        <f t="shared" si="1"/>
        <v>18669</v>
      </c>
      <c r="M32" s="125">
        <f t="shared" si="1"/>
        <v>34991</v>
      </c>
      <c r="N32" s="125">
        <f t="shared" si="1"/>
        <v>1275</v>
      </c>
      <c r="O32" s="125">
        <f t="shared" si="1"/>
        <v>0</v>
      </c>
      <c r="P32" s="125">
        <f t="shared" si="1"/>
        <v>0</v>
      </c>
      <c r="Q32" s="125">
        <f t="shared" si="1"/>
        <v>3500</v>
      </c>
      <c r="R32" s="125">
        <f t="shared" si="1"/>
        <v>350</v>
      </c>
    </row>
  </sheetData>
  <mergeCells count="4">
    <mergeCell ref="A2:R2"/>
    <mergeCell ref="A4:B4"/>
    <mergeCell ref="A32:B32"/>
    <mergeCell ref="C4:C5"/>
  </mergeCells>
  <printOptions horizontalCentered="1"/>
  <pageMargins left="0.471527777777778" right="0.471527777777778" top="0.0777777777777778" bottom="0.15625" header="0.118055555555556" footer="0.118055555555556"/>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7"/>
  <sheetViews>
    <sheetView showGridLines="0" showZeros="0" topLeftCell="A2" workbookViewId="0">
      <selection activeCell="M17" sqref="M17"/>
    </sheetView>
  </sheetViews>
  <sheetFormatPr defaultColWidth="5.7" defaultRowHeight="13.5" outlineLevelRow="6"/>
  <cols>
    <col min="1" max="1" width="18.7" style="167" customWidth="1"/>
    <col min="2" max="2" width="6.5" style="167" customWidth="1"/>
    <col min="3" max="3" width="7.375" style="167" customWidth="1"/>
    <col min="4" max="15" width="5.6" style="167" customWidth="1"/>
    <col min="16" max="16" width="6.375" style="167" customWidth="1"/>
    <col min="17" max="19" width="5.6" style="167" customWidth="1"/>
    <col min="20" max="20" width="5.9" style="167" customWidth="1"/>
    <col min="21" max="21" width="4.5" style="167" customWidth="1"/>
    <col min="22" max="25" width="5.6" style="167" customWidth="1"/>
    <col min="26" max="26" width="5" style="167" customWidth="1"/>
    <col min="27" max="27" width="5" style="168" customWidth="1"/>
    <col min="28" max="28" width="5.6" style="167" customWidth="1"/>
    <col min="29" max="16384" width="5.7" style="167"/>
  </cols>
  <sheetData>
    <row r="1" ht="14.25" spans="1:1">
      <c r="A1" s="41" t="s">
        <v>2664</v>
      </c>
    </row>
    <row r="2" s="166" customFormat="1" ht="33.9" customHeight="1" spans="1:28">
      <c r="A2" s="42" t="s">
        <v>2665</v>
      </c>
      <c r="B2" s="34"/>
      <c r="C2" s="34"/>
      <c r="D2" s="34"/>
      <c r="E2" s="34"/>
      <c r="F2" s="34"/>
      <c r="G2" s="34"/>
      <c r="H2" s="34"/>
      <c r="I2" s="34"/>
      <c r="J2" s="34"/>
      <c r="K2" s="34"/>
      <c r="L2" s="34"/>
      <c r="M2" s="34"/>
      <c r="N2" s="34"/>
      <c r="O2" s="34"/>
      <c r="P2" s="34"/>
      <c r="Q2" s="34"/>
      <c r="R2" s="34"/>
      <c r="S2" s="34"/>
      <c r="T2" s="34"/>
      <c r="U2" s="34"/>
      <c r="V2" s="34"/>
      <c r="W2" s="34"/>
      <c r="X2" s="34"/>
      <c r="Y2" s="34"/>
      <c r="Z2" s="34"/>
      <c r="AA2" s="34"/>
      <c r="AB2" s="34"/>
    </row>
    <row r="3" ht="17.1" customHeight="1" spans="1:28">
      <c r="A3" s="171"/>
      <c r="B3" s="171"/>
      <c r="C3" s="171"/>
      <c r="D3" s="171"/>
      <c r="E3" s="171"/>
      <c r="F3" s="171"/>
      <c r="G3" s="171"/>
      <c r="H3" s="171"/>
      <c r="I3" s="171"/>
      <c r="J3" s="171"/>
      <c r="K3" s="171"/>
      <c r="L3" s="171"/>
      <c r="M3" s="171"/>
      <c r="N3" s="171"/>
      <c r="O3" s="171"/>
      <c r="P3" s="171"/>
      <c r="Q3" s="171"/>
      <c r="R3" s="171"/>
      <c r="S3" s="171"/>
      <c r="T3" s="171"/>
      <c r="U3" s="171"/>
      <c r="V3" s="171"/>
      <c r="W3" s="171"/>
      <c r="X3" s="171"/>
      <c r="Y3" s="171"/>
      <c r="Z3" s="171"/>
      <c r="AA3" s="197"/>
      <c r="AB3" s="171" t="s">
        <v>20</v>
      </c>
    </row>
    <row r="4" ht="31.5" customHeight="1" spans="1:28">
      <c r="A4" s="173" t="s">
        <v>2666</v>
      </c>
      <c r="B4" s="194" t="s">
        <v>2667</v>
      </c>
      <c r="C4" s="194"/>
      <c r="D4" s="194"/>
      <c r="E4" s="194"/>
      <c r="F4" s="194"/>
      <c r="G4" s="194"/>
      <c r="H4" s="194"/>
      <c r="I4" s="194"/>
      <c r="J4" s="194"/>
      <c r="K4" s="194"/>
      <c r="L4" s="194"/>
      <c r="M4" s="194"/>
      <c r="N4" s="194"/>
      <c r="O4" s="194"/>
      <c r="P4" s="194"/>
      <c r="Q4" s="194"/>
      <c r="R4" s="194"/>
      <c r="S4" s="194"/>
      <c r="T4" s="194"/>
      <c r="U4" s="194"/>
      <c r="V4" s="194"/>
      <c r="W4" s="194"/>
      <c r="X4" s="194"/>
      <c r="Y4" s="194"/>
      <c r="Z4" s="194"/>
      <c r="AA4" s="198"/>
      <c r="AB4" s="194"/>
    </row>
    <row r="5" ht="17.1" customHeight="1" spans="1:28">
      <c r="A5" s="195"/>
      <c r="B5" s="196" t="s">
        <v>57</v>
      </c>
      <c r="C5" s="200" t="s">
        <v>2668</v>
      </c>
      <c r="D5" s="201"/>
      <c r="E5" s="201"/>
      <c r="F5" s="201"/>
      <c r="G5" s="201"/>
      <c r="H5" s="201"/>
      <c r="I5" s="201"/>
      <c r="J5" s="201"/>
      <c r="K5" s="201"/>
      <c r="L5" s="201"/>
      <c r="M5" s="201"/>
      <c r="N5" s="201"/>
      <c r="O5" s="201"/>
      <c r="P5" s="201"/>
      <c r="Q5" s="201"/>
      <c r="R5" s="201"/>
      <c r="S5" s="203"/>
      <c r="T5" s="200" t="s">
        <v>2669</v>
      </c>
      <c r="U5" s="201"/>
      <c r="V5" s="201"/>
      <c r="W5" s="201"/>
      <c r="X5" s="201"/>
      <c r="Y5" s="201"/>
      <c r="Z5" s="201"/>
      <c r="AA5" s="201"/>
      <c r="AB5" s="203"/>
    </row>
    <row r="6" ht="126" customHeight="1" spans="1:28">
      <c r="A6" s="175"/>
      <c r="B6" s="202"/>
      <c r="C6" s="177" t="s">
        <v>2670</v>
      </c>
      <c r="D6" s="177" t="s">
        <v>2671</v>
      </c>
      <c r="E6" s="177" t="s">
        <v>2672</v>
      </c>
      <c r="F6" s="177" t="s">
        <v>2673</v>
      </c>
      <c r="G6" s="177" t="s">
        <v>2674</v>
      </c>
      <c r="H6" s="177" t="s">
        <v>2675</v>
      </c>
      <c r="I6" s="177" t="s">
        <v>2676</v>
      </c>
      <c r="J6" s="177" t="s">
        <v>2677</v>
      </c>
      <c r="K6" s="177" t="s">
        <v>2678</v>
      </c>
      <c r="L6" s="177" t="s">
        <v>2679</v>
      </c>
      <c r="M6" s="177" t="s">
        <v>2680</v>
      </c>
      <c r="N6" s="177" t="s">
        <v>2681</v>
      </c>
      <c r="O6" s="177" t="s">
        <v>2682</v>
      </c>
      <c r="P6" s="177" t="s">
        <v>2683</v>
      </c>
      <c r="Q6" s="177" t="s">
        <v>2684</v>
      </c>
      <c r="R6" s="177" t="s">
        <v>2685</v>
      </c>
      <c r="S6" s="177" t="s">
        <v>2686</v>
      </c>
      <c r="T6" s="177" t="s">
        <v>2670</v>
      </c>
      <c r="U6" s="177" t="s">
        <v>2687</v>
      </c>
      <c r="V6" s="177" t="s">
        <v>2688</v>
      </c>
      <c r="W6" s="177" t="s">
        <v>2689</v>
      </c>
      <c r="X6" s="177" t="s">
        <v>2690</v>
      </c>
      <c r="Y6" s="177" t="s">
        <v>2691</v>
      </c>
      <c r="Z6" s="177" t="s">
        <v>2692</v>
      </c>
      <c r="AA6" s="177" t="s">
        <v>2693</v>
      </c>
      <c r="AB6" s="177" t="s">
        <v>2694</v>
      </c>
    </row>
    <row r="7" spans="1:28">
      <c r="A7" s="178" t="s">
        <v>2695</v>
      </c>
      <c r="B7" s="179">
        <f>SUM(C7,T7)</f>
        <v>146936</v>
      </c>
      <c r="C7" s="179">
        <f>SUM(D7:S7)</f>
        <v>125336</v>
      </c>
      <c r="D7" s="179">
        <v>66628</v>
      </c>
      <c r="E7" s="179">
        <v>13728</v>
      </c>
      <c r="F7" s="179"/>
      <c r="G7" s="179">
        <v>2000</v>
      </c>
      <c r="H7" s="179">
        <v>610</v>
      </c>
      <c r="I7" s="179">
        <v>7950</v>
      </c>
      <c r="J7" s="179">
        <v>4750</v>
      </c>
      <c r="K7" s="179">
        <v>1500</v>
      </c>
      <c r="L7" s="179">
        <v>5900</v>
      </c>
      <c r="M7" s="179">
        <v>3500</v>
      </c>
      <c r="N7" s="179">
        <v>32</v>
      </c>
      <c r="O7" s="179">
        <v>5985</v>
      </c>
      <c r="P7" s="179">
        <v>12568</v>
      </c>
      <c r="Q7" s="179"/>
      <c r="R7" s="179">
        <v>139</v>
      </c>
      <c r="S7" s="179">
        <v>46</v>
      </c>
      <c r="T7" s="179">
        <f>SUM(U7:AB7)</f>
        <v>21600</v>
      </c>
      <c r="U7" s="179">
        <v>6200</v>
      </c>
      <c r="V7" s="179">
        <v>1900</v>
      </c>
      <c r="W7" s="179">
        <v>11120</v>
      </c>
      <c r="X7" s="179"/>
      <c r="Y7" s="179">
        <v>2380</v>
      </c>
      <c r="Z7" s="179"/>
      <c r="AA7" s="180"/>
      <c r="AB7" s="179"/>
    </row>
  </sheetData>
  <mergeCells count="5">
    <mergeCell ref="A2:AB2"/>
    <mergeCell ref="C5:S5"/>
    <mergeCell ref="T5:AB5"/>
    <mergeCell ref="A4:A6"/>
    <mergeCell ref="B5:B6"/>
  </mergeCells>
  <printOptions horizontalCentered="1" verticalCentered="1"/>
  <pageMargins left="0.196527777777778" right="0.196527777777778" top="0.590277777777778" bottom="0.471527777777778" header="0.313888888888889" footer="0.313888888888889"/>
  <pageSetup paperSize="9" scale="7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6"/>
  <sheetViews>
    <sheetView showGridLines="0" showZeros="0" workbookViewId="0">
      <selection activeCell="P18" sqref="P18"/>
    </sheetView>
  </sheetViews>
  <sheetFormatPr defaultColWidth="5.7" defaultRowHeight="13.5" outlineLevelRow="5"/>
  <cols>
    <col min="1" max="1" width="18.9" style="167" customWidth="1"/>
    <col min="2" max="2" width="7.375" style="167" customWidth="1"/>
    <col min="3" max="15" width="6" style="167" customWidth="1"/>
    <col min="16" max="16" width="6" style="168" customWidth="1"/>
    <col min="17" max="26" width="6" style="167" customWidth="1"/>
    <col min="27" max="16384" width="5.7" style="167"/>
  </cols>
  <sheetData>
    <row r="1" ht="14.25" spans="1:1">
      <c r="A1" s="41" t="s">
        <v>2696</v>
      </c>
    </row>
    <row r="2" s="166" customFormat="1" ht="33.9" customHeight="1" spans="1:26">
      <c r="A2" s="42" t="s">
        <v>2665</v>
      </c>
      <c r="B2" s="34"/>
      <c r="C2" s="34"/>
      <c r="D2" s="34"/>
      <c r="E2" s="34"/>
      <c r="F2" s="34"/>
      <c r="G2" s="34"/>
      <c r="H2" s="34"/>
      <c r="I2" s="34"/>
      <c r="J2" s="34"/>
      <c r="K2" s="34"/>
      <c r="L2" s="34"/>
      <c r="M2" s="34"/>
      <c r="N2" s="34"/>
      <c r="O2" s="34"/>
      <c r="P2" s="34"/>
      <c r="Q2" s="34"/>
      <c r="R2" s="34"/>
      <c r="S2" s="34"/>
      <c r="T2" s="34"/>
      <c r="U2" s="34"/>
      <c r="V2" s="34"/>
      <c r="W2" s="34"/>
      <c r="X2" s="34"/>
      <c r="Y2" s="34"/>
      <c r="Z2" s="34"/>
    </row>
    <row r="3" ht="17.1" customHeight="1" spans="1:26">
      <c r="A3" s="171"/>
      <c r="B3" s="171" t="s">
        <v>56</v>
      </c>
      <c r="C3" s="171"/>
      <c r="D3" s="171"/>
      <c r="E3" s="171"/>
      <c r="F3" s="171"/>
      <c r="G3" s="171"/>
      <c r="H3" s="171"/>
      <c r="I3" s="171"/>
      <c r="J3" s="171"/>
      <c r="K3" s="171"/>
      <c r="L3" s="171"/>
      <c r="M3" s="171"/>
      <c r="N3" s="171"/>
      <c r="O3" s="171"/>
      <c r="P3" s="197"/>
      <c r="Q3" s="171"/>
      <c r="R3" s="171"/>
      <c r="S3" s="171"/>
      <c r="T3" s="171"/>
      <c r="U3" s="171"/>
      <c r="V3" s="171"/>
      <c r="W3" s="171"/>
      <c r="X3" s="171"/>
      <c r="Y3" s="171"/>
      <c r="Z3" s="171" t="s">
        <v>20</v>
      </c>
    </row>
    <row r="4" ht="31.5" customHeight="1" spans="1:26">
      <c r="A4" s="173" t="s">
        <v>2666</v>
      </c>
      <c r="B4" s="194" t="s">
        <v>2697</v>
      </c>
      <c r="C4" s="194"/>
      <c r="D4" s="194"/>
      <c r="E4" s="194"/>
      <c r="F4" s="194"/>
      <c r="G4" s="194"/>
      <c r="H4" s="194"/>
      <c r="I4" s="194"/>
      <c r="J4" s="194"/>
      <c r="K4" s="194"/>
      <c r="L4" s="194"/>
      <c r="M4" s="194"/>
      <c r="N4" s="194"/>
      <c r="O4" s="194"/>
      <c r="P4" s="198"/>
      <c r="Q4" s="194"/>
      <c r="R4" s="194"/>
      <c r="S4" s="194"/>
      <c r="T4" s="194"/>
      <c r="U4" s="194"/>
      <c r="V4" s="194"/>
      <c r="W4" s="194"/>
      <c r="X4" s="194"/>
      <c r="Y4" s="194"/>
      <c r="Z4" s="194"/>
    </row>
    <row r="5" ht="105.9" customHeight="1" spans="1:26">
      <c r="A5" s="195"/>
      <c r="B5" s="196" t="s">
        <v>2698</v>
      </c>
      <c r="C5" s="196" t="s">
        <v>61</v>
      </c>
      <c r="D5" s="196" t="s">
        <v>417</v>
      </c>
      <c r="E5" s="196" t="s">
        <v>485</v>
      </c>
      <c r="F5" s="196" t="s">
        <v>2699</v>
      </c>
      <c r="G5" s="196" t="s">
        <v>659</v>
      </c>
      <c r="H5" s="196" t="s">
        <v>2700</v>
      </c>
      <c r="I5" s="196" t="s">
        <v>863</v>
      </c>
      <c r="J5" s="196" t="s">
        <v>961</v>
      </c>
      <c r="K5" s="196" t="s">
        <v>1197</v>
      </c>
      <c r="L5" s="196" t="s">
        <v>1333</v>
      </c>
      <c r="M5" s="196" t="s">
        <v>1474</v>
      </c>
      <c r="N5" s="196" t="s">
        <v>1513</v>
      </c>
      <c r="O5" s="196" t="s">
        <v>2701</v>
      </c>
      <c r="P5" s="196" t="s">
        <v>1811</v>
      </c>
      <c r="Q5" s="196" t="s">
        <v>1919</v>
      </c>
      <c r="R5" s="196" t="s">
        <v>1951</v>
      </c>
      <c r="S5" s="196" t="s">
        <v>2006</v>
      </c>
      <c r="T5" s="196" t="s">
        <v>2024</v>
      </c>
      <c r="U5" s="196" t="s">
        <v>2106</v>
      </c>
      <c r="V5" s="199" t="s">
        <v>2148</v>
      </c>
      <c r="W5" s="196" t="s">
        <v>2232</v>
      </c>
      <c r="X5" s="196" t="s">
        <v>2324</v>
      </c>
      <c r="Y5" s="196" t="s">
        <v>2348</v>
      </c>
      <c r="Z5" s="196" t="s">
        <v>2702</v>
      </c>
    </row>
    <row r="6" spans="1:26">
      <c r="A6" s="178" t="s">
        <v>2695</v>
      </c>
      <c r="B6" s="179">
        <f>SUM(C6:Z6)</f>
        <v>269500</v>
      </c>
      <c r="C6" s="179">
        <v>43800</v>
      </c>
      <c r="D6" s="179"/>
      <c r="E6" s="179"/>
      <c r="F6" s="179">
        <v>11020</v>
      </c>
      <c r="G6" s="179">
        <v>82670</v>
      </c>
      <c r="H6" s="179">
        <v>1055</v>
      </c>
      <c r="I6" s="179">
        <v>2235</v>
      </c>
      <c r="J6" s="179">
        <v>34620</v>
      </c>
      <c r="K6" s="179">
        <v>15275</v>
      </c>
      <c r="L6" s="179">
        <v>4608</v>
      </c>
      <c r="M6" s="179">
        <v>16890</v>
      </c>
      <c r="N6" s="179">
        <v>24165</v>
      </c>
      <c r="O6" s="179">
        <v>450</v>
      </c>
      <c r="P6" s="179">
        <v>26257</v>
      </c>
      <c r="Q6" s="179">
        <v>100</v>
      </c>
      <c r="R6" s="179"/>
      <c r="S6" s="179">
        <v>350</v>
      </c>
      <c r="T6" s="179">
        <v>1000</v>
      </c>
      <c r="U6" s="179">
        <v>1800</v>
      </c>
      <c r="V6" s="179">
        <v>80</v>
      </c>
      <c r="W6" s="179">
        <v>1850</v>
      </c>
      <c r="X6" s="179">
        <v>1275</v>
      </c>
      <c r="Y6" s="179"/>
      <c r="Z6" s="179"/>
    </row>
  </sheetData>
  <mergeCells count="2">
    <mergeCell ref="A2:Z2"/>
    <mergeCell ref="A4:A5"/>
  </mergeCells>
  <dataValidations count="1">
    <dataValidation type="whole" operator="between" allowBlank="1" showInputMessage="1" showErrorMessage="1" error="需填写整数" sqref="C6">
      <formula1>-999999999</formula1>
      <formula2>9999999999999990</formula2>
    </dataValidation>
  </dataValidations>
  <printOptions horizontalCentered="1"/>
  <pageMargins left="0.471527777777778" right="0.471527777777778" top="0.590277777777778" bottom="0.471527777777778" header="0.313888888888889" footer="0.313888888888889"/>
  <pageSetup paperSize="9" scale="68" fitToHeight="0"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20</vt:i4>
      </vt:variant>
    </vt:vector>
  </HeadingPairs>
  <TitlesOfParts>
    <vt:vector size="20" baseType="lpstr">
      <vt:lpstr>封面</vt:lpstr>
      <vt:lpstr>目录</vt:lpstr>
      <vt:lpstr>表一</vt:lpstr>
      <vt:lpstr>表二 </vt:lpstr>
      <vt:lpstr>表三</vt:lpstr>
      <vt:lpstr>表四</vt:lpstr>
      <vt:lpstr>表五</vt:lpstr>
      <vt:lpstr>表六 (1)</vt:lpstr>
      <vt:lpstr>表六（2)</vt:lpstr>
      <vt:lpstr>表七 (1)</vt:lpstr>
      <vt:lpstr>表七(2)</vt:lpstr>
      <vt:lpstr>表八</vt:lpstr>
      <vt:lpstr>表九</vt:lpstr>
      <vt:lpstr>表十</vt:lpstr>
      <vt:lpstr>表十一</vt:lpstr>
      <vt:lpstr>表十二</vt:lpstr>
      <vt:lpstr>表十三</vt:lpstr>
      <vt:lpstr>表十四</vt:lpstr>
      <vt:lpstr>表十五</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2006-02-20T13:15:00Z</dcterms:created>
  <cp:lastPrinted>2022-11-30T07:49:00Z</cp:lastPrinted>
  <dcterms:modified xsi:type="dcterms:W3CDTF">2024-08-08T06:55:10Z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2052-12.1.0.17813</vt:lpwstr>
  </property>
  <property fmtid="{D5CDD505-2E9C-101B-9397-08002B2CF9AE}" pid="3" name="ICV">
    <vt:lpwstr>4F88F2F8ABC74A368B0550C209514852_13</vt:lpwstr>
  </property>
</Properties>
</file>