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 firstSheet="10" activeTab="12"/>
  </bookViews>
  <sheets>
    <sheet name="页面" sheetId="1" r:id="rId1"/>
    <sheet name="目录" sheetId="2" r:id="rId2"/>
    <sheet name="表一、一般公共预算收支" sheetId="3" r:id="rId3"/>
    <sheet name="表二、2022年一般公共预算支出功能分类表" sheetId="13" r:id="rId4"/>
    <sheet name="表三、2022年一般公共预算支出经济分类表" sheetId="14" r:id="rId5"/>
    <sheet name="表四、税收返还和转移支付表" sheetId="9" r:id="rId6"/>
    <sheet name="表五、转移支付分地区情况" sheetId="8" r:id="rId7"/>
    <sheet name="表六、政府性债务限额和余额情况表" sheetId="10" r:id="rId8"/>
    <sheet name="表七、政府性基金收支情况表" sheetId="11" r:id="rId9"/>
    <sheet name="表八、政府性基金转移支付情况表" sheetId="12" r:id="rId10"/>
    <sheet name="表九、2022年国有资本经营预算收支表" sheetId="15" r:id="rId11"/>
    <sheet name="表十、2022年一般公共预算支出“三公”经费预算表" sheetId="16" r:id="rId12"/>
    <sheet name="表十一、2022年新增债券资金安排情况表 " sheetId="1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SEL2">OFFSET([1]基数数据!$D$1,MATCH(LEFTCELL,SEL2_1,0),0,COUNTIF(SEL2_1,LEFTCELL))</definedName>
    <definedName name="__SEL3">OFFSET([2]基础数据!$D$1,MATCH(LEFTCELL,[2]!SEL2_1,0),0,COUNTIF([2]!SEL2_1,LEFTCELL))</definedName>
    <definedName name="_Order1" hidden="1">255</definedName>
    <definedName name="_Order2" hidden="1">255</definedName>
    <definedName name="_SEL1">OFFSET([1]基数数据!$A$1,1,0,COUNTA([1]基数数据!$A$1:$A$65536)-1)</definedName>
    <definedName name="A">OFFSET([3]基础数据!$A$1,1,0,COUNTA([3]基础数据!$A$1:$A$65536)-1)</definedName>
    <definedName name="B">OFFSET([4]基础数据!$D$1,MATCH(LEFTCELL,BC,0),0,COUNTIF(BC,LEFTCELL))</definedName>
    <definedName name="BC">OFFSET([3]基础数据!$C$1,1,0,COUNTA([3]基础数据!$C$1:$C$65536)-1)</definedName>
    <definedName name="BM8_SelectZBM.BM8_ZBMChangeKMM">[5]!BM8_SelectZBM.BM8_ZBMChangeKMM</definedName>
    <definedName name="BM8_SelectZBM.BM8_ZBMminusOption">[5]!BM8_SelectZBM.BM8_ZBMminusOption</definedName>
    <definedName name="BM8_SelectZBM.BM8_ZBMSumOption">[5]!BM8_SelectZBM.BM8_ZBMSumOption</definedName>
    <definedName name="Database" hidden="1">#REF!</definedName>
    <definedName name="LEFTCELL">INDIRECT("RC[-1]",0)</definedName>
    <definedName name="_xlnm.Print_Area">#N/A</definedName>
    <definedName name="Print_Area_MI">#REF!</definedName>
    <definedName name="_xlnm.Print_Titles">#N/A</definedName>
    <definedName name="SEL2_1">OFFSET([1]基数数据!$C$1,1,0,COUNTA([1]基数数据!$C$1:$C$65536)-1)</definedName>
    <definedName name="单位项目对比">OFFSET([6]基数数据!$C$1,1,0,COUNTA([6]基数数据!$C$1:$C$65536)-1)</definedName>
    <definedName name="地区名称">[7]封面!#REF!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  <definedName name="__SEL2" localSheetId="1">OFFSET([1]基数数据!$D$1,MATCH(LEFTCELL,SEL2_1,0),0,COUNTIF(SEL2_1,LEFTCELL))</definedName>
    <definedName name="__SEL3" localSheetId="1">OFFSET([2]基础数据!$D$1,MATCH(LEFTCELL,[2]!SEL2_1,0),0,COUNTIF([2]!SEL2_1,LEFTCELL))</definedName>
    <definedName name="B" localSheetId="1">OFFSET([4]基础数据!$D$1,MATCH(LEFTCELL,BC,0),0,COUNTIF(BC,LEFTCELL))</definedName>
    <definedName name="__SEL2" localSheetId="2">OFFSET([1]基数数据!$D$1,MATCH(LEFTCELL,SEL2_1,0),0,COUNTIF(SEL2_1,LEFTCELL))</definedName>
    <definedName name="__SEL3" localSheetId="2">OFFSET([2]基础数据!$D$1,MATCH(LEFTCELL,[2]!SEL2_1,0),0,COUNTIF([2]!SEL2_1,LEFTCELL))</definedName>
    <definedName name="_SEL1" localSheetId="2">OFFSET([1]基数数据!$A$1,1,0,COUNTA([1]基数数据!$A:$A)-1)</definedName>
    <definedName name="A" localSheetId="2">OFFSET([3]基础数据!$A$1,1,0,COUNTA([3]基础数据!$A:$A)-1)</definedName>
    <definedName name="B" localSheetId="2">OFFSET([4]基础数据!$D$1,MATCH(LEFTCELL,BC,0),0,COUNTIF(BC,LEFTCELL))</definedName>
    <definedName name="BC" localSheetId="2">OFFSET([3]基础数据!$C$1,1,0,COUNTA([3]基础数据!$C:$C)-1)</definedName>
    <definedName name="BM8_SelectZBM.BM8_ZBMChangeKMM" localSheetId="2">[5]!BM8_SelectZBM.BM8_ZBMChangeKMM</definedName>
    <definedName name="BM8_SelectZBM.BM8_ZBMminusOption" localSheetId="2">[5]!BM8_SelectZBM.BM8_ZBMminusOption</definedName>
    <definedName name="BM8_SelectZBM.BM8_ZBMSumOption" localSheetId="2">[5]!BM8_SelectZBM.BM8_ZBMSumOption</definedName>
    <definedName name="Database" localSheetId="2" hidden="1">#REF!</definedName>
    <definedName name="_xlnm.Print_Area" localSheetId="2">表一、一般公共预算收支!#REF!</definedName>
    <definedName name="Print_Area_MI" localSheetId="2">#REF!</definedName>
    <definedName name="SEL2_1" localSheetId="2">OFFSET([1]基数数据!$C$1,1,0,COUNTA([1]基数数据!$C:$C)-1)</definedName>
    <definedName name="单位项目对比" localSheetId="2">OFFSET([6]基数数据!$C$1,1,0,COUNTA([6]基数数据!$C:$C)-1)</definedName>
    <definedName name="地区名称" localSheetId="2">[7]封面!#REF!</definedName>
    <definedName name="汇率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__SEL2" localSheetId="5">OFFSET([1]基数数据!$D$1,MATCH(LEFTCELL,SEL2_1,0),0,COUNTIF(SEL2_1,LEFTCELL))</definedName>
    <definedName name="__SEL3" localSheetId="5">OFFSET([2]基础数据!$D$1,MATCH(LEFTCELL,[2]!SEL2_1,0),0,COUNTIF([2]!SEL2_1,LEFTCELL))</definedName>
    <definedName name="_SEL1" localSheetId="5">OFFSET([1]基数数据!$A$1,1,0,COUNTA([1]基数数据!$A:$A)-1)</definedName>
    <definedName name="A" localSheetId="5">OFFSET([3]基础数据!$A$1,1,0,COUNTA([3]基础数据!$A:$A)-1)</definedName>
    <definedName name="B" localSheetId="5">OFFSET([4]基础数据!$D$1,MATCH(LEFTCELL,BC,0),0,COUNTIF(BC,LEFTCELL))</definedName>
    <definedName name="BC" localSheetId="5">OFFSET([3]基础数据!$C$1,1,0,COUNTA([3]基础数据!$C:$C)-1)</definedName>
    <definedName name="BM8_SelectZBM.BM8_ZBMChangeKMM" localSheetId="5">[5]!BM8_SelectZBM.BM8_ZBMChangeKMM</definedName>
    <definedName name="BM8_SelectZBM.BM8_ZBMminusOption" localSheetId="5">[5]!BM8_SelectZBM.BM8_ZBMminusOption</definedName>
    <definedName name="BM8_SelectZBM.BM8_ZBMSumOption" localSheetId="5">[5]!BM8_SelectZBM.BM8_ZBMSumOption</definedName>
    <definedName name="Database" localSheetId="5" hidden="1">#REF!</definedName>
    <definedName name="Print_Area_MI" localSheetId="5">#REF!</definedName>
    <definedName name="SEL2_1" localSheetId="5">OFFSET([1]基数数据!$C$1,1,0,COUNTA([1]基数数据!$C:$C)-1)</definedName>
    <definedName name="单位项目对比" localSheetId="5">OFFSET([6]基数数据!$C$1,1,0,COUNTA([6]基数数据!$C:$C)-1)</definedName>
    <definedName name="地区名称" localSheetId="5">[7]封面!#REF!</definedName>
    <definedName name="汇率" localSheetId="5">#REF!</definedName>
    <definedName name="生产列1" localSheetId="5">#REF!</definedName>
    <definedName name="生产列11" localSheetId="5">#REF!</definedName>
    <definedName name="生产列15" localSheetId="5">#REF!</definedName>
    <definedName name="生产列16" localSheetId="5">#REF!</definedName>
    <definedName name="生产列17" localSheetId="5">#REF!</definedName>
    <definedName name="生产列19" localSheetId="5">#REF!</definedName>
    <definedName name="生产列2" localSheetId="5">#REF!</definedName>
    <definedName name="生产列20" localSheetId="5">#REF!</definedName>
    <definedName name="生产列3" localSheetId="5">#REF!</definedName>
    <definedName name="生产列4" localSheetId="5">#REF!</definedName>
    <definedName name="生产列5" localSheetId="5">#REF!</definedName>
    <definedName name="生产列6" localSheetId="5">#REF!</definedName>
    <definedName name="生产列7" localSheetId="5">#REF!</definedName>
    <definedName name="生产列8" localSheetId="5">#REF!</definedName>
    <definedName name="生产列9" localSheetId="5">#REF!</definedName>
    <definedName name="生产期" localSheetId="5">#REF!</definedName>
    <definedName name="生产期1" localSheetId="5">#REF!</definedName>
    <definedName name="生产期11" localSheetId="5">#REF!</definedName>
    <definedName name="生产期15" localSheetId="5">#REF!</definedName>
    <definedName name="生产期16" localSheetId="5">#REF!</definedName>
    <definedName name="生产期17" localSheetId="5">#REF!</definedName>
    <definedName name="生产期19" localSheetId="5">#REF!</definedName>
    <definedName name="生产期2" localSheetId="5">#REF!</definedName>
    <definedName name="生产期20" localSheetId="5">#REF!</definedName>
    <definedName name="生产期3" localSheetId="5">#REF!</definedName>
    <definedName name="生产期4" localSheetId="5">#REF!</definedName>
    <definedName name="生产期5" localSheetId="5">#REF!</definedName>
    <definedName name="生产期6" localSheetId="5">#REF!</definedName>
    <definedName name="生产期7" localSheetId="5">#REF!</definedName>
    <definedName name="生产期8" localSheetId="5">#REF!</definedName>
    <definedName name="生产期9" localSheetId="5">#REF!</definedName>
    <definedName name="전" localSheetId="5">#REF!</definedName>
    <definedName name="주택사업본부" localSheetId="5">#REF!</definedName>
    <definedName name="철구사업본부" localSheetId="5">#REF!</definedName>
    <definedName name="__SEL2" localSheetId="6">OFFSET([1]基数数据!$D$1,MATCH(LEFTCELL,SEL2_1,0),0,COUNTIF(SEL2_1,LEFTCELL))</definedName>
    <definedName name="__SEL3" localSheetId="6">OFFSET([2]基础数据!$D$1,MATCH(LEFTCELL,[2]!SEL2_1,0),0,COUNTIF([2]!SEL2_1,LEFTCELL))</definedName>
    <definedName name="_SEL1" localSheetId="6">OFFSET([1]基数数据!$A$1,1,0,COUNTA([1]基数数据!$A:$A)-1)</definedName>
    <definedName name="_SEL2" localSheetId="6">OFFSET([1]基数数据!$D$1,MATCH(LEFTCELL,SEL2_1,0),0,COUNTIF(SEL2_1,LEFTCELL))</definedName>
    <definedName name="_SEL3" localSheetId="6">OFFSET([2]基础数据!$D$1,MATCH(LEFTCELL,[2]!SEL2_1,0),0,COUNTIF([2]!SEL2_1,LEFTCELL))</definedName>
    <definedName name="A" localSheetId="6">OFFSET([3]基础数据!$A$1,1,0,COUNTA([3]基础数据!$A:$A)-1)</definedName>
    <definedName name="B" localSheetId="6">OFFSET([4]基础数据!$D$1,MATCH(LEFTCELL,BC,0),0,COUNTIF(BC,LEFTCELL))</definedName>
    <definedName name="BC" localSheetId="6">OFFSET([3]基础数据!$C$1,1,0,COUNTA([3]基础数据!$C:$C)-1)</definedName>
    <definedName name="BM8_SelectZBM.BM8_ZBMChangeKMM" localSheetId="6">[5]!BM8_SelectZBM.BM8_ZBMChangeKMM</definedName>
    <definedName name="BM8_SelectZBM.BM8_ZBMminusOption" localSheetId="6">[5]!BM8_SelectZBM.BM8_ZBMminusOption</definedName>
    <definedName name="BM8_SelectZBM.BM8_ZBMSumOption" localSheetId="6">[5]!BM8_SelectZBM.BM8_ZBMSumOption</definedName>
    <definedName name="Database" localSheetId="6" hidden="1">#REF!</definedName>
    <definedName name="Print_Area_MI" localSheetId="6">#REF!</definedName>
    <definedName name="_xlnm.Print_Titles" localSheetId="6">表五、转移支付分地区情况!$2:$4</definedName>
    <definedName name="SEL2_1" localSheetId="6">OFFSET([1]基数数据!$C$1,1,0,COUNTA([1]基数数据!$C:$C)-1)</definedName>
    <definedName name="单位项目对比" localSheetId="6">OFFSET([6]基数数据!$C$1,1,0,COUNTA([6]基数数据!$C:$C)-1)</definedName>
    <definedName name="地区名称" localSheetId="6">[7]封面!#REF!</definedName>
    <definedName name="汇率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전" localSheetId="6">#REF!</definedName>
    <definedName name="주택사업본부" localSheetId="6">#REF!</definedName>
    <definedName name="철구사업본부" localSheetId="6">#REF!</definedName>
    <definedName name="__SEL2" localSheetId="7">OFFSET([1]基数数据!$D$1,MATCH(LEFTCELL,SEL2_1,0),0,COUNTIF(SEL2_1,LEFTCELL))</definedName>
    <definedName name="__SEL3" localSheetId="7">OFFSET([2]基础数据!$D$1,MATCH(LEFTCELL,[2]!SEL2_1,0),0,COUNTIF([2]!SEL2_1,LEFTCELL))</definedName>
    <definedName name="_SEL1" localSheetId="7">OFFSET([1]基数数据!$A$1,1,0,COUNTA([1]基数数据!$A:$A)-1)</definedName>
    <definedName name="A" localSheetId="7">OFFSET([3]基础数据!$A$1,1,0,COUNTA([3]基础数据!$A:$A)-1)</definedName>
    <definedName name="B" localSheetId="7">OFFSET([4]基础数据!$D$1,MATCH(LEFTCELL,BC,0),0,COUNTIF(BC,LEFTCELL))</definedName>
    <definedName name="BC" localSheetId="7">OFFSET([3]基础数据!$C$1,1,0,COUNTA([3]基础数据!$C:$C)-1)</definedName>
    <definedName name="BM8_SelectZBM.BM8_ZBMChangeKMM" localSheetId="7">[5]!BM8_SelectZBM.BM8_ZBMChangeKMM</definedName>
    <definedName name="BM8_SelectZBM.BM8_ZBMminusOption" localSheetId="7">[5]!BM8_SelectZBM.BM8_ZBMminusOption</definedName>
    <definedName name="BM8_SelectZBM.BM8_ZBMSumOption" localSheetId="7">[5]!BM8_SelectZBM.BM8_ZBMSumOption</definedName>
    <definedName name="Database" localSheetId="7" hidden="1">#REF!</definedName>
    <definedName name="Print_Area_MI" localSheetId="7">#REF!</definedName>
    <definedName name="SEL2_1" localSheetId="7">OFFSET([1]基数数据!$C$1,1,0,COUNTA([1]基数数据!$C:$C)-1)</definedName>
    <definedName name="单位项目对比" localSheetId="7">OFFSET([6]基数数据!$C$1,1,0,COUNTA([6]基数数据!$C:$C)-1)</definedName>
    <definedName name="地区名称" localSheetId="7">[7]封面!#REF!</definedName>
    <definedName name="汇率" localSheetId="7">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전" localSheetId="7">#REF!</definedName>
    <definedName name="주택사업본부" localSheetId="7">#REF!</definedName>
    <definedName name="철구사업본부" localSheetId="7">#REF!</definedName>
    <definedName name="__SEL2" localSheetId="8">OFFSET([1]基数数据!$D$1,MATCH(LEFTCELL,SEL2_1,0),0,COUNTIF(SEL2_1,LEFTCELL))</definedName>
    <definedName name="__SEL3" localSheetId="8">OFFSET([2]基础数据!$D$1,MATCH(LEFTCELL,[2]!SEL2_1,0),0,COUNTIF([2]!SEL2_1,LEFTCELL))</definedName>
    <definedName name="_SEL1" localSheetId="8">OFFSET([1]基数数据!$A$1,1,0,COUNTA([1]基数数据!$A:$A)-1)</definedName>
    <definedName name="A" localSheetId="8">OFFSET([3]基础数据!$A$1,1,0,COUNTA([3]基础数据!$A:$A)-1)</definedName>
    <definedName name="B" localSheetId="8">OFFSET([4]基础数据!$D$1,MATCH(LEFTCELL,BC,0),0,COUNTIF(BC,LEFTCELL))</definedName>
    <definedName name="BC" localSheetId="8">OFFSET([3]基础数据!$C$1,1,0,COUNTA([3]基础数据!$C:$C)-1)</definedName>
    <definedName name="BM8_SelectZBM.BM8_ZBMChangeKMM" localSheetId="8">[5]!BM8_SelectZBM.BM8_ZBMChangeKMM</definedName>
    <definedName name="BM8_SelectZBM.BM8_ZBMminusOption" localSheetId="8">[5]!BM8_SelectZBM.BM8_ZBMminusOption</definedName>
    <definedName name="BM8_SelectZBM.BM8_ZBMSumOption" localSheetId="8">[5]!BM8_SelectZBM.BM8_ZBMSumOption</definedName>
    <definedName name="Database" localSheetId="8" hidden="1">#REF!</definedName>
    <definedName name="Print_Area_MI" localSheetId="8">#REF!</definedName>
    <definedName name="_xlnm.Print_Titles" localSheetId="8">表七、政府性基金收支情况表!$1:$5</definedName>
    <definedName name="SEL2_1" localSheetId="8">OFFSET([1]基数数据!$C$1,1,0,COUNTA([1]基数数据!$C:$C)-1)</definedName>
    <definedName name="单位项目对比" localSheetId="8">OFFSET([6]基数数据!$C$1,1,0,COUNTA([6]基数数据!$C:$C)-1)</definedName>
    <definedName name="地区名称" localSheetId="8">[7]封面!#REF!</definedName>
    <definedName name="汇率" localSheetId="8">#REF!</definedName>
    <definedName name="生产列1" localSheetId="8">#REF!</definedName>
    <definedName name="生产列11" localSheetId="8">#REF!</definedName>
    <definedName name="生产列15" localSheetId="8">#REF!</definedName>
    <definedName name="生产列16" localSheetId="8">#REF!</definedName>
    <definedName name="生产列17" localSheetId="8">#REF!</definedName>
    <definedName name="生产列19" localSheetId="8">#REF!</definedName>
    <definedName name="生产列2" localSheetId="8">#REF!</definedName>
    <definedName name="生产列20" localSheetId="8">#REF!</definedName>
    <definedName name="生产列3" localSheetId="8">#REF!</definedName>
    <definedName name="生产列4" localSheetId="8">#REF!</definedName>
    <definedName name="生产列5" localSheetId="8">#REF!</definedName>
    <definedName name="生产列6" localSheetId="8">#REF!</definedName>
    <definedName name="生产列7" localSheetId="8">#REF!</definedName>
    <definedName name="生产列8" localSheetId="8">#REF!</definedName>
    <definedName name="生产列9" localSheetId="8">#REF!</definedName>
    <definedName name="生产期" localSheetId="8">#REF!</definedName>
    <definedName name="生产期1" localSheetId="8">#REF!</definedName>
    <definedName name="生产期11" localSheetId="8">#REF!</definedName>
    <definedName name="生产期15" localSheetId="8">#REF!</definedName>
    <definedName name="生产期16" localSheetId="8">#REF!</definedName>
    <definedName name="生产期17" localSheetId="8">#REF!</definedName>
    <definedName name="生产期19" localSheetId="8">#REF!</definedName>
    <definedName name="生产期2" localSheetId="8">#REF!</definedName>
    <definedName name="生产期20" localSheetId="8">#REF!</definedName>
    <definedName name="生产期3" localSheetId="8">#REF!</definedName>
    <definedName name="生产期4" localSheetId="8">#REF!</definedName>
    <definedName name="生产期5" localSheetId="8">#REF!</definedName>
    <definedName name="生产期6" localSheetId="8">#REF!</definedName>
    <definedName name="生产期7" localSheetId="8">#REF!</definedName>
    <definedName name="生产期8" localSheetId="8">#REF!</definedName>
    <definedName name="生产期9" localSheetId="8">#REF!</definedName>
    <definedName name="전" localSheetId="8">#REF!</definedName>
    <definedName name="주택사업본부" localSheetId="8">#REF!</definedName>
    <definedName name="철구사업본부" localSheetId="8">#REF!</definedName>
    <definedName name="__SEL2" localSheetId="9">OFFSET([1]基数数据!$D$1,MATCH(LEFTCELL,SEL2_1,0),0,COUNTIF(SEL2_1,LEFTCELL))</definedName>
    <definedName name="__SEL3" localSheetId="9">OFFSET([2]基础数据!$D$1,MATCH(LEFTCELL,[2]!SEL2_1,0),0,COUNTIF([2]!SEL2_1,LEFTCELL))</definedName>
    <definedName name="_SEL1" localSheetId="9">OFFSET([1]基数数据!$A$1,1,0,COUNTA([1]基数数据!$A:$A)-1)</definedName>
    <definedName name="A" localSheetId="9">OFFSET([3]基础数据!$A$1,1,0,COUNTA([3]基础数据!$A:$A)-1)</definedName>
    <definedName name="B" localSheetId="9">OFFSET([4]基础数据!$D$1,MATCH(LEFTCELL,BC,0),0,COUNTIF(BC,LEFTCELL))</definedName>
    <definedName name="BC" localSheetId="9">OFFSET([3]基础数据!$C$1,1,0,COUNTA([3]基础数据!$C:$C)-1)</definedName>
    <definedName name="BM8_SelectZBM.BM8_ZBMChangeKMM" localSheetId="9">[5]!BM8_SelectZBM.BM8_ZBMChangeKMM</definedName>
    <definedName name="BM8_SelectZBM.BM8_ZBMminusOption" localSheetId="9">[5]!BM8_SelectZBM.BM8_ZBMminusOption</definedName>
    <definedName name="BM8_SelectZBM.BM8_ZBMSumOption" localSheetId="9">[5]!BM8_SelectZBM.BM8_ZBMSumOption</definedName>
    <definedName name="Database" localSheetId="9" hidden="1">#REF!</definedName>
    <definedName name="Print_Area_MI" localSheetId="9">#REF!</definedName>
    <definedName name="SEL2_1" localSheetId="9">OFFSET([1]基数数据!$C$1,1,0,COUNTA([1]基数数据!$C:$C)-1)</definedName>
    <definedName name="单位项目对比" localSheetId="9">OFFSET([6]基数数据!$C$1,1,0,COUNTA([6]基数数据!$C:$C)-1)</definedName>
    <definedName name="地区名称" localSheetId="9">[7]封面!#REF!</definedName>
    <definedName name="汇率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전" localSheetId="9">#REF!</definedName>
    <definedName name="주택사업본부" localSheetId="9">#REF!</definedName>
    <definedName name="철구사업본부" localSheetId="9">#REF!</definedName>
    <definedName name="_xlnm._FilterDatabase" localSheetId="3" hidden="1">表二、2022年一般公共预算支出功能分类表!$A$5:$G$1273</definedName>
    <definedName name="地区名称" localSheetId="3">[8]封面!$B$2:$B$6</definedName>
    <definedName name="_xlnm.Print_Titles" localSheetId="3">表二、2022年一般公共预算支出功能分类表!$2:$5</definedName>
    <definedName name="_xlnm.Print_Titles" localSheetId="4">表三、2022年一般公共预算支出经济分类表!$B:$B,表三、2022年一般公共预算支出经济分类表!$1:$4</definedName>
    <definedName name="地区名称" localSheetId="4">[8]封面!$B$2:$B$6</definedName>
    <definedName name="地区名称" localSheetId="10">[9]封面!$B$2:$B$6</definedName>
    <definedName name="地区名称" localSheetId="11">[9]封面!$B$2:$B$6</definedName>
    <definedName name="__SEL2" localSheetId="12">OFFSET([1]基数数据!$D$1,MATCH(LEFTCELL,SEL2_1,0),0,COUNTIF(SEL2_1,LEFTCELL))</definedName>
    <definedName name="__SEL3" localSheetId="12">OFFSET([2]基础数据!$D$1,MATCH(LEFTCELL,[2]!SEL2_1,0),0,COUNTIF([2]!SEL2_1,LEFTCELL))</definedName>
    <definedName name="_SEL1" localSheetId="12">OFFSET([1]基数数据!$A$1,1,0,COUNTA([1]基数数据!$A:$A)-1)</definedName>
    <definedName name="A" localSheetId="12">OFFSET([3]基础数据!$A$1,1,0,COUNTA([3]基础数据!$A:$A)-1)</definedName>
    <definedName name="B" localSheetId="12">OFFSET([4]基础数据!$D$1,MATCH(LEFTCELL,BC,0),0,COUNTIF(BC,LEFTCELL))</definedName>
    <definedName name="BC" localSheetId="12">OFFSET([3]基础数据!$C$1,1,0,COUNTA([3]基础数据!$C:$C)-1)</definedName>
    <definedName name="BM8_SelectZBM.BM8_ZBMChangeKMM" localSheetId="12">[5]!BM8_SelectZBM.BM8_ZBMChangeKMM</definedName>
    <definedName name="BM8_SelectZBM.BM8_ZBMminusOption" localSheetId="12">[5]!BM8_SelectZBM.BM8_ZBMminusOption</definedName>
    <definedName name="BM8_SelectZBM.BM8_ZBMSumOption" localSheetId="12">[5]!BM8_SelectZBM.BM8_ZBMSumOption</definedName>
    <definedName name="Database" localSheetId="12" hidden="1">#REF!</definedName>
    <definedName name="Print_Area_MI" localSheetId="12">#REF!</definedName>
    <definedName name="SEL2_1" localSheetId="12">OFFSET([1]基数数据!$C$1,1,0,COUNTA([1]基数数据!$C:$C)-1)</definedName>
    <definedName name="单位项目对比" localSheetId="12">OFFSET([6]基数数据!$C$1,1,0,COUNTA([6]基数数据!$C:$C)-1)</definedName>
    <definedName name="地区名称" localSheetId="12">[7]封面!#REF!</definedName>
    <definedName name="汇率" localSheetId="12">#REF!</definedName>
    <definedName name="生产列1" localSheetId="12">#REF!</definedName>
    <definedName name="生产列11" localSheetId="12">#REF!</definedName>
    <definedName name="生产列15" localSheetId="12">#REF!</definedName>
    <definedName name="生产列16" localSheetId="12">#REF!</definedName>
    <definedName name="生产列17" localSheetId="12">#REF!</definedName>
    <definedName name="生产列19" localSheetId="12">#REF!</definedName>
    <definedName name="生产列2" localSheetId="12">#REF!</definedName>
    <definedName name="生产列20" localSheetId="12">#REF!</definedName>
    <definedName name="生产列3" localSheetId="12">#REF!</definedName>
    <definedName name="生产列4" localSheetId="12">#REF!</definedName>
    <definedName name="生产列5" localSheetId="12">#REF!</definedName>
    <definedName name="生产列6" localSheetId="12">#REF!</definedName>
    <definedName name="生产列7" localSheetId="12">#REF!</definedName>
    <definedName name="生产列8" localSheetId="12">#REF!</definedName>
    <definedName name="生产列9" localSheetId="12">#REF!</definedName>
    <definedName name="生产期" localSheetId="12">#REF!</definedName>
    <definedName name="生产期1" localSheetId="12">#REF!</definedName>
    <definedName name="生产期11" localSheetId="12">#REF!</definedName>
    <definedName name="生产期15" localSheetId="12">#REF!</definedName>
    <definedName name="生产期16" localSheetId="12">#REF!</definedName>
    <definedName name="生产期17" localSheetId="12">#REF!</definedName>
    <definedName name="生产期19" localSheetId="12">#REF!</definedName>
    <definedName name="生产期2" localSheetId="12">#REF!</definedName>
    <definedName name="生产期20" localSheetId="12">#REF!</definedName>
    <definedName name="生产期3" localSheetId="12">#REF!</definedName>
    <definedName name="生产期4" localSheetId="12">#REF!</definedName>
    <definedName name="生产期5" localSheetId="12">#REF!</definedName>
    <definedName name="生产期6" localSheetId="12">#REF!</definedName>
    <definedName name="生产期7" localSheetId="12">#REF!</definedName>
    <definedName name="生产期8" localSheetId="12">#REF!</definedName>
    <definedName name="生产期9" localSheetId="12">#REF!</definedName>
    <definedName name="전" localSheetId="12">#REF!</definedName>
    <definedName name="주택사업본부" localSheetId="12">#REF!</definedName>
    <definedName name="철구사업본부" localSheetId="12">#REF!</definedName>
  </definedNames>
  <calcPr calcId="144525" concurrentCalc="0"/>
</workbook>
</file>

<file path=xl/sharedStrings.xml><?xml version="1.0" encoding="utf-8"?>
<sst xmlns="http://schemas.openxmlformats.org/spreadsheetml/2006/main" count="1451">
  <si>
    <t>区十届人大</t>
  </si>
  <si>
    <t>一次会议（六）</t>
  </si>
  <si>
    <t xml:space="preserve">  附件1</t>
  </si>
  <si>
    <t>鄂城区2021年一般公共预算执行情况</t>
  </si>
  <si>
    <t>和2022年一般公共预算草案</t>
  </si>
  <si>
    <t>编制单位：鄂城区财政局</t>
  </si>
  <si>
    <t>目录</t>
  </si>
  <si>
    <t>1、2022年一般公共预算收支</t>
  </si>
  <si>
    <t>2、2022年一般公共预算支出功能分类表</t>
  </si>
  <si>
    <t>3、2022年一般公共预算支出经济分类表</t>
  </si>
  <si>
    <t>4、2022年税收返还和转移支付表</t>
  </si>
  <si>
    <t>5、2022年转移支付分地区情况</t>
  </si>
  <si>
    <t>6、2022年政府性债务限额和余额情况表</t>
  </si>
  <si>
    <t>7、2022年政府性基金收支预算情况表</t>
  </si>
  <si>
    <t>8、2022年度政府性基金转移支付收入预算表</t>
  </si>
  <si>
    <t>9、2022年国有资本经营预算收支表</t>
  </si>
  <si>
    <t>10、2022年一般公共预算支出“三公”经费预算表</t>
  </si>
  <si>
    <t>11、2022年新增债券资金安排情况表</t>
  </si>
  <si>
    <t>附表一：</t>
  </si>
  <si>
    <t>2022年鄂城区一般公共预算收支情况表</t>
  </si>
  <si>
    <t>单位：万元</t>
  </si>
  <si>
    <t>收     入</t>
  </si>
  <si>
    <t>支     出</t>
  </si>
  <si>
    <t>预    算    科    目</t>
  </si>
  <si>
    <t>2022年预算数</t>
  </si>
  <si>
    <t>预算数</t>
  </si>
  <si>
    <t>同比增长%</t>
  </si>
  <si>
    <t>全区</t>
  </si>
  <si>
    <t>税收收入小计</t>
  </si>
  <si>
    <t>一、一般公共服务支出</t>
  </si>
  <si>
    <t>一、增 值 税</t>
  </si>
  <si>
    <t>二、外交支出</t>
  </si>
  <si>
    <t>二、企业所得税</t>
  </si>
  <si>
    <t>三、国防支出</t>
  </si>
  <si>
    <t>三、企业所得税退税</t>
  </si>
  <si>
    <t>四、公共安全支出</t>
  </si>
  <si>
    <t>四、个人所得税</t>
  </si>
  <si>
    <t>五、教育支出</t>
  </si>
  <si>
    <t>五、资源税</t>
  </si>
  <si>
    <t>六、科学技术支出</t>
  </si>
  <si>
    <t>六、城市维护建设税</t>
  </si>
  <si>
    <t>七、文化旅游体育与传媒支出</t>
  </si>
  <si>
    <t>七、房产税</t>
  </si>
  <si>
    <t>八、社会保障和就业支出</t>
  </si>
  <si>
    <t>八、印花税</t>
  </si>
  <si>
    <t>九、卫生健康支出</t>
  </si>
  <si>
    <t>九、城镇土地使用税</t>
  </si>
  <si>
    <t>十、节能环保支出</t>
  </si>
  <si>
    <t>十、土地增值税</t>
  </si>
  <si>
    <t>十一、城乡社区支出</t>
  </si>
  <si>
    <t>十一、车船税</t>
  </si>
  <si>
    <t>十二、农林水支出</t>
  </si>
  <si>
    <t>十二、耕地占用税</t>
  </si>
  <si>
    <t>十三、交通运输支出</t>
  </si>
  <si>
    <t>十三、契税</t>
  </si>
  <si>
    <t>十四、资源勘探工业信息等支出</t>
  </si>
  <si>
    <t>十四、环境保护</t>
  </si>
  <si>
    <t>十五、商业服务业等支出</t>
  </si>
  <si>
    <t>十五、其他税收</t>
  </si>
  <si>
    <t>十六、金融支出</t>
  </si>
  <si>
    <t>非税收入小计</t>
  </si>
  <si>
    <t>十七、援助其他地区支出</t>
  </si>
  <si>
    <t>十五、专项收入</t>
  </si>
  <si>
    <t>十八、自然资源海洋气象等支出</t>
  </si>
  <si>
    <t>十六、行政事业性收费收入</t>
  </si>
  <si>
    <t>十九、住房保障支出</t>
  </si>
  <si>
    <t>十七、罚没收入</t>
  </si>
  <si>
    <t>二十、粮油物资储备支出</t>
  </si>
  <si>
    <t>十八、国有资本经营收入</t>
  </si>
  <si>
    <t>二十一、灾害防治及应急管理支出</t>
  </si>
  <si>
    <t>十九、国有资源(资产)有偿使用收入</t>
  </si>
  <si>
    <t>二十二、预备费</t>
  </si>
  <si>
    <t>二十、捐赠收入</t>
  </si>
  <si>
    <t>二十三、其他支出</t>
  </si>
  <si>
    <t>二十一、其他收入</t>
  </si>
  <si>
    <t>二十四、转移性支出</t>
  </si>
  <si>
    <t>二十五、债务付息支出</t>
  </si>
  <si>
    <t>收入合计</t>
  </si>
  <si>
    <t>一般公共预算支出合计</t>
  </si>
  <si>
    <t>转移性收入</t>
  </si>
  <si>
    <t>转移性支出</t>
  </si>
  <si>
    <t xml:space="preserve">  返还性收入</t>
  </si>
  <si>
    <t xml:space="preserve">    上解上级支出</t>
  </si>
  <si>
    <t xml:space="preserve">  一般性转移支付收入</t>
  </si>
  <si>
    <t xml:space="preserve">    补助下级支出</t>
  </si>
  <si>
    <t xml:space="preserve">  专项转移支付收入</t>
  </si>
  <si>
    <t>调出资金</t>
  </si>
  <si>
    <t>上年结余收入</t>
  </si>
  <si>
    <t>安排预算稳定调节基金</t>
  </si>
  <si>
    <t>调入预算稳定调节基金</t>
  </si>
  <si>
    <t>地方政府一般债券转贷支出</t>
  </si>
  <si>
    <t>下级上解收入</t>
  </si>
  <si>
    <t>调入资金</t>
  </si>
  <si>
    <t>年终结余</t>
  </si>
  <si>
    <t>地方政府一般债券转贷收入</t>
  </si>
  <si>
    <t/>
  </si>
  <si>
    <t>收 入 总 计</t>
  </si>
  <si>
    <t>支 出 总 计</t>
  </si>
  <si>
    <t>表二</t>
  </si>
  <si>
    <t xml:space="preserve"> </t>
  </si>
  <si>
    <t>2022年一般公共预算支出功能分类表</t>
  </si>
  <si>
    <t>项目</t>
  </si>
  <si>
    <t>上年预算数</t>
  </si>
  <si>
    <t>上年执行数</t>
  </si>
  <si>
    <t>代码</t>
  </si>
  <si>
    <t>名称</t>
  </si>
  <si>
    <t>金额</t>
  </si>
  <si>
    <t>为上年预算数的%</t>
  </si>
  <si>
    <t>为上年执行数的%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</si>
  <si>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</si>
  <si>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</si>
  <si>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</si>
  <si>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</si>
  <si>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</si>
  <si>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</si>
  <si>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</si>
  <si>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</si>
  <si>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</si>
  <si>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</si>
  <si>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</si>
  <si>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</si>
  <si>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</si>
  <si>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</si>
  <si>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</si>
  <si>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</si>
  <si>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</si>
  <si>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</si>
  <si>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</si>
  <si>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</si>
  <si>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</si>
  <si>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</si>
  <si>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</si>
  <si>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</si>
  <si>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</si>
  <si>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</si>
  <si>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</si>
  <si>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</si>
  <si>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</si>
  <si>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</si>
  <si>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</si>
  <si>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</si>
  <si>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</si>
  <si>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</si>
  <si>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</si>
  <si>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</si>
  <si>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</si>
  <si>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</si>
  <si>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</si>
  <si>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</si>
  <si>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</si>
  <si>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</si>
  <si>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</si>
  <si>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</si>
  <si>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</si>
  <si>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</si>
  <si>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</si>
  <si>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</si>
  <si>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</si>
  <si>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</si>
  <si>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</si>
  <si>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</si>
  <si>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</si>
  <si>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</si>
  <si>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</si>
  <si>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</si>
  <si>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</si>
  <si>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</si>
  <si>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</si>
  <si>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</si>
  <si>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</si>
  <si>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</si>
  <si>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</si>
  <si>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</si>
  <si>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</si>
  <si>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</si>
  <si>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</si>
  <si>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</si>
  <si>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</si>
  <si>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</si>
  <si>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</si>
  <si>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</si>
  <si>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</si>
  <si>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</si>
  <si>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</si>
  <si>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</si>
  <si>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</si>
  <si>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</si>
  <si>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</si>
  <si>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</si>
  <si>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</si>
  <si>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</si>
  <si>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</si>
  <si>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</si>
  <si>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</si>
  <si>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</si>
  <si>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</si>
  <si>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</si>
  <si>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</si>
  <si>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</si>
  <si>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</si>
  <si>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</si>
  <si>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</si>
  <si>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</si>
  <si>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</si>
  <si>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</si>
  <si>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</si>
  <si>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</si>
  <si>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</si>
  <si>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</si>
  <si>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</si>
  <si>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</si>
  <si>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</si>
  <si>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</si>
  <si>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</si>
  <si>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</si>
  <si>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</si>
  <si>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</si>
  <si>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</si>
  <si>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</si>
  <si>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</si>
  <si>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</si>
  <si>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</si>
  <si>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</si>
  <si>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</si>
  <si>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</si>
  <si>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</si>
  <si>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</si>
  <si>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</si>
  <si>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</si>
  <si>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</si>
  <si>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</si>
  <si>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</si>
  <si>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</si>
  <si>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</si>
  <si>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</si>
  <si>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</si>
  <si>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</si>
  <si>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</si>
  <si>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</si>
  <si>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</si>
  <si>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</si>
  <si>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</si>
  <si>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</si>
  <si>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 军费</t>
  </si>
  <si>
    <t xml:space="preserve">       现役部队</t>
  </si>
  <si>
    <t xml:space="preserve">       预备役部队(新增）</t>
  </si>
  <si>
    <t xml:space="preserve">       其他军费支出(新增）</t>
  </si>
  <si>
    <t xml:space="preserve">     国防科研事业</t>
  </si>
  <si>
    <t xml:space="preserve">       国防科研事业</t>
  </si>
  <si>
    <t xml:space="preserve">     专项工程</t>
  </si>
  <si>
    <t xml:space="preserve"> 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</si>
  <si>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</si>
  <si>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</si>
  <si>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</si>
  <si>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</si>
  <si>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</si>
  <si>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</si>
  <si>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</si>
  <si>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</si>
  <si>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</si>
  <si>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</si>
  <si>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</si>
  <si>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</si>
  <si>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</si>
  <si>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</si>
  <si>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</si>
  <si>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</si>
  <si>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</si>
  <si>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</si>
  <si>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</si>
  <si>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</si>
  <si>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</si>
  <si>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</si>
  <si>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</si>
  <si>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</si>
  <si>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</si>
  <si>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</si>
  <si>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</si>
  <si>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</si>
  <si>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</si>
  <si>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</si>
  <si>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</si>
  <si>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</si>
  <si>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</si>
  <si>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</si>
  <si>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</si>
  <si>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</si>
  <si>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</si>
  <si>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</si>
  <si>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</si>
  <si>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</si>
  <si>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</si>
  <si>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</si>
  <si>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</si>
  <si>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</si>
  <si>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</si>
  <si>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</si>
  <si>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</si>
  <si>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</si>
  <si>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</si>
  <si>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</si>
  <si>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</si>
  <si>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</si>
  <si>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</si>
  <si>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</si>
  <si>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</si>
  <si>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</si>
  <si>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</si>
  <si>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</si>
  <si>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</si>
  <si>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</si>
  <si>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</si>
  <si>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</si>
  <si>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</si>
  <si>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</si>
  <si>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</si>
  <si>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</si>
  <si>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</si>
  <si>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</si>
  <si>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</si>
  <si>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</si>
  <si>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</si>
  <si>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</si>
  <si>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</si>
  <si>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</si>
  <si>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</si>
  <si>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</si>
  <si>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</si>
  <si>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</si>
  <si>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</si>
  <si>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</si>
  <si>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</si>
  <si>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</si>
  <si>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</si>
  <si>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</si>
  <si>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</si>
  <si>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</si>
  <si>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</si>
  <si>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</si>
  <si>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</si>
  <si>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</si>
  <si>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</si>
  <si>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</si>
  <si>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</si>
  <si>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</si>
  <si>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</si>
  <si>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</si>
  <si>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</si>
  <si>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</si>
  <si>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</si>
  <si>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</si>
  <si>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</si>
  <si>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</si>
  <si>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</si>
  <si>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</si>
  <si>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</si>
  <si>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</si>
  <si>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</si>
  <si>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其他教育支出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</si>
  <si>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</si>
  <si>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</si>
  <si>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</si>
  <si>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</si>
  <si>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</si>
  <si>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</si>
  <si>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</si>
  <si>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</si>
  <si>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</si>
  <si>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</si>
  <si>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</si>
  <si>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</si>
  <si>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</si>
  <si>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</si>
  <si>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</si>
  <si>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</si>
  <si>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</si>
  <si>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</si>
  <si>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</si>
  <si>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</si>
  <si>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</si>
  <si>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</si>
  <si>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</si>
  <si>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</si>
  <si>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</si>
  <si>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</si>
  <si>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</si>
  <si>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</si>
  <si>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</si>
  <si>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</si>
  <si>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</si>
  <si>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</si>
  <si>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</si>
  <si>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</si>
  <si>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</si>
  <si>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</si>
  <si>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</si>
  <si>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</si>
  <si>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</si>
  <si>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</si>
  <si>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</si>
  <si>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</si>
  <si>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</si>
  <si>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</si>
  <si>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</si>
  <si>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</si>
  <si>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</si>
  <si>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</si>
  <si>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</si>
  <si>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</si>
  <si>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</si>
  <si>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</si>
  <si>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</si>
  <si>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</si>
  <si>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</si>
  <si>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</si>
  <si>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</si>
  <si>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</si>
  <si>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</si>
  <si>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</si>
  <si>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</si>
  <si>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</si>
  <si>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</si>
  <si>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</si>
  <si>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</si>
  <si>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</si>
  <si>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</si>
  <si>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</si>
  <si>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</si>
  <si>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</si>
  <si>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</si>
  <si>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</si>
  <si>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</si>
  <si>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</si>
  <si>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</si>
  <si>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</si>
  <si>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</si>
  <si>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</si>
  <si>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</si>
  <si>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</si>
  <si>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</si>
  <si>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</si>
  <si>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</si>
  <si>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</si>
  <si>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</si>
  <si>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</si>
  <si>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</si>
  <si>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</si>
  <si>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</si>
  <si>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</si>
  <si>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</si>
  <si>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</si>
  <si>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</si>
  <si>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</si>
  <si>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</si>
  <si>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</si>
  <si>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</si>
  <si>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</si>
  <si>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</si>
  <si>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</si>
  <si>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</si>
  <si>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</si>
  <si>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</si>
  <si>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</si>
  <si>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</si>
  <si>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</si>
  <si>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</si>
  <si>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</si>
  <si>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</si>
  <si>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</si>
  <si>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</si>
  <si>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</si>
  <si>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</si>
  <si>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</si>
  <si>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</si>
  <si>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</si>
  <si>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</si>
  <si>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</si>
  <si>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</si>
  <si>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</si>
  <si>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</si>
  <si>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</si>
  <si>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</si>
  <si>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</si>
  <si>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</si>
  <si>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</si>
  <si>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</si>
  <si>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</si>
  <si>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</si>
  <si>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</si>
  <si>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</si>
  <si>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</si>
  <si>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</si>
  <si>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</si>
  <si>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</si>
  <si>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</si>
  <si>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</si>
  <si>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</si>
  <si>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</si>
  <si>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</si>
  <si>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</si>
  <si>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</si>
  <si>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</si>
  <si>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</si>
  <si>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</si>
  <si>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</si>
  <si>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</si>
  <si>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</si>
  <si>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</si>
  <si>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</si>
  <si>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</si>
  <si>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</si>
  <si>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</si>
  <si>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</si>
  <si>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</si>
  <si>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</si>
  <si>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</si>
  <si>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</si>
  <si>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</si>
  <si>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</si>
  <si>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</si>
  <si>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</si>
  <si>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</si>
  <si>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</si>
  <si>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</si>
  <si>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</si>
  <si>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</si>
  <si>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</si>
  <si>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</si>
  <si>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</si>
  <si>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</si>
  <si>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</si>
  <si>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</si>
  <si>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</si>
  <si>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</si>
  <si>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</si>
  <si>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</si>
  <si>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</si>
  <si>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</si>
  <si>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</si>
  <si>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</si>
  <si>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</si>
  <si>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</si>
  <si>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</si>
  <si>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</si>
  <si>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</si>
  <si>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</si>
  <si>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</si>
  <si>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</si>
  <si>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</si>
  <si>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</si>
  <si>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</si>
  <si>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</si>
  <si>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</si>
  <si>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</si>
  <si>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</si>
  <si>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</si>
  <si>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</si>
  <si>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</si>
  <si>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</si>
  <si>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</si>
  <si>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</si>
  <si>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</si>
  <si>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</si>
  <si>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</si>
  <si>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</si>
  <si>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</si>
  <si>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</si>
  <si>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</si>
  <si>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</si>
  <si>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</si>
  <si>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</si>
  <si>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</si>
  <si>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</si>
  <si>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</si>
  <si>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</si>
  <si>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</si>
  <si>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</si>
  <si>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</si>
  <si>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</si>
  <si>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</si>
  <si>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</si>
  <si>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</si>
  <si>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</si>
  <si>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</si>
  <si>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</si>
  <si>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</si>
  <si>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</si>
  <si>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</si>
  <si>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</si>
  <si>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</si>
  <si>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</si>
  <si>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</si>
  <si>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</si>
  <si>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</si>
  <si>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</si>
  <si>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</si>
  <si>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</si>
  <si>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</si>
  <si>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</si>
  <si>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</si>
  <si>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</si>
  <si>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</si>
  <si>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</si>
  <si>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</si>
  <si>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</si>
  <si>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</si>
  <si>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</si>
  <si>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</si>
  <si>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</si>
  <si>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</si>
  <si>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</si>
  <si>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</si>
  <si>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</si>
  <si>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</si>
  <si>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</si>
  <si>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</si>
  <si>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</si>
  <si>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</si>
  <si>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</si>
  <si>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</si>
  <si>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</si>
  <si>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</si>
  <si>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</si>
  <si>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</si>
  <si>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</si>
  <si>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</si>
  <si>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</si>
  <si>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</si>
  <si>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</si>
  <si>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</si>
  <si>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</si>
  <si>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</si>
  <si>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</si>
  <si>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</si>
  <si>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</si>
  <si>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</si>
  <si>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</si>
  <si>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</si>
  <si>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</si>
  <si>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</si>
  <si>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</si>
  <si>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</si>
  <si>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</si>
  <si>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</si>
  <si>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</si>
  <si>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</si>
  <si>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</si>
  <si>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</si>
  <si>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</si>
  <si>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</si>
  <si>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</si>
  <si>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</si>
  <si>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</si>
  <si>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</si>
  <si>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</si>
  <si>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</si>
  <si>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</si>
  <si>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</si>
  <si>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</si>
  <si>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</si>
  <si>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</si>
  <si>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</si>
  <si>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</si>
  <si>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</si>
  <si>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</si>
  <si>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</si>
  <si>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</si>
  <si>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</si>
  <si>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</si>
  <si>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</si>
  <si>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</si>
  <si>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</si>
  <si>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</si>
  <si>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</si>
  <si>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</si>
  <si>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</si>
  <si>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</si>
  <si>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</si>
  <si>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</si>
  <si>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</si>
  <si>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</si>
  <si>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</si>
  <si>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</si>
  <si>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</si>
  <si>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</si>
  <si>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</si>
  <si>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</si>
  <si>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</si>
  <si>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</si>
  <si>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</si>
  <si>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</si>
  <si>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</si>
  <si>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</si>
  <si>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</si>
  <si>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</si>
  <si>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</si>
  <si>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</si>
  <si>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</si>
  <si>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</si>
  <si>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</si>
  <si>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</si>
  <si>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</si>
  <si>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</si>
  <si>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</si>
  <si>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</si>
  <si>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</si>
  <si>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</si>
  <si>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</si>
  <si>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</si>
  <si>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</si>
  <si>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</si>
  <si>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</si>
  <si>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</si>
  <si>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</si>
  <si>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</si>
  <si>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</si>
  <si>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</si>
  <si>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</si>
  <si>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</si>
  <si>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</si>
  <si>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</si>
  <si>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</si>
  <si>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</si>
  <si>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</si>
  <si>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</si>
  <si>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</si>
  <si>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</si>
  <si>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</si>
  <si>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</si>
  <si>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</si>
  <si>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</si>
  <si>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</si>
  <si>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</si>
  <si>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</si>
  <si>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</si>
  <si>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</si>
  <si>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</si>
  <si>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</si>
  <si>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</si>
  <si>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</si>
  <si>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</si>
  <si>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</si>
  <si>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</si>
  <si>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</si>
  <si>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</si>
  <si>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</si>
  <si>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</si>
  <si>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</si>
  <si>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</si>
  <si>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</si>
  <si>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</si>
  <si>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</si>
  <si>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</si>
  <si>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</si>
  <si>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</si>
  <si>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</si>
  <si>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</si>
  <si>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</si>
  <si>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</si>
  <si>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</si>
  <si>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</si>
  <si>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</si>
  <si>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</si>
  <si>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</si>
  <si>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</si>
  <si>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</si>
  <si>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</si>
  <si>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</si>
  <si>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</si>
  <si>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</si>
  <si>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</si>
  <si>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</si>
  <si>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</si>
  <si>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</si>
  <si>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</si>
  <si>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</si>
  <si>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</si>
  <si>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</si>
  <si>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</si>
  <si>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</si>
  <si>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</si>
  <si>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</si>
  <si>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</si>
  <si>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</si>
  <si>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</si>
  <si>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</si>
  <si>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</si>
  <si>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</si>
  <si>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</si>
  <si>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</si>
  <si>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</si>
  <si>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</si>
  <si>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</si>
  <si>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</si>
  <si>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</si>
  <si>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</si>
  <si>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</si>
  <si>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</si>
  <si>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</si>
  <si>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</si>
  <si>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</si>
  <si>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</si>
  <si>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</si>
  <si>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</si>
  <si>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</si>
  <si>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</si>
  <si>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</si>
  <si>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</si>
  <si>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</si>
  <si>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</si>
  <si>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</si>
  <si>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</si>
  <si>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</si>
  <si>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</si>
  <si>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</si>
  <si>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</si>
  <si>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</si>
  <si>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</si>
  <si>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</si>
  <si>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</si>
  <si>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</si>
  <si>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</si>
  <si>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</si>
  <si>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</si>
  <si>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</si>
  <si>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</si>
  <si>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</si>
  <si>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</si>
  <si>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</si>
  <si>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</si>
  <si>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</si>
  <si>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</si>
  <si>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</si>
  <si>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</si>
  <si>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</si>
  <si>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</si>
  <si>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</si>
  <si>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</si>
  <si>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</si>
  <si>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</si>
  <si>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</si>
  <si>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</si>
  <si>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</si>
  <si>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</si>
  <si>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</si>
  <si>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</si>
  <si>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</si>
  <si>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</si>
  <si>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</si>
  <si>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</si>
  <si>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</si>
  <si>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</si>
  <si>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</si>
  <si>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</si>
  <si>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</si>
  <si>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</si>
  <si>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</si>
  <si>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</si>
  <si>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</si>
  <si>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</si>
  <si>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</si>
  <si>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</si>
  <si>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</si>
  <si>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</si>
  <si>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</si>
  <si>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</si>
  <si>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</si>
  <si>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</si>
  <si>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</si>
  <si>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</si>
  <si>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</si>
  <si>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</si>
  <si>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</si>
  <si>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</si>
  <si>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</si>
  <si>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</si>
  <si>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</si>
  <si>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</si>
  <si>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</si>
  <si>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</si>
  <si>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</si>
  <si>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</si>
  <si>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</si>
  <si>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</si>
  <si>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</si>
  <si>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</si>
  <si>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</si>
  <si>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</si>
  <si>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</si>
  <si>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</si>
  <si>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</si>
  <si>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</si>
  <si>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</si>
  <si>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</si>
  <si>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</si>
  <si>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</si>
  <si>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</si>
  <si>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</si>
  <si>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</si>
  <si>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</si>
  <si>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</si>
  <si>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</si>
  <si>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</si>
  <si>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</si>
  <si>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</si>
  <si>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</si>
  <si>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</si>
  <si>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</si>
  <si>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</si>
  <si>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</si>
  <si>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</si>
  <si>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</si>
  <si>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</si>
  <si>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</si>
  <si>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</si>
  <si>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</si>
  <si>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</si>
  <si>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</si>
  <si>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</si>
  <si>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</si>
  <si>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</si>
  <si>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</si>
  <si>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</si>
  <si>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</si>
  <si>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</si>
  <si>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</si>
  <si>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</si>
  <si>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</si>
  <si>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</si>
  <si>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</si>
  <si>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</si>
  <si>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</si>
  <si>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</si>
  <si>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</si>
  <si>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</si>
  <si>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</si>
  <si>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</si>
  <si>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</si>
  <si>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</si>
  <si>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</si>
  <si>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</si>
  <si>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</si>
  <si>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</si>
  <si>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</si>
  <si>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</si>
  <si>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</si>
  <si>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</si>
  <si>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</si>
  <si>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</si>
  <si>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</si>
  <si>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</si>
  <si>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</si>
  <si>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</si>
  <si>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</si>
  <si>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</si>
  <si>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</si>
  <si>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</si>
  <si>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</si>
  <si>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</si>
  <si>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</si>
  <si>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</si>
  <si>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</si>
  <si>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</si>
  <si>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</si>
  <si>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</si>
  <si>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</si>
  <si>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</si>
  <si>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</si>
  <si>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</si>
  <si>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</si>
  <si>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</si>
  <si>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</si>
  <si>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</si>
  <si>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</si>
  <si>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</si>
  <si>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</si>
  <si>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</si>
  <si>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</si>
  <si>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</si>
  <si>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</si>
  <si>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</si>
  <si>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</si>
  <si>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</si>
  <si>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</si>
  <si>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</si>
  <si>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</si>
  <si>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</si>
  <si>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</si>
  <si>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</si>
  <si>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</si>
  <si>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</si>
  <si>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</si>
  <si>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</si>
  <si>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</si>
  <si>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</si>
  <si>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</si>
  <si>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</si>
  <si>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</si>
  <si>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</si>
  <si>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</si>
  <si>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</si>
  <si>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</si>
  <si>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</si>
  <si>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</si>
  <si>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</si>
  <si>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</si>
  <si>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</si>
  <si>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</si>
  <si>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</si>
  <si>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</si>
  <si>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</si>
  <si>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</si>
  <si>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</si>
  <si>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</si>
  <si>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</si>
  <si>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</si>
  <si>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</si>
  <si>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</si>
  <si>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</si>
  <si>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</si>
  <si>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</si>
  <si>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</si>
  <si>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</si>
  <si>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</si>
  <si>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</si>
  <si>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</si>
  <si>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</si>
  <si>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</si>
  <si>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</si>
  <si>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</si>
  <si>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</si>
  <si>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</si>
  <si>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</si>
  <si>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</si>
  <si>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</si>
  <si>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</si>
  <si>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</si>
  <si>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</si>
  <si>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</si>
  <si>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</si>
  <si>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</si>
  <si>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</si>
  <si>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</si>
  <si>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</si>
  <si>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</si>
  <si>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</si>
  <si>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</si>
  <si>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</si>
  <si>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</si>
  <si>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</si>
  <si>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</si>
  <si>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</si>
  <si>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</si>
  <si>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</si>
  <si>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</si>
  <si>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</si>
  <si>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</si>
  <si>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</si>
  <si>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</si>
  <si>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</si>
  <si>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</si>
  <si>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</si>
  <si>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</si>
  <si>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</si>
  <si>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</si>
  <si>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</si>
  <si>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</si>
  <si>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</si>
  <si>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</si>
  <si>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</si>
  <si>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</si>
  <si>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</si>
  <si>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</si>
  <si>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</si>
  <si>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</si>
  <si>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</si>
  <si>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预备费</t>
  </si>
  <si>
    <t>其他支出</t>
  </si>
  <si>
    <t xml:space="preserve">    年初预留</t>
  </si>
  <si>
    <t xml:space="preserve">      年初预留</t>
  </si>
  <si>
    <t xml:space="preserve">      其他支出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</si>
  <si>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</si>
  <si>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</si>
  <si>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</si>
  <si>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</si>
  <si>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</si>
  <si>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</si>
  <si>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</si>
  <si>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</si>
  <si>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支出合计</t>
  </si>
  <si>
    <t>表三</t>
  </si>
  <si>
    <t>2022年一般公共预算支出经济分类表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</si>
  <si>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</si>
  <si>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</si>
  <si>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</si>
  <si>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</si>
  <si>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</si>
  <si>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</si>
  <si>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</si>
  <si>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</si>
  <si>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</si>
  <si>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</si>
  <si>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</si>
  <si>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</si>
  <si>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</si>
  <si>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</si>
  <si>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</si>
  <si>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一般公共服务支出</t>
  </si>
  <si>
    <t>公共安全支出</t>
  </si>
  <si>
    <t>支出总计</t>
  </si>
  <si>
    <t>附表四：</t>
  </si>
  <si>
    <t>鄂城区2022年一般公共预算税收返还和转移支付预算表</t>
  </si>
  <si>
    <t> 单位：万元</t>
  </si>
  <si>
    <t>本年预算数</t>
  </si>
  <si>
    <t>备注</t>
  </si>
  <si>
    <t>一、一般性转移转移支付</t>
  </si>
  <si>
    <t>（一）一般性转移支付</t>
  </si>
  <si>
    <t xml:space="preserve">   1、体制补助收入</t>
  </si>
  <si>
    <t xml:space="preserve">   2、政策性转移支付</t>
  </si>
  <si>
    <t xml:space="preserve">   3、县级基本财力保障补助</t>
  </si>
  <si>
    <t xml:space="preserve">   4、均衡性转移支付收入</t>
  </si>
  <si>
    <t xml:space="preserve">   5、结算补助收入</t>
  </si>
  <si>
    <t xml:space="preserve">   6、产粮（油）大县奖励资金收入</t>
  </si>
  <si>
    <t xml:space="preserve">   7、固定数额补助收入</t>
  </si>
  <si>
    <t>（二）专项转移支付</t>
  </si>
  <si>
    <t xml:space="preserve">   其中：XX项目</t>
  </si>
  <si>
    <t>二、税收返还转移支付</t>
  </si>
  <si>
    <t xml:space="preserve">   1、税收返还收入</t>
  </si>
  <si>
    <t xml:space="preserve">   2、体制调整基数返还</t>
  </si>
  <si>
    <t xml:space="preserve">   3、营改增五五分成返还基数</t>
  </si>
  <si>
    <t xml:space="preserve">   4、街办体制调整基数返还（上交）</t>
  </si>
  <si>
    <t>合计</t>
  </si>
  <si>
    <t>附表五：</t>
  </si>
  <si>
    <t>鄂城区2022年转移支付分项目（地区）预算情况表</t>
  </si>
  <si>
    <t>项 目</t>
  </si>
  <si>
    <t>杜山</t>
  </si>
  <si>
    <t>花湖</t>
  </si>
  <si>
    <t>碧石</t>
  </si>
  <si>
    <t>汀祖</t>
  </si>
  <si>
    <t>泽林</t>
  </si>
  <si>
    <t>长港</t>
  </si>
  <si>
    <t>樊口</t>
  </si>
  <si>
    <t>凤凰</t>
  </si>
  <si>
    <t>古楼</t>
  </si>
  <si>
    <t>西山</t>
  </si>
  <si>
    <t>区 直</t>
  </si>
  <si>
    <t>合 计</t>
  </si>
  <si>
    <t>一、一般性转移支付</t>
  </si>
  <si>
    <t>表六</t>
  </si>
  <si>
    <t>2022年鄂城区地方政府债务限额和余额情况表</t>
  </si>
  <si>
    <t>限额</t>
  </si>
  <si>
    <t>余额</t>
  </si>
  <si>
    <t>鄂城区</t>
  </si>
  <si>
    <t>附表七；</t>
  </si>
  <si>
    <t>2022年政府性基金收支预算情况表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</si>
  <si>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</si>
  <si>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</si>
  <si>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</si>
  <si>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</si>
  <si>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</si>
  <si>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</si>
  <si>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</si>
  <si>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</si>
  <si>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</si>
  <si>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四、新型墙体材料专项基金收入</t>
  </si>
  <si>
    <t xml:space="preserve">      资助城市影院</t>
  </si>
  <si>
    <t>五、国家电影事业发展专项资金收入</t>
  </si>
  <si>
    <t xml:space="preserve">      资助少数民族电影译制</t>
  </si>
  <si>
    <t>六、城市公用事业附加收入</t>
  </si>
  <si>
    <t xml:space="preserve">      其他国家电影事业发展专项资金支出</t>
  </si>
  <si>
    <t>七、国有土地收益基金收入</t>
  </si>
  <si>
    <t>二、社会保障和就业支出</t>
  </si>
  <si>
    <t>八、农业土地开发资金收入</t>
  </si>
  <si>
    <t xml:space="preserve">    大中型水库移民后期扶持基金支出</t>
  </si>
  <si>
    <t>九、国有土地使用权出让收入</t>
  </si>
  <si>
    <t xml:space="preserve">      移民补助</t>
  </si>
  <si>
    <t xml:space="preserve">  土地出让价款收入</t>
  </si>
  <si>
    <t xml:space="preserve">      基础设施建设和经济发展</t>
  </si>
  <si>
    <t xml:space="preserve">  补缴的土地价款</t>
  </si>
  <si>
    <t xml:space="preserve">      其他大中型水库移民后期扶持基金支出</t>
  </si>
  <si>
    <t xml:space="preserve">  划拨土地收入</t>
  </si>
  <si>
    <t xml:space="preserve">    小型水库移民扶助基金及对应专项债务收入安排的支出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</si>
  <si>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</si>
  <si>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</si>
  <si>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十、大中型水库库区基金收入</t>
  </si>
  <si>
    <t xml:space="preserve">      其他小型水库移民扶助基金支出</t>
  </si>
  <si>
    <t>十一、彩票公益金收入</t>
  </si>
  <si>
    <t>三、节能环保支出</t>
  </si>
  <si>
    <t xml:space="preserve">  福利彩票公益金收入</t>
  </si>
  <si>
    <t xml:space="preserve">    可再生能源电价附加收入安排的支出</t>
  </si>
  <si>
    <t xml:space="preserve">  体育彩票公益金收入</t>
  </si>
  <si>
    <t xml:space="preserve">    废弃电器电子产品处理基金支出</t>
  </si>
  <si>
    <t>十二、城市基础设施配套费收入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</si>
  <si>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</si>
  <si>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t>十三、小型水库移民扶助基金收入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</si>
  <si>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</si>
  <si>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t>十四、国家重大水利工程建设基金收入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</si>
  <si>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</si>
  <si>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t xml:space="preserve">  南水北调工程建设资金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</si>
  <si>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</si>
  <si>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 xml:space="preserve">  三峡工程后续工作资金</t>
  </si>
  <si>
    <t>四、城乡社区支出</t>
  </si>
  <si>
    <t xml:space="preserve">  省级重大水利工程建设资金</t>
  </si>
  <si>
    <t xml:space="preserve">    国有土地使用权出让收入及对应专项债务收入安排的支出</t>
  </si>
  <si>
    <t>十五、车辆通行费</t>
  </si>
  <si>
    <t xml:space="preserve">      征地和拆迁补偿支出</t>
  </si>
  <si>
    <t>十六、污水处理费收入</t>
  </si>
  <si>
    <t xml:space="preserve">      土地开发支出</t>
  </si>
  <si>
    <t>十七、彩票发行机构和彩票销售机构的业务费用</t>
  </si>
  <si>
    <t xml:space="preserve">      城市建设支出</t>
  </si>
  <si>
    <t>十八、其他政府性基金收入</t>
  </si>
  <si>
    <t xml:space="preserve">      农村基础设施建设支出</t>
  </si>
  <si>
    <t>十九、彩票发行机构和彩票销售机构的业务费用</t>
  </si>
  <si>
    <t xml:space="preserve">      补助被征地农民支出</t>
  </si>
  <si>
    <t>二十、其他政府性基金收入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</si>
  <si>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</si>
  <si>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</si>
  <si>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</si>
  <si>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</si>
  <si>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</si>
  <si>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</si>
  <si>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</si>
  <si>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</si>
  <si>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</si>
  <si>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</si>
  <si>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</si>
  <si>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</si>
  <si>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</si>
  <si>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</si>
  <si>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</si>
  <si>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</si>
  <si>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</si>
  <si>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</si>
  <si>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</si>
  <si>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</si>
  <si>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</si>
  <si>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</si>
  <si>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</si>
  <si>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</si>
  <si>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</si>
  <si>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</si>
  <si>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</si>
  <si>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</si>
  <si>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</si>
  <si>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</si>
  <si>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</si>
  <si>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</si>
  <si>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</si>
  <si>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</si>
  <si>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</si>
  <si>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</si>
  <si>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</si>
  <si>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</si>
  <si>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</si>
  <si>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</si>
  <si>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</si>
  <si>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</si>
  <si>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</si>
  <si>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</si>
  <si>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</si>
  <si>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</si>
  <si>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</si>
  <si>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</si>
  <si>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</si>
  <si>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</si>
  <si>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</si>
  <si>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</si>
  <si>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</si>
  <si>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</si>
  <si>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</si>
  <si>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</si>
  <si>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</si>
  <si>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</si>
  <si>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</si>
  <si>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</si>
  <si>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</si>
  <si>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</si>
  <si>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</si>
  <si>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</si>
  <si>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</si>
  <si>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</si>
  <si>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</si>
  <si>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</si>
  <si>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</si>
  <si>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</si>
  <si>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</si>
  <si>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</si>
  <si>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</si>
  <si>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</si>
  <si>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</si>
  <si>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</si>
  <si>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</si>
  <si>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</si>
  <si>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</si>
  <si>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</si>
  <si>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</si>
  <si>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</si>
  <si>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</si>
  <si>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</si>
  <si>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</si>
  <si>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</si>
  <si>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</si>
  <si>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</si>
  <si>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</si>
  <si>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</si>
  <si>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</si>
  <si>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</si>
  <si>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</si>
  <si>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</si>
  <si>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</si>
  <si>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</si>
  <si>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</si>
  <si>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</si>
  <si>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</si>
  <si>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</si>
  <si>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</si>
  <si>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</si>
  <si>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</si>
  <si>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</si>
  <si>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</si>
  <si>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</si>
  <si>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</si>
  <si>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</si>
  <si>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</si>
  <si>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</si>
  <si>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</si>
  <si>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</si>
  <si>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</si>
  <si>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</si>
  <si>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</si>
  <si>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</si>
  <si>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</si>
  <si>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</si>
  <si>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</si>
  <si>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</si>
  <si>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</si>
  <si>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</si>
  <si>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</si>
  <si>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</si>
  <si>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</si>
  <si>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</si>
  <si>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</si>
  <si>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</si>
  <si>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</si>
  <si>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</si>
  <si>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</si>
  <si>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</si>
  <si>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</si>
  <si>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</si>
  <si>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</si>
  <si>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附表八：</t>
  </si>
  <si>
    <t>2022年度政府性基金转移支付收入预算表</t>
  </si>
  <si>
    <t>科目编码</t>
  </si>
  <si>
    <t>科目名称</t>
  </si>
  <si>
    <t>决算数</t>
  </si>
  <si>
    <t>政府性基金支出</t>
  </si>
  <si>
    <t xml:space="preserve">  核电站乏燃料处理处置基金支出</t>
  </si>
  <si>
    <t>文化体育与传媒支出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</si>
  <si>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</si>
  <si>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</si>
  <si>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</si>
  <si>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</si>
  <si>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</si>
  <si>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</si>
  <si>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</si>
  <si>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</si>
  <si>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</si>
  <si>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</si>
  <si>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</si>
  <si>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</si>
  <si>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</si>
  <si>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</si>
  <si>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</si>
  <si>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</si>
  <si>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</si>
  <si>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</si>
  <si>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</si>
  <si>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</si>
  <si>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资源勘探信息等支出</t>
  </si>
  <si>
    <t xml:space="preserve">  新型墙体材料专项基金及对应专项债务收入安排的支出</t>
  </si>
  <si>
    <t xml:space="preserve">  农网还贷资金支出</t>
  </si>
  <si>
    <t xml:space="preserve">  旅游发展基金支出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</si>
  <si>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</si>
  <si>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</si>
  <si>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</si>
  <si>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</si>
  <si>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</si>
  <si>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</si>
  <si>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 xml:space="preserve">表九 </t>
  </si>
  <si>
    <t>2022年国有资本经营预算收支表</t>
  </si>
  <si>
    <t>收          入</t>
  </si>
  <si>
    <t>支          出</t>
  </si>
  <si>
    <t>项        目</t>
  </si>
  <si>
    <t>行次</t>
  </si>
  <si>
    <t>执行数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</si>
  <si>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</si>
  <si>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</si>
  <si>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</si>
  <si>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</si>
  <si>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</si>
  <si>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</si>
  <si>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</si>
  <si>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</si>
  <si>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</si>
  <si>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</si>
  <si>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</si>
  <si>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</si>
  <si>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</si>
  <si>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</si>
  <si>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</si>
  <si>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</si>
  <si>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</si>
  <si>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</si>
  <si>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</si>
  <si>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</si>
  <si>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</si>
  <si>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</si>
  <si>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</si>
  <si>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</si>
  <si>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</si>
  <si>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</si>
  <si>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</si>
  <si>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</si>
  <si>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</si>
  <si>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</si>
  <si>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</si>
  <si>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</si>
  <si>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</si>
  <si>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</si>
  <si>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</si>
  <si>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</si>
  <si>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</si>
  <si>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</si>
  <si>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</si>
  <si>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10</t>
  </si>
  <si>
    <t>20</t>
  </si>
  <si>
    <t>注：以上项目以2022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</si>
  <si>
    <t>表十</t>
  </si>
  <si>
    <t>2022年一般公共预算支出“三公”经费预算表</t>
  </si>
  <si>
    <t>项目名称</t>
  </si>
  <si>
    <t>因公出国（境）费</t>
  </si>
  <si>
    <t>公务用车购置及运行费</t>
  </si>
  <si>
    <t>小计</t>
  </si>
  <si>
    <t>公务用车购置费</t>
  </si>
  <si>
    <t>公务用车运行费</t>
  </si>
  <si>
    <t>公务接待费</t>
  </si>
  <si>
    <t>表十一</t>
  </si>
  <si>
    <t>2022年新增债券资金安排情况表</t>
  </si>
  <si>
    <t>新增一般债券资金安排项目</t>
  </si>
  <si>
    <t>新增专项债券资金安排项目</t>
  </si>
  <si>
    <t>备注：本年年初预算暂不预计新增政府债券，具体项目使用安排情况年中调整预算公开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</si>
</sst>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;[Red]\-0.00\ "/>
    <numFmt numFmtId="177" formatCode="0.00_ "/>
    <numFmt numFmtId="178" formatCode="0.0_ "/>
    <numFmt numFmtId="179" formatCode="#,##0_ "/>
    <numFmt numFmtId="180" formatCode="0_ "/>
    <numFmt numFmtId="181" formatCode="#,##0.00_ "/>
    <numFmt numFmtId="182" formatCode="0.00_);[Red]\(0.00\)"/>
    <numFmt numFmtId="183" formatCode="0_ ;[Red]\-0\ "/>
    <numFmt numFmtId="184" formatCode="_ * #,##0_ ;_ * \-#,##0_ ;_ * &quot;-&quot;??_ ;_ @_ "/>
  </numFmts>
  <fonts count="76"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b/>
      <sz val="11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0"/>
    </font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1"/>
      <color indexed="8"/>
      <name val="宋体"/>
      <charset val="134"/>
    </font>
    <font>
      <b/>
      <sz val="16"/>
      <name val="黑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sz val="11"/>
      <color indexed="10"/>
      <name val="宋体"/>
      <charset val="134"/>
    </font>
    <font>
      <sz val="12"/>
      <name val="仿宋_GB2312"/>
      <charset val="134"/>
    </font>
    <font>
      <b/>
      <sz val="12"/>
      <color indexed="16"/>
      <name val="仿宋_GB2312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20"/>
      <color indexed="8"/>
      <name val="黑体"/>
      <charset val="134"/>
    </font>
    <font>
      <b/>
      <sz val="11"/>
      <name val="宋体"/>
      <charset val="134"/>
      <scheme val="minor"/>
    </font>
    <font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22"/>
      <color indexed="8"/>
      <name val="黑体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Times New Roman"/>
      <charset val="0"/>
    </font>
    <font>
      <sz val="12"/>
      <color rgb="FF000000"/>
      <name val="宋体"/>
      <charset val="0"/>
    </font>
    <font>
      <sz val="12"/>
      <name val="宋体"/>
      <charset val="0"/>
    </font>
    <font>
      <b/>
      <sz val="28"/>
      <color indexed="8"/>
      <name val="仿宋"/>
      <charset val="134"/>
    </font>
    <font>
      <sz val="16"/>
      <color indexed="8"/>
      <name val="仿宋"/>
      <charset val="134"/>
    </font>
    <font>
      <sz val="14"/>
      <name val="宋体"/>
      <charset val="134"/>
    </font>
    <font>
      <b/>
      <sz val="26"/>
      <name val="黑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/>
    <xf numFmtId="42" fontId="59" fillId="0" borderId="0" applyFont="0" applyFill="0" applyBorder="0" applyAlignment="0" applyProtection="0">
      <alignment vertical="center"/>
    </xf>
    <xf numFmtId="0" fontId="7" fillId="0" borderId="0"/>
    <xf numFmtId="0" fontId="56" fillId="12" borderId="0" applyNumberFormat="0" applyBorder="0" applyAlignment="0" applyProtection="0">
      <alignment vertical="center"/>
    </xf>
    <xf numFmtId="0" fontId="61" fillId="22" borderId="16" applyNumberFormat="0" applyAlignment="0" applyProtection="0">
      <alignment vertical="center"/>
    </xf>
    <xf numFmtId="44" fontId="59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59" fillId="19" borderId="18" applyNumberFormat="0" applyFont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70" fillId="11" borderId="22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7" fillId="10" borderId="15" applyNumberFormat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9" fillId="0" borderId="21" applyNumberFormat="0" applyFill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7" fillId="0" borderId="0"/>
    <xf numFmtId="0" fontId="66" fillId="26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7" fillId="0" borderId="0"/>
    <xf numFmtId="0" fontId="55" fillId="1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7" fillId="0" borderId="0"/>
    <xf numFmtId="0" fontId="56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" fillId="0" borderId="0"/>
    <xf numFmtId="0" fontId="56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4" fillId="0" borderId="0"/>
    <xf numFmtId="0" fontId="7" fillId="0" borderId="0"/>
    <xf numFmtId="0" fontId="7" fillId="0" borderId="0"/>
    <xf numFmtId="0" fontId="7" fillId="0" borderId="0">
      <alignment vertical="center"/>
    </xf>
  </cellStyleXfs>
  <cellXfs count="29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2" borderId="0" xfId="59" applyFont="1" applyFill="1" applyAlignment="1">
      <alignment vertical="center"/>
    </xf>
    <xf numFmtId="0" fontId="8" fillId="2" borderId="0" xfId="59" applyFont="1" applyFill="1" applyAlignment="1">
      <alignment vertical="center"/>
    </xf>
    <xf numFmtId="0" fontId="9" fillId="2" borderId="0" xfId="59" applyFont="1" applyFill="1" applyAlignment="1">
      <alignment vertical="center"/>
    </xf>
    <xf numFmtId="0" fontId="10" fillId="2" borderId="0" xfId="65" applyFont="1" applyFill="1" applyAlignment="1"/>
    <xf numFmtId="0" fontId="7" fillId="2" borderId="0" xfId="65" applyFont="1" applyFill="1" applyAlignment="1"/>
    <xf numFmtId="0" fontId="7" fillId="2" borderId="0" xfId="65" applyFont="1" applyFill="1" applyAlignment="1">
      <alignment horizontal="center"/>
    </xf>
    <xf numFmtId="0" fontId="7" fillId="2" borderId="0" xfId="65" applyFont="1" applyFill="1" applyAlignment="1">
      <alignment wrapText="1"/>
    </xf>
    <xf numFmtId="0" fontId="7" fillId="2" borderId="0" xfId="65" applyFill="1" applyAlignment="1"/>
    <xf numFmtId="0" fontId="8" fillId="2" borderId="0" xfId="0" applyFont="1" applyFill="1" applyAlignment="1">
      <alignment vertical="center"/>
    </xf>
    <xf numFmtId="0" fontId="7" fillId="2" borderId="0" xfId="59" applyFont="1" applyFill="1" applyAlignment="1">
      <alignment vertical="center" wrapText="1"/>
    </xf>
    <xf numFmtId="0" fontId="11" fillId="2" borderId="0" xfId="59" applyFont="1" applyFill="1" applyAlignment="1">
      <alignment horizontal="center" vertical="center"/>
    </xf>
    <xf numFmtId="0" fontId="9" fillId="2" borderId="0" xfId="59" applyFont="1" applyFill="1" applyAlignment="1">
      <alignment horizontal="center" vertical="center"/>
    </xf>
    <xf numFmtId="0" fontId="9" fillId="2" borderId="2" xfId="59" applyFont="1" applyFill="1" applyBorder="1" applyAlignment="1">
      <alignment horizontal="right"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0" fillId="2" borderId="5" xfId="59" applyFont="1" applyFill="1" applyBorder="1" applyAlignment="1">
      <alignment horizontal="center" vertical="center" wrapText="1"/>
    </xf>
    <xf numFmtId="0" fontId="10" fillId="2" borderId="6" xfId="59" applyFont="1" applyFill="1" applyBorder="1" applyAlignment="1">
      <alignment horizontal="center" vertical="center"/>
    </xf>
    <xf numFmtId="0" fontId="10" fillId="2" borderId="7" xfId="59" applyFont="1" applyFill="1" applyBorder="1" applyAlignment="1">
      <alignment horizontal="center" vertical="center"/>
    </xf>
    <xf numFmtId="0" fontId="10" fillId="2" borderId="8" xfId="59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0" fontId="10" fillId="2" borderId="11" xfId="59" applyFont="1" applyFill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center" vertical="center"/>
    </xf>
    <xf numFmtId="0" fontId="10" fillId="2" borderId="1" xfId="59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177" fontId="12" fillId="2" borderId="9" xfId="0" applyNumberFormat="1" applyFont="1" applyFill="1" applyBorder="1" applyAlignment="1">
      <alignment horizontal="right" vertical="center"/>
    </xf>
    <xf numFmtId="177" fontId="10" fillId="2" borderId="9" xfId="59" applyNumberFormat="1" applyFont="1" applyFill="1" applyBorder="1" applyAlignment="1">
      <alignment horizontal="right" vertical="center" wrapText="1"/>
    </xf>
    <xf numFmtId="177" fontId="10" fillId="2" borderId="1" xfId="59" applyNumberFormat="1" applyFont="1" applyFill="1" applyBorder="1" applyAlignment="1">
      <alignment horizontal="right" vertical="center"/>
    </xf>
    <xf numFmtId="177" fontId="10" fillId="2" borderId="1" xfId="59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 shrinkToFit="1"/>
    </xf>
    <xf numFmtId="177" fontId="12" fillId="2" borderId="9" xfId="0" applyNumberFormat="1" applyFont="1" applyFill="1" applyBorder="1" applyAlignment="1">
      <alignment horizontal="right" vertical="center" wrapText="1" shrinkToFit="1"/>
    </xf>
    <xf numFmtId="0" fontId="10" fillId="2" borderId="6" xfId="65" applyNumberFormat="1" applyFont="1" applyFill="1" applyBorder="1" applyAlignment="1" applyProtection="1">
      <alignment horizontal="center" vertical="center"/>
    </xf>
    <xf numFmtId="0" fontId="10" fillId="2" borderId="8" xfId="65" applyNumberFormat="1" applyFont="1" applyFill="1" applyBorder="1" applyAlignment="1" applyProtection="1">
      <alignment horizontal="center" vertical="center"/>
    </xf>
    <xf numFmtId="177" fontId="10" fillId="2" borderId="8" xfId="65" applyNumberFormat="1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wrapText="1"/>
    </xf>
    <xf numFmtId="0" fontId="14" fillId="2" borderId="0" xfId="0" applyFont="1" applyFill="1" applyBorder="1" applyAlignment="1"/>
    <xf numFmtId="0" fontId="8" fillId="2" borderId="0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181" fontId="1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 wrapText="1"/>
    </xf>
    <xf numFmtId="0" fontId="7" fillId="3" borderId="0" xfId="61" applyFill="1"/>
    <xf numFmtId="0" fontId="7" fillId="0" borderId="0" xfId="61"/>
    <xf numFmtId="0" fontId="7" fillId="0" borderId="0" xfId="61" applyFont="1"/>
    <xf numFmtId="0" fontId="17" fillId="0" borderId="0" xfId="61" applyNumberFormat="1" applyFont="1" applyFill="1" applyAlignment="1" applyProtection="1">
      <alignment horizontal="center" vertical="center"/>
    </xf>
    <xf numFmtId="0" fontId="18" fillId="0" borderId="0" xfId="61" applyNumberFormat="1" applyFont="1" applyFill="1" applyAlignment="1" applyProtection="1">
      <alignment horizontal="right" vertical="center"/>
    </xf>
    <xf numFmtId="0" fontId="19" fillId="3" borderId="6" xfId="61" applyNumberFormat="1" applyFont="1" applyFill="1" applyBorder="1" applyAlignment="1" applyProtection="1">
      <alignment horizontal="center" vertical="center"/>
    </xf>
    <xf numFmtId="0" fontId="19" fillId="3" borderId="1" xfId="61" applyNumberFormat="1" applyFont="1" applyFill="1" applyBorder="1" applyAlignment="1" applyProtection="1">
      <alignment horizontal="center" vertical="center"/>
    </xf>
    <xf numFmtId="0" fontId="19" fillId="3" borderId="3" xfId="61" applyNumberFormat="1" applyFont="1" applyFill="1" applyBorder="1" applyAlignment="1" applyProtection="1">
      <alignment horizontal="center" vertical="center"/>
    </xf>
    <xf numFmtId="0" fontId="19" fillId="3" borderId="5" xfId="61" applyNumberFormat="1" applyFont="1" applyFill="1" applyBorder="1" applyAlignment="1" applyProtection="1">
      <alignment horizontal="center" vertical="center"/>
    </xf>
    <xf numFmtId="0" fontId="18" fillId="3" borderId="1" xfId="61" applyNumberFormat="1" applyFont="1" applyFill="1" applyBorder="1" applyAlignment="1" applyProtection="1">
      <alignment horizontal="left" vertical="center"/>
    </xf>
    <xf numFmtId="3" fontId="18" fillId="4" borderId="1" xfId="61" applyNumberFormat="1" applyFont="1" applyFill="1" applyBorder="1" applyAlignment="1" applyProtection="1">
      <alignment horizontal="right" vertical="center"/>
    </xf>
    <xf numFmtId="0" fontId="19" fillId="3" borderId="1" xfId="61" applyNumberFormat="1" applyFont="1" applyFill="1" applyBorder="1" applyAlignment="1" applyProtection="1">
      <alignment vertical="center"/>
    </xf>
    <xf numFmtId="0" fontId="18" fillId="3" borderId="1" xfId="61" applyNumberFormat="1" applyFont="1" applyFill="1" applyBorder="1" applyAlignment="1" applyProtection="1">
      <alignment vertical="center"/>
    </xf>
    <xf numFmtId="3" fontId="18" fillId="5" borderId="1" xfId="61" applyNumberFormat="1" applyFont="1" applyFill="1" applyBorder="1" applyAlignment="1" applyProtection="1">
      <alignment horizontal="right" vertical="center"/>
    </xf>
    <xf numFmtId="0" fontId="20" fillId="0" borderId="0" xfId="46" applyFont="1" applyFill="1" applyAlignment="1" applyProtection="1">
      <alignment vertical="center"/>
      <protection locked="0"/>
    </xf>
    <xf numFmtId="0" fontId="7" fillId="0" borderId="0" xfId="46" applyFill="1" applyAlignment="1" applyProtection="1">
      <alignment vertical="center"/>
      <protection locked="0"/>
    </xf>
    <xf numFmtId="0" fontId="8" fillId="0" borderId="0" xfId="46" applyFont="1" applyFill="1" applyAlignment="1" applyProtection="1">
      <alignment vertical="center"/>
      <protection locked="0"/>
    </xf>
    <xf numFmtId="0" fontId="21" fillId="0" borderId="0" xfId="46" applyFont="1" applyFill="1" applyAlignment="1" applyProtection="1">
      <alignment horizontal="center" vertical="center"/>
      <protection locked="0"/>
    </xf>
    <xf numFmtId="0" fontId="22" fillId="0" borderId="6" xfId="46" applyFont="1" applyFill="1" applyBorder="1" applyAlignment="1" applyProtection="1">
      <alignment horizontal="center" vertical="center"/>
      <protection locked="0"/>
    </xf>
    <xf numFmtId="0" fontId="22" fillId="0" borderId="8" xfId="46" applyFont="1" applyFill="1" applyBorder="1" applyAlignment="1" applyProtection="1">
      <alignment horizontal="center" vertical="center"/>
      <protection locked="0"/>
    </xf>
    <xf numFmtId="0" fontId="10" fillId="0" borderId="11" xfId="46" applyFont="1" applyFill="1" applyBorder="1" applyAlignment="1" applyProtection="1">
      <alignment horizontal="center" vertical="center"/>
      <protection locked="0"/>
    </xf>
    <xf numFmtId="3" fontId="9" fillId="0" borderId="1" xfId="46" applyNumberFormat="1" applyFont="1" applyFill="1" applyBorder="1" applyAlignment="1" applyProtection="1">
      <alignment vertical="center"/>
      <protection locked="0"/>
    </xf>
    <xf numFmtId="0" fontId="9" fillId="0" borderId="1" xfId="46" applyFont="1" applyFill="1" applyBorder="1" applyAlignment="1" applyProtection="1">
      <alignment vertical="center"/>
      <protection locked="0"/>
    </xf>
    <xf numFmtId="0" fontId="10" fillId="0" borderId="11" xfId="46" applyFont="1" applyFill="1" applyBorder="1" applyAlignment="1" applyProtection="1">
      <alignment horizontal="center" vertical="center"/>
    </xf>
    <xf numFmtId="3" fontId="9" fillId="0" borderId="1" xfId="46" applyNumberFormat="1" applyFont="1" applyFill="1" applyBorder="1" applyAlignment="1" applyProtection="1">
      <alignment horizontal="left" vertical="center"/>
      <protection locked="0"/>
    </xf>
    <xf numFmtId="0" fontId="9" fillId="0" borderId="1" xfId="46" applyFont="1" applyFill="1" applyBorder="1" applyAlignment="1" applyProtection="1">
      <alignment vertical="center"/>
    </xf>
    <xf numFmtId="3" fontId="1" fillId="0" borderId="1" xfId="46" applyNumberFormat="1" applyFont="1" applyFill="1" applyBorder="1" applyAlignment="1" applyProtection="1">
      <alignment vertical="center"/>
      <protection locked="0"/>
    </xf>
    <xf numFmtId="3" fontId="23" fillId="0" borderId="1" xfId="46" applyNumberFormat="1" applyFont="1" applyFill="1" applyBorder="1" applyAlignment="1" applyProtection="1">
      <alignment vertical="center"/>
      <protection locked="0"/>
    </xf>
    <xf numFmtId="0" fontId="9" fillId="0" borderId="1" xfId="46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vertical="center"/>
    </xf>
    <xf numFmtId="0" fontId="1" fillId="0" borderId="1" xfId="46" applyFont="1" applyFill="1" applyBorder="1" applyAlignment="1" applyProtection="1">
      <alignment horizontal="left" vertical="center"/>
      <protection locked="0"/>
    </xf>
    <xf numFmtId="0" fontId="10" fillId="0" borderId="1" xfId="46" applyFont="1" applyFill="1" applyBorder="1" applyAlignment="1" applyProtection="1">
      <alignment vertical="center"/>
      <protection locked="0"/>
    </xf>
    <xf numFmtId="0" fontId="10" fillId="0" borderId="1" xfId="46" applyFont="1" applyFill="1" applyBorder="1" applyAlignment="1" applyProtection="1">
      <alignment horizontal="center" vertical="center"/>
      <protection locked="0"/>
    </xf>
    <xf numFmtId="0" fontId="9" fillId="0" borderId="6" xfId="46" applyFont="1" applyFill="1" applyBorder="1" applyAlignment="1" applyProtection="1">
      <alignment vertical="center"/>
      <protection locked="0"/>
    </xf>
    <xf numFmtId="0" fontId="7" fillId="0" borderId="1" xfId="46" applyFill="1" applyBorder="1" applyAlignment="1" applyProtection="1">
      <alignment vertical="center"/>
      <protection locked="0"/>
    </xf>
    <xf numFmtId="1" fontId="9" fillId="0" borderId="1" xfId="46" applyNumberFormat="1" applyFont="1" applyFill="1" applyBorder="1" applyAlignment="1" applyProtection="1">
      <alignment vertical="center"/>
      <protection locked="0"/>
    </xf>
    <xf numFmtId="0" fontId="7" fillId="0" borderId="1" xfId="46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0" borderId="0" xfId="7" applyFill="1" applyAlignment="1">
      <alignment vertical="center"/>
    </xf>
    <xf numFmtId="176" fontId="24" fillId="0" borderId="0" xfId="55" applyNumberFormat="1" applyFont="1" applyFill="1" applyAlignment="1">
      <alignment horizontal="center" vertical="center"/>
    </xf>
    <xf numFmtId="176" fontId="25" fillId="0" borderId="0" xfId="55" applyNumberFormat="1" applyFont="1" applyFill="1" applyAlignment="1">
      <alignment vertical="center"/>
    </xf>
    <xf numFmtId="176" fontId="26" fillId="0" borderId="0" xfId="55" applyNumberFormat="1" applyFont="1" applyFill="1" applyAlignment="1">
      <alignment vertical="center"/>
    </xf>
    <xf numFmtId="182" fontId="26" fillId="0" borderId="0" xfId="55" applyNumberFormat="1" applyFont="1" applyFill="1" applyAlignment="1">
      <alignment vertical="center"/>
    </xf>
    <xf numFmtId="176" fontId="24" fillId="0" borderId="0" xfId="55" applyNumberFormat="1" applyFont="1" applyFill="1" applyAlignment="1">
      <alignment vertical="center"/>
    </xf>
    <xf numFmtId="176" fontId="27" fillId="0" borderId="0" xfId="55" applyNumberFormat="1" applyFont="1" applyFill="1" applyAlignment="1">
      <alignment horizontal="center" vertical="center"/>
    </xf>
    <xf numFmtId="176" fontId="28" fillId="0" borderId="6" xfId="55" applyNumberFormat="1" applyFont="1" applyFill="1" applyBorder="1" applyAlignment="1">
      <alignment horizontal="center" vertical="center"/>
    </xf>
    <xf numFmtId="177" fontId="29" fillId="0" borderId="1" xfId="2" applyNumberFormat="1" applyFont="1" applyFill="1" applyBorder="1" applyAlignment="1">
      <alignment horizontal="center" vertical="center" wrapText="1"/>
    </xf>
    <xf numFmtId="177" fontId="28" fillId="0" borderId="6" xfId="55" applyNumberFormat="1" applyFont="1" applyFill="1" applyBorder="1" applyAlignment="1">
      <alignment horizontal="center" vertical="center"/>
    </xf>
    <xf numFmtId="180" fontId="30" fillId="0" borderId="1" xfId="55" applyNumberFormat="1" applyFont="1" applyFill="1" applyBorder="1" applyAlignment="1">
      <alignment vertical="center"/>
    </xf>
    <xf numFmtId="180" fontId="30" fillId="0" borderId="6" xfId="55" applyNumberFormat="1" applyFont="1" applyFill="1" applyBorder="1" applyAlignment="1">
      <alignment vertical="center"/>
    </xf>
    <xf numFmtId="0" fontId="26" fillId="0" borderId="12" xfId="62" applyFont="1" applyBorder="1" applyAlignment="1" applyProtection="1">
      <alignment vertical="center"/>
      <protection locked="0"/>
    </xf>
    <xf numFmtId="180" fontId="31" fillId="0" borderId="1" xfId="55" applyNumberFormat="1" applyFont="1" applyFill="1" applyBorder="1" applyAlignment="1">
      <alignment vertical="center"/>
    </xf>
    <xf numFmtId="180" fontId="31" fillId="0" borderId="1" xfId="55" applyNumberFormat="1" applyFont="1" applyFill="1" applyBorder="1" applyAlignment="1">
      <alignment horizontal="right" vertical="center"/>
    </xf>
    <xf numFmtId="49" fontId="26" fillId="0" borderId="12" xfId="55" applyNumberFormat="1" applyFont="1" applyFill="1" applyBorder="1" applyAlignment="1" applyProtection="1">
      <alignment horizontal="left" vertical="center"/>
      <protection locked="0"/>
    </xf>
    <xf numFmtId="176" fontId="28" fillId="0" borderId="1" xfId="55" applyNumberFormat="1" applyFont="1" applyFill="1" applyBorder="1" applyAlignment="1">
      <alignment vertical="center"/>
    </xf>
    <xf numFmtId="183" fontId="28" fillId="0" borderId="1" xfId="55" applyNumberFormat="1" applyFont="1" applyFill="1" applyBorder="1" applyAlignment="1">
      <alignment vertical="center"/>
    </xf>
    <xf numFmtId="176" fontId="26" fillId="0" borderId="1" xfId="55" applyNumberFormat="1" applyFont="1" applyFill="1" applyBorder="1" applyAlignment="1">
      <alignment vertical="center"/>
    </xf>
    <xf numFmtId="183" fontId="26" fillId="0" borderId="1" xfId="55" applyNumberFormat="1" applyFont="1" applyFill="1" applyBorder="1" applyAlignment="1">
      <alignment vertical="center"/>
    </xf>
    <xf numFmtId="182" fontId="26" fillId="0" borderId="1" xfId="55" applyNumberFormat="1" applyFont="1" applyFill="1" applyBorder="1" applyAlignment="1">
      <alignment vertical="center"/>
    </xf>
    <xf numFmtId="176" fontId="26" fillId="0" borderId="2" xfId="55" applyNumberFormat="1" applyFont="1" applyFill="1" applyBorder="1" applyAlignment="1">
      <alignment horizontal="right"/>
    </xf>
    <xf numFmtId="9" fontId="29" fillId="0" borderId="1" xfId="16" applyFont="1" applyFill="1" applyBorder="1" applyAlignment="1">
      <alignment horizontal="center" vertical="center" wrapText="1"/>
    </xf>
    <xf numFmtId="183" fontId="24" fillId="0" borderId="1" xfId="55" applyNumberFormat="1" applyFont="1" applyFill="1" applyBorder="1" applyAlignment="1">
      <alignment vertical="center"/>
    </xf>
    <xf numFmtId="176" fontId="24" fillId="0" borderId="1" xfId="55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10" fontId="33" fillId="0" borderId="1" xfId="14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0" fontId="5" fillId="0" borderId="1" xfId="14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180" fontId="15" fillId="2" borderId="1" xfId="0" applyNumberFormat="1" applyFont="1" applyFill="1" applyBorder="1" applyAlignment="1" applyProtection="1">
      <alignment vertical="center"/>
      <protection locked="0"/>
    </xf>
    <xf numFmtId="0" fontId="35" fillId="2" borderId="1" xfId="0" applyFont="1" applyFill="1" applyBorder="1" applyAlignment="1">
      <alignment horizontal="distributed" vertical="center" indent="2"/>
    </xf>
    <xf numFmtId="0" fontId="15" fillId="6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/>
    </xf>
    <xf numFmtId="177" fontId="15" fillId="2" borderId="1" xfId="0" applyNumberFormat="1" applyFont="1" applyFill="1" applyBorder="1" applyAlignment="1">
      <alignment vertical="center"/>
    </xf>
    <xf numFmtId="180" fontId="15" fillId="2" borderId="8" xfId="0" applyNumberFormat="1" applyFont="1" applyFill="1" applyBorder="1" applyAlignment="1" applyProtection="1">
      <alignment horizontal="left" vertical="center"/>
      <protection locked="0"/>
    </xf>
    <xf numFmtId="180" fontId="9" fillId="2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3" fontId="18" fillId="0" borderId="5" xfId="0" applyNumberFormat="1" applyFont="1" applyFill="1" applyBorder="1" applyAlignment="1" applyProtection="1">
      <alignment horizontal="right" vertical="center"/>
    </xf>
    <xf numFmtId="178" fontId="15" fillId="2" borderId="8" xfId="0" applyNumberFormat="1" applyFont="1" applyFill="1" applyBorder="1" applyAlignment="1" applyProtection="1">
      <alignment horizontal="left" vertical="center"/>
      <protection locked="0"/>
    </xf>
    <xf numFmtId="180" fontId="15" fillId="2" borderId="10" xfId="0" applyNumberFormat="1" applyFont="1" applyFill="1" applyBorder="1" applyAlignment="1" applyProtection="1">
      <alignment horizontal="left" vertical="center"/>
      <protection locked="0"/>
    </xf>
    <xf numFmtId="178" fontId="15" fillId="2" borderId="10" xfId="0" applyNumberFormat="1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35" fillId="0" borderId="1" xfId="0" applyFont="1" applyFill="1" applyBorder="1" applyAlignment="1">
      <alignment vertical="center"/>
    </xf>
    <xf numFmtId="0" fontId="7" fillId="0" borderId="11" xfId="0" applyFont="1" applyFill="1" applyBorder="1" applyAlignment="1"/>
    <xf numFmtId="1" fontId="15" fillId="2" borderId="1" xfId="0" applyNumberFormat="1" applyFont="1" applyFill="1" applyBorder="1" applyAlignment="1" applyProtection="1">
      <alignment vertical="center"/>
      <protection locked="0"/>
    </xf>
    <xf numFmtId="1" fontId="15" fillId="0" borderId="1" xfId="0" applyNumberFormat="1" applyFont="1" applyFill="1" applyBorder="1" applyAlignment="1" applyProtection="1">
      <alignment vertical="center"/>
      <protection locked="0"/>
    </xf>
    <xf numFmtId="0" fontId="15" fillId="2" borderId="1" xfId="0" applyNumberFormat="1" applyFont="1" applyFill="1" applyBorder="1" applyAlignment="1" applyProtection="1">
      <alignment vertical="center"/>
      <protection locked="0"/>
    </xf>
    <xf numFmtId="0" fontId="15" fillId="0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0" fontId="36" fillId="0" borderId="13" xfId="0" applyNumberFormat="1" applyFont="1" applyFill="1" applyBorder="1" applyAlignment="1">
      <alignment horizontal="left" vertical="center" wrapText="1"/>
    </xf>
    <xf numFmtId="0" fontId="37" fillId="0" borderId="1" xfId="22" applyFont="1" applyFill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180" fontId="38" fillId="2" borderId="8" xfId="0" applyNumberFormat="1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vertical="center"/>
    </xf>
    <xf numFmtId="0" fontId="38" fillId="2" borderId="7" xfId="0" applyFont="1" applyFill="1" applyBorder="1" applyAlignment="1">
      <alignment vertical="center"/>
    </xf>
    <xf numFmtId="0" fontId="38" fillId="6" borderId="1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8" fillId="2" borderId="8" xfId="0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horizontal="right" vertical="center"/>
    </xf>
    <xf numFmtId="0" fontId="35" fillId="2" borderId="8" xfId="0" applyFont="1" applyFill="1" applyBorder="1" applyAlignment="1">
      <alignment horizontal="distributed" vertical="center"/>
    </xf>
    <xf numFmtId="0" fontId="5" fillId="2" borderId="0" xfId="6" applyFont="1" applyFill="1"/>
    <xf numFmtId="0" fontId="40" fillId="2" borderId="0" xfId="6" applyFont="1" applyFill="1"/>
    <xf numFmtId="0" fontId="5" fillId="2" borderId="0" xfId="6" applyFont="1" applyFill="1" applyAlignment="1"/>
    <xf numFmtId="0" fontId="41" fillId="0" borderId="0" xfId="6" applyFont="1" applyFill="1"/>
    <xf numFmtId="0" fontId="42" fillId="0" borderId="0" xfId="6" applyFont="1" applyFill="1"/>
    <xf numFmtId="0" fontId="5" fillId="0" borderId="0" xfId="6" applyFont="1" applyFill="1" applyAlignment="1">
      <alignment vertical="center"/>
    </xf>
    <xf numFmtId="0" fontId="5" fillId="2" borderId="0" xfId="6" applyFont="1" applyFill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5" fillId="0" borderId="0" xfId="6" applyFont="1" applyFill="1"/>
    <xf numFmtId="0" fontId="43" fillId="2" borderId="0" xfId="6" applyFont="1" applyFill="1" applyAlignment="1">
      <alignment horizontal="center" vertical="center"/>
    </xf>
    <xf numFmtId="0" fontId="44" fillId="2" borderId="0" xfId="6" applyFont="1" applyFill="1" applyAlignment="1"/>
    <xf numFmtId="0" fontId="44" fillId="2" borderId="0" xfId="6" applyFont="1" applyFill="1" applyAlignment="1">
      <alignment horizontal="center"/>
    </xf>
    <xf numFmtId="0" fontId="45" fillId="2" borderId="2" xfId="6" applyFont="1" applyFill="1" applyBorder="1" applyAlignment="1">
      <alignment horizontal="right"/>
    </xf>
    <xf numFmtId="0" fontId="5" fillId="2" borderId="2" xfId="6" applyFont="1" applyFill="1" applyBorder="1" applyAlignment="1">
      <alignment horizontal="right"/>
    </xf>
    <xf numFmtId="0" fontId="29" fillId="0" borderId="6" xfId="58" applyFont="1" applyFill="1" applyBorder="1" applyAlignment="1">
      <alignment horizontal="center" vertical="center" wrapText="1"/>
    </xf>
    <xf numFmtId="0" fontId="29" fillId="2" borderId="7" xfId="58" applyFont="1" applyFill="1" applyBorder="1" applyAlignment="1">
      <alignment horizontal="center" vertical="center" wrapText="1"/>
    </xf>
    <xf numFmtId="0" fontId="29" fillId="2" borderId="1" xfId="58" applyFont="1" applyFill="1" applyBorder="1" applyAlignment="1">
      <alignment horizontal="center" vertical="center" wrapText="1"/>
    </xf>
    <xf numFmtId="0" fontId="41" fillId="2" borderId="0" xfId="6" applyFont="1" applyFill="1"/>
    <xf numFmtId="0" fontId="46" fillId="0" borderId="3" xfId="59" applyNumberFormat="1" applyFont="1" applyFill="1" applyBorder="1" applyAlignment="1" applyProtection="1">
      <alignment horizontal="center" vertical="center"/>
    </xf>
    <xf numFmtId="0" fontId="29" fillId="2" borderId="6" xfId="58" applyFont="1" applyFill="1" applyBorder="1" applyAlignment="1">
      <alignment horizontal="center" vertical="center" wrapText="1"/>
    </xf>
    <xf numFmtId="0" fontId="46" fillId="2" borderId="1" xfId="59" applyNumberFormat="1" applyFont="1" applyFill="1" applyBorder="1" applyAlignment="1" applyProtection="1">
      <alignment horizontal="center" vertical="center"/>
    </xf>
    <xf numFmtId="0" fontId="46" fillId="0" borderId="14" xfId="59" applyNumberFormat="1" applyFont="1" applyFill="1" applyBorder="1" applyAlignment="1" applyProtection="1">
      <alignment horizontal="center" vertical="center"/>
    </xf>
    <xf numFmtId="0" fontId="46" fillId="0" borderId="9" xfId="59" applyNumberFormat="1" applyFont="1" applyFill="1" applyBorder="1" applyAlignment="1" applyProtection="1">
      <alignment horizontal="center" vertical="center"/>
    </xf>
    <xf numFmtId="0" fontId="46" fillId="2" borderId="1" xfId="60" applyFont="1" applyFill="1" applyBorder="1" applyAlignment="1">
      <alignment horizontal="center" vertical="center" wrapText="1"/>
    </xf>
    <xf numFmtId="0" fontId="29" fillId="0" borderId="1" xfId="59" applyFont="1" applyFill="1" applyBorder="1" applyAlignment="1">
      <alignment vertical="center" wrapText="1"/>
    </xf>
    <xf numFmtId="180" fontId="47" fillId="2" borderId="1" xfId="6" applyNumberFormat="1" applyFont="1" applyFill="1" applyBorder="1" applyAlignment="1">
      <alignment horizontal="right" vertical="center" wrapText="1"/>
    </xf>
    <xf numFmtId="178" fontId="47" fillId="2" borderId="1" xfId="6" applyNumberFormat="1" applyFont="1" applyFill="1" applyBorder="1" applyAlignment="1">
      <alignment horizontal="right" vertical="center" wrapText="1"/>
    </xf>
    <xf numFmtId="0" fontId="24" fillId="2" borderId="1" xfId="59" applyFont="1" applyFill="1" applyBorder="1" applyAlignment="1" applyProtection="1">
      <alignment vertical="center"/>
      <protection locked="0"/>
    </xf>
    <xf numFmtId="184" fontId="31" fillId="2" borderId="1" xfId="64" applyNumberFormat="1" applyFont="1" applyFill="1" applyBorder="1" applyAlignment="1" applyProtection="1">
      <alignment vertical="center"/>
      <protection locked="0"/>
    </xf>
    <xf numFmtId="180" fontId="42" fillId="2" borderId="0" xfId="6" applyNumberFormat="1" applyFont="1" applyFill="1"/>
    <xf numFmtId="0" fontId="24" fillId="0" borderId="1" xfId="58" applyFont="1" applyFill="1" applyBorder="1" applyAlignment="1">
      <alignment vertical="center" wrapText="1"/>
    </xf>
    <xf numFmtId="184" fontId="47" fillId="2" borderId="1" xfId="11" applyNumberFormat="1" applyFont="1" applyFill="1" applyBorder="1" applyAlignment="1">
      <alignment horizontal="right" vertical="center" wrapText="1"/>
    </xf>
    <xf numFmtId="49" fontId="24" fillId="0" borderId="1" xfId="58" applyNumberFormat="1" applyFont="1" applyFill="1" applyBorder="1" applyAlignment="1">
      <alignment vertical="center" wrapText="1"/>
    </xf>
    <xf numFmtId="0" fontId="24" fillId="0" borderId="6" xfId="58" applyFont="1" applyFill="1" applyBorder="1" applyAlignment="1">
      <alignment vertical="center" wrapText="1"/>
    </xf>
    <xf numFmtId="0" fontId="29" fillId="0" borderId="6" xfId="59" applyFont="1" applyFill="1" applyBorder="1" applyAlignment="1">
      <alignment vertical="center" wrapText="1"/>
    </xf>
    <xf numFmtId="184" fontId="47" fillId="2" borderId="1" xfId="11" applyNumberFormat="1" applyFont="1" applyFill="1" applyBorder="1" applyAlignment="1">
      <alignment horizontal="center" vertical="center" wrapText="1"/>
    </xf>
    <xf numFmtId="180" fontId="24" fillId="2" borderId="1" xfId="59" applyNumberFormat="1" applyFont="1" applyFill="1" applyBorder="1" applyAlignment="1" applyProtection="1">
      <alignment vertical="center"/>
      <protection locked="0"/>
    </xf>
    <xf numFmtId="0" fontId="24" fillId="2" borderId="1" xfId="37" applyNumberFormat="1" applyFont="1" applyFill="1" applyBorder="1" applyAlignment="1" applyProtection="1">
      <alignment vertical="center"/>
    </xf>
    <xf numFmtId="0" fontId="29" fillId="0" borderId="1" xfId="59" applyFont="1" applyFill="1" applyBorder="1" applyAlignment="1">
      <alignment horizontal="center" vertical="center"/>
    </xf>
    <xf numFmtId="180" fontId="31" fillId="2" borderId="1" xfId="59" applyNumberFormat="1" applyFont="1" applyFill="1" applyBorder="1" applyAlignment="1">
      <alignment horizontal="right" vertical="center" wrapText="1"/>
    </xf>
    <xf numFmtId="0" fontId="29" fillId="2" borderId="1" xfId="59" applyFont="1" applyFill="1" applyBorder="1" applyAlignment="1">
      <alignment horizontal="center" vertical="center"/>
    </xf>
    <xf numFmtId="180" fontId="47" fillId="2" borderId="1" xfId="6" applyNumberFormat="1" applyFont="1" applyFill="1" applyBorder="1" applyAlignment="1">
      <alignment horizontal="right" vertical="center"/>
    </xf>
    <xf numFmtId="1" fontId="46" fillId="0" borderId="1" xfId="6" applyNumberFormat="1" applyFont="1" applyFill="1" applyBorder="1" applyAlignment="1" applyProtection="1">
      <alignment vertical="center"/>
      <protection locked="0"/>
    </xf>
    <xf numFmtId="1" fontId="29" fillId="2" borderId="1" xfId="6" applyNumberFormat="1" applyFont="1" applyFill="1" applyBorder="1" applyAlignment="1" applyProtection="1">
      <alignment vertical="center"/>
      <protection locked="0"/>
    </xf>
    <xf numFmtId="1" fontId="45" fillId="0" borderId="1" xfId="6" applyNumberFormat="1" applyFont="1" applyFill="1" applyBorder="1" applyAlignment="1" applyProtection="1">
      <alignment vertical="center"/>
      <protection locked="0"/>
    </xf>
    <xf numFmtId="1" fontId="24" fillId="2" borderId="1" xfId="6" applyNumberFormat="1" applyFont="1" applyFill="1" applyBorder="1" applyAlignment="1" applyProtection="1">
      <alignment vertical="center"/>
      <protection locked="0"/>
    </xf>
    <xf numFmtId="0" fontId="31" fillId="2" borderId="1" xfId="59" applyFont="1" applyFill="1" applyBorder="1" applyAlignment="1" applyProtection="1">
      <alignment horizontal="right" vertical="center"/>
      <protection locked="0"/>
    </xf>
    <xf numFmtId="3" fontId="45" fillId="0" borderId="1" xfId="59" applyNumberFormat="1" applyFont="1" applyFill="1" applyBorder="1" applyAlignment="1" applyProtection="1">
      <alignment vertical="center"/>
    </xf>
    <xf numFmtId="0" fontId="29" fillId="2" borderId="1" xfId="60" applyFont="1" applyFill="1" applyBorder="1" applyAlignment="1">
      <alignment horizontal="left" vertical="center"/>
    </xf>
    <xf numFmtId="0" fontId="46" fillId="0" borderId="1" xfId="6" applyNumberFormat="1" applyFont="1" applyFill="1" applyBorder="1" applyAlignment="1" applyProtection="1">
      <alignment vertical="center"/>
      <protection locked="0"/>
    </xf>
    <xf numFmtId="0" fontId="31" fillId="2" borderId="1" xfId="59" applyFont="1" applyFill="1" applyBorder="1" applyAlignment="1">
      <alignment horizontal="right" vertical="center" wrapText="1"/>
    </xf>
    <xf numFmtId="0" fontId="29" fillId="2" borderId="1" xfId="60" applyFont="1" applyFill="1" applyBorder="1" applyAlignment="1">
      <alignment vertical="center"/>
    </xf>
    <xf numFmtId="0" fontId="46" fillId="2" borderId="1" xfId="6" applyFont="1" applyFill="1" applyBorder="1" applyAlignment="1">
      <alignment vertical="center"/>
    </xf>
    <xf numFmtId="180" fontId="31" fillId="2" borderId="1" xfId="59" applyNumberFormat="1" applyFont="1" applyFill="1" applyBorder="1" applyAlignment="1" applyProtection="1">
      <alignment horizontal="right" vertical="center"/>
      <protection locked="0"/>
    </xf>
    <xf numFmtId="0" fontId="45" fillId="2" borderId="1" xfId="6" applyFont="1" applyFill="1" applyBorder="1"/>
    <xf numFmtId="0" fontId="46" fillId="0" borderId="1" xfId="60" applyFont="1" applyFill="1" applyBorder="1" applyAlignment="1">
      <alignment horizontal="center" vertical="center"/>
    </xf>
    <xf numFmtId="0" fontId="46" fillId="2" borderId="1" xfId="6" applyFont="1" applyFill="1" applyBorder="1" applyAlignment="1">
      <alignment horizontal="center" vertical="center"/>
    </xf>
    <xf numFmtId="0" fontId="5" fillId="2" borderId="0" xfId="6" applyFont="1" applyFill="1" applyBorder="1" applyAlignment="1"/>
    <xf numFmtId="0" fontId="29" fillId="0" borderId="0" xfId="58" applyFont="1" applyFill="1" applyBorder="1" applyAlignment="1">
      <alignment horizontal="center" vertical="center" wrapText="1"/>
    </xf>
    <xf numFmtId="0" fontId="46" fillId="0" borderId="0" xfId="59" applyNumberFormat="1" applyFont="1" applyFill="1" applyBorder="1" applyAlignment="1" applyProtection="1">
      <alignment horizontal="center" vertical="center"/>
    </xf>
    <xf numFmtId="0" fontId="46" fillId="0" borderId="0" xfId="60" applyFont="1" applyFill="1" applyBorder="1" applyAlignment="1">
      <alignment horizontal="center" vertical="center" wrapText="1"/>
    </xf>
    <xf numFmtId="0" fontId="29" fillId="0" borderId="0" xfId="59" applyFont="1" applyFill="1" applyBorder="1" applyAlignment="1">
      <alignment vertical="center" wrapText="1"/>
    </xf>
    <xf numFmtId="180" fontId="47" fillId="0" borderId="0" xfId="6" applyNumberFormat="1" applyFont="1" applyFill="1" applyBorder="1" applyAlignment="1">
      <alignment horizontal="right" vertical="center" wrapText="1"/>
    </xf>
    <xf numFmtId="178" fontId="47" fillId="0" borderId="0" xfId="6" applyNumberFormat="1" applyFont="1" applyFill="1" applyBorder="1" applyAlignment="1">
      <alignment horizontal="right" vertical="center" wrapText="1"/>
    </xf>
    <xf numFmtId="0" fontId="24" fillId="0" borderId="0" xfId="59" applyFont="1" applyFill="1" applyBorder="1" applyAlignment="1" applyProtection="1">
      <alignment vertical="center"/>
      <protection locked="0"/>
    </xf>
    <xf numFmtId="0" fontId="31" fillId="0" borderId="0" xfId="59" applyFont="1" applyFill="1" applyBorder="1" applyAlignment="1" applyProtection="1">
      <alignment horizontal="right" vertical="center"/>
      <protection locked="0"/>
    </xf>
    <xf numFmtId="180" fontId="31" fillId="0" borderId="0" xfId="59" applyNumberFormat="1" applyFont="1" applyFill="1" applyBorder="1" applyAlignment="1" applyProtection="1">
      <alignment horizontal="right" vertical="center"/>
      <protection locked="0"/>
    </xf>
    <xf numFmtId="0" fontId="24" fillId="0" borderId="0" xfId="58" applyFont="1" applyFill="1" applyBorder="1" applyAlignment="1">
      <alignment vertical="center" wrapText="1"/>
    </xf>
    <xf numFmtId="180" fontId="48" fillId="0" borderId="0" xfId="6" applyNumberFormat="1" applyFont="1" applyFill="1" applyBorder="1" applyAlignment="1">
      <alignment horizontal="right" vertical="center" wrapText="1"/>
    </xf>
    <xf numFmtId="180" fontId="24" fillId="0" borderId="0" xfId="59" applyNumberFormat="1" applyFont="1" applyFill="1" applyBorder="1" applyAlignment="1" applyProtection="1">
      <alignment vertical="center"/>
      <protection locked="0"/>
    </xf>
    <xf numFmtId="49" fontId="24" fillId="0" borderId="0" xfId="58" applyNumberFormat="1" applyFont="1" applyFill="1" applyBorder="1" applyAlignment="1">
      <alignment vertical="center" wrapText="1"/>
    </xf>
    <xf numFmtId="0" fontId="29" fillId="0" borderId="0" xfId="59" applyFont="1" applyFill="1" applyBorder="1" applyAlignment="1">
      <alignment horizontal="center" vertical="center"/>
    </xf>
    <xf numFmtId="180" fontId="49" fillId="0" borderId="0" xfId="59" applyNumberFormat="1" applyFont="1" applyFill="1" applyBorder="1" applyAlignment="1">
      <alignment horizontal="right" vertical="center" wrapText="1"/>
    </xf>
    <xf numFmtId="180" fontId="31" fillId="0" borderId="0" xfId="59" applyNumberFormat="1" applyFont="1" applyFill="1" applyBorder="1" applyAlignment="1">
      <alignment horizontal="right" vertical="center" wrapText="1"/>
    </xf>
    <xf numFmtId="180" fontId="47" fillId="0" borderId="0" xfId="6" applyNumberFormat="1" applyFont="1" applyFill="1" applyBorder="1" applyAlignment="1">
      <alignment horizontal="right" vertical="center"/>
    </xf>
    <xf numFmtId="1" fontId="46" fillId="0" borderId="0" xfId="6" applyNumberFormat="1" applyFont="1" applyFill="1" applyBorder="1" applyAlignment="1" applyProtection="1">
      <alignment vertical="center"/>
      <protection locked="0"/>
    </xf>
    <xf numFmtId="0" fontId="31" fillId="0" borderId="0" xfId="59" applyFont="1" applyFill="1" applyBorder="1" applyAlignment="1">
      <alignment horizontal="right" vertical="center" wrapText="1"/>
    </xf>
    <xf numFmtId="1" fontId="29" fillId="0" borderId="0" xfId="6" applyNumberFormat="1" applyFont="1" applyFill="1" applyBorder="1" applyAlignment="1" applyProtection="1">
      <alignment vertical="center"/>
      <protection locked="0"/>
    </xf>
    <xf numFmtId="1" fontId="45" fillId="0" borderId="0" xfId="6" applyNumberFormat="1" applyFont="1" applyFill="1" applyBorder="1" applyAlignment="1" applyProtection="1">
      <alignment vertical="center"/>
      <protection locked="0"/>
    </xf>
    <xf numFmtId="1" fontId="24" fillId="0" borderId="0" xfId="6" applyNumberFormat="1" applyFont="1" applyFill="1" applyBorder="1" applyAlignment="1" applyProtection="1">
      <alignment vertical="center"/>
      <protection locked="0"/>
    </xf>
    <xf numFmtId="3" fontId="45" fillId="0" borderId="0" xfId="59" applyNumberFormat="1" applyFont="1" applyFill="1" applyBorder="1" applyAlignment="1" applyProtection="1">
      <alignment vertical="center"/>
    </xf>
    <xf numFmtId="0" fontId="29" fillId="0" borderId="0" xfId="60" applyFont="1" applyFill="1" applyBorder="1" applyAlignment="1">
      <alignment horizontal="left" vertical="center"/>
    </xf>
    <xf numFmtId="0" fontId="46" fillId="0" borderId="0" xfId="6" applyNumberFormat="1" applyFont="1" applyFill="1" applyBorder="1" applyAlignment="1" applyProtection="1">
      <alignment vertical="center"/>
      <protection locked="0"/>
    </xf>
    <xf numFmtId="0" fontId="29" fillId="0" borderId="0" xfId="60" applyFont="1" applyFill="1" applyBorder="1" applyAlignment="1">
      <alignment vertical="center"/>
    </xf>
    <xf numFmtId="0" fontId="46" fillId="0" borderId="0" xfId="6" applyFont="1" applyFill="1" applyBorder="1" applyAlignment="1">
      <alignment vertical="center"/>
    </xf>
    <xf numFmtId="0" fontId="45" fillId="0" borderId="0" xfId="6" applyFont="1" applyFill="1" applyBorder="1"/>
    <xf numFmtId="0" fontId="46" fillId="0" borderId="0" xfId="60" applyFont="1" applyFill="1" applyBorder="1" applyAlignment="1">
      <alignment horizontal="center" vertical="center"/>
    </xf>
    <xf numFmtId="0" fontId="46" fillId="0" borderId="0" xfId="6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0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7" fillId="0" borderId="0" xfId="51"/>
    <xf numFmtId="0" fontId="52" fillId="0" borderId="0" xfId="51" applyFont="1"/>
    <xf numFmtId="0" fontId="52" fillId="0" borderId="0" xfId="51" applyFont="1" applyAlignment="1">
      <alignment horizontal="left"/>
    </xf>
    <xf numFmtId="0" fontId="53" fillId="0" borderId="0" xfId="51" applyFont="1" applyAlignment="1">
      <alignment horizontal="center"/>
    </xf>
    <xf numFmtId="0" fontId="54" fillId="0" borderId="0" xfId="51" applyFont="1" applyAlignment="1">
      <alignment horizontal="center"/>
    </xf>
  </cellXfs>
  <cellStyles count="66">
    <cellStyle name="常规" xfId="0" builtinId="0"/>
    <cellStyle name="货币[0]" xfId="1" builtinId="7"/>
    <cellStyle name="常规_2009年批复" xfId="2"/>
    <cellStyle name="20% - 强调文字颜色 3" xfId="3" builtinId="38"/>
    <cellStyle name="输入" xfId="4" builtinId="20"/>
    <cellStyle name="货币" xfId="5" builtinId="4"/>
    <cellStyle name="常规_市本级 2" xfId="6"/>
    <cellStyle name="常规_2015年体制结算9.27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百分比 2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_附件：行政一处报表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_录入表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_2017年计划收入表(小区）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_6fa12319250d4277b1d1d31f9adc476e" xfId="51"/>
    <cellStyle name="40% - 强调文字颜色 5" xfId="52" builtinId="47"/>
    <cellStyle name="60% - 强调文字颜色 5" xfId="53" builtinId="48"/>
    <cellStyle name="强调文字颜色 6" xfId="54" builtinId="49"/>
    <cellStyle name="常规_2013年体制结算12.31" xfId="55"/>
    <cellStyle name="40% - 强调文字颜色 6" xfId="56" builtinId="51"/>
    <cellStyle name="60% - 强调文字颜色 6" xfId="57" builtinId="52"/>
    <cellStyle name="常规_200704(第一稿） 2" xfId="58"/>
    <cellStyle name="常规 2" xfId="59"/>
    <cellStyle name="常规_元坝区 2" xfId="60"/>
    <cellStyle name="常规_20181213162421984770Doc" xfId="61"/>
    <cellStyle name="常规_结算表" xfId="62"/>
    <cellStyle name="常规_市本级" xfId="63"/>
    <cellStyle name="常规_2015年预算调整草案" xfId="64"/>
    <cellStyle name="常规 5" xfId="6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&#24180;&#36164;&#26009;\2016&#24180;&#24180;&#32456;&#32467;&#31639;\2010&#24180;&#36164;&#26009;\&#24180;&#32456;&#32467;&#31639;\&#20915;&#31639;&#25253;\&#24180;&#32456;&#20915;&#31639;&#65288;&#20313;&#65289;\2010&#24180;&#25320;&#27454;&#26126;&#32454;(&#20915;&#3163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&#39044;&#31639;&#32929;\2012&#24180;&#24180;&#32456;&#20915;&#31639;\2012&#24180;&#25320;&#27454;&#30331;&#35760;&#31995;&#32479;&#65288;&#21556;&#20462;&#25913;6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&#39044;&#31639;&#32929;\2012&#24180;&#24180;&#32456;&#20915;&#31639;\2012&#24180;&#25320;&#27454;&#30331;&#35760;&#31995;&#32479;&#65288;&#21556;&#20462;&#25913;20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11&#24180;&#25320;&#27454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&#24180;&#36164;&#26009;\2016&#24180;&#24180;&#32456;&#32467;&#31639;\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10&#24180;&#36164;&#26009;\&#24180;&#32456;&#32467;&#31639;\&#21306;&#30452;&#32467;&#31639;\&#39044;&#31639;&#25191;&#34892;\&#39044;&#31639;&#25191;&#34892;&#65288;12&#2637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07&#24180;&#22320;&#26041;&#36130;&#25919;&#39044;&#31639;\2007&#24180;&#22320;&#26041;&#39044;&#31639;&#34920;&#266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21150;&#20844;&#36164;&#26009;\2022&#24180;&#25910;&#20837;&#39044;&#35745;\2022&#24180;&#22320;&#26041;&#36130;&#25919;&#39044;&#31639;&#34920;3.21&#65288;&#37122;&#22478;&#21306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2&#24180;&#25910;&#20837;&#39044;&#35745;\2022&#24180;&#22320;&#26041;&#36130;&#25919;&#39044;&#31639;&#34920;3.21&#65288;&#37122;&#22478;&#2130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月"/>
      <sheetName val="2月"/>
      <sheetName val="暂存款汇总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拨款单"/>
      <sheetName val="10年专款"/>
      <sheetName val="2009暂存"/>
      <sheetName val="专款暂付"/>
      <sheetName val="星丰"/>
      <sheetName val="专户"/>
      <sheetName val="基数数据"/>
      <sheetName val="单位往来"/>
      <sheetName val="1月收支"/>
      <sheetName val="2月收支"/>
      <sheetName val="3月收支"/>
      <sheetName val="4月收支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2011年"/>
      <sheetName val="10年暂存"/>
      <sheetName val="20111收支"/>
      <sheetName val="追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收支平衡(决算）"/>
      <sheetName val="2011暂存"/>
      <sheetName val="市级专款"/>
      <sheetName val="按部门查找"/>
      <sheetName val="政府项目"/>
      <sheetName val="借款明细"/>
      <sheetName val="拨款单"/>
      <sheetName val="拨款单 (2)"/>
      <sheetName val="拨款单 (5)"/>
      <sheetName val="收支余额表"/>
      <sheetName val="单位项目表"/>
      <sheetName val="非税收支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合计)"/>
      <sheetName val="报支（本级)"/>
      <sheetName val="报支（本级) (2)"/>
      <sheetName val="报支 (专款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单位往来"/>
      <sheetName val="专项收支"/>
      <sheetName val="承兑汇票"/>
      <sheetName val="工资医保"/>
      <sheetName val="收支平衡"/>
      <sheetName val="基础数据"/>
      <sheetName val="基数数据"/>
      <sheetName val="2012年拨款登记系统（吴修改6）"/>
    </sheetNames>
    <definedNames>
      <definedName name="SEL2_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市级专款"/>
      <sheetName val="政府项目"/>
      <sheetName val="收支平衡(决算）"/>
      <sheetName val="非税收支表"/>
      <sheetName val="单位项目表"/>
      <sheetName val="上年带入"/>
      <sheetName val="借款明细"/>
      <sheetName val="2011暂存"/>
      <sheetName val="按部门查找"/>
      <sheetName val="拨款单"/>
      <sheetName val="拨款单 (2)"/>
      <sheetName val="拨款单 (5)"/>
      <sheetName val="收支余额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4)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专款)"/>
      <sheetName val="报支 (合计)"/>
      <sheetName val="报支（本级)"/>
      <sheetName val="报支（全区)"/>
      <sheetName val="报支（全区万元)"/>
      <sheetName val="报支（本级) (2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12月支付申请1"/>
      <sheetName val="单位往来"/>
      <sheetName val="专项收支"/>
      <sheetName val="承兑汇票"/>
      <sheetName val="工资医保"/>
      <sheetName val="收支平衡"/>
      <sheetName val="基础数据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目录"/>
      <sheetName val="1月"/>
      <sheetName val="1月收支"/>
      <sheetName val="2月"/>
      <sheetName val="2月收支"/>
      <sheetName val="3月"/>
      <sheetName val="3月收支"/>
      <sheetName val="4月"/>
      <sheetName val="基数数据"/>
      <sheetName val="4月收支"/>
      <sheetName val="拨款单"/>
      <sheetName val="全年"/>
      <sheetName val="上年带入"/>
      <sheetName val="平衡"/>
      <sheetName val="政府项目"/>
      <sheetName val="2011年专款"/>
      <sheetName val="追加"/>
      <sheetName val="10年暂存"/>
      <sheetName val="星丰项目"/>
      <sheetName val="建华管桩"/>
      <sheetName val="星丰2010 (2)"/>
      <sheetName val="非税暂存"/>
      <sheetName val="10年专款"/>
      <sheetName val="暂存款汇总"/>
      <sheetName val="2009暂存"/>
      <sheetName val="专款暂付"/>
      <sheetName val="正常暂存"/>
      <sheetName val="专户"/>
      <sheetName val="单位往来"/>
      <sheetName val="星丰2010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基础数据"/>
      <sheetName val="基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公用汇"/>
      <sheetName val="公用汇 (扣水电)"/>
      <sheetName val="平衡"/>
      <sheetName val="平衡 (决算)"/>
      <sheetName val="公用执"/>
      <sheetName val="政府项目"/>
      <sheetName val="单位项目"/>
      <sheetName val="单位项目 (决算) (2)"/>
      <sheetName val="政府项目 (决算)"/>
      <sheetName val="单位项目 (决算)"/>
      <sheetName val="拨款明细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汇总"/>
      <sheetName val=" 收入部门表"/>
      <sheetName val="封面 (2)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9"/>
  <sheetViews>
    <sheetView workbookViewId="0">
      <selection activeCell="D28" sqref="D28"/>
    </sheetView>
  </sheetViews>
  <sheetFormatPr defaultColWidth="12" defaultRowHeight="14.25" outlineLevelCol="1"/>
  <cols>
    <col min="1" max="1" width="21.6666666666667" style="288" customWidth="1"/>
    <col min="2" max="2" width="137.166666666667" style="288" customWidth="1"/>
    <col min="3" max="16384" width="12" style="288"/>
  </cols>
  <sheetData>
    <row r="1" ht="18.75" spans="1:1">
      <c r="A1" s="289" t="s">
        <v>0</v>
      </c>
    </row>
    <row r="2" ht="18.75" spans="1:1">
      <c r="A2" s="289" t="s">
        <v>1</v>
      </c>
    </row>
    <row r="3" ht="18.75" spans="1:1">
      <c r="A3" s="290" t="s">
        <v>2</v>
      </c>
    </row>
    <row r="11" ht="33.75" spans="1:2">
      <c r="A11" s="291" t="s">
        <v>3</v>
      </c>
      <c r="B11" s="291"/>
    </row>
    <row r="12" ht="33.75" spans="1:2">
      <c r="A12" s="291" t="s">
        <v>4</v>
      </c>
      <c r="B12" s="291"/>
    </row>
    <row r="19" ht="20.25" spans="1:2">
      <c r="A19" s="292" t="s">
        <v>5</v>
      </c>
      <c r="B19" s="292"/>
    </row>
  </sheetData>
  <mergeCells count="3">
    <mergeCell ref="A11:B11"/>
    <mergeCell ref="A12:B12"/>
    <mergeCell ref="A19:B19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C50"/>
  <sheetViews>
    <sheetView showGridLines="0" showZeros="0" workbookViewId="0">
      <selection activeCell="E27" sqref="E27"/>
    </sheetView>
  </sheetViews>
  <sheetFormatPr defaultColWidth="16.1666666666667" defaultRowHeight="15.6" customHeight="1" outlineLevelCol="2"/>
  <cols>
    <col min="1" max="1" width="12.1666666666667" style="64" customWidth="1"/>
    <col min="2" max="2" width="69.6666666666667" style="64" customWidth="1"/>
    <col min="3" max="3" width="19.5" style="64" customWidth="1"/>
    <col min="4" max="244" width="16.1666666666667" style="64" customWidth="1"/>
    <col min="245" max="16384" width="16.1666666666667" style="64"/>
  </cols>
  <sheetData>
    <row r="1" customHeight="1" spans="1:1">
      <c r="A1" s="65" t="s">
        <v>1350</v>
      </c>
    </row>
    <row r="2" ht="33.95" customHeight="1" spans="1:3">
      <c r="A2" s="66" t="s">
        <v>1351</v>
      </c>
      <c r="B2" s="66"/>
      <c r="C2" s="66"/>
    </row>
    <row r="3" ht="16.9" customHeight="1" spans="1:3">
      <c r="A3" s="67"/>
      <c r="B3" s="67"/>
      <c r="C3" s="67"/>
    </row>
    <row r="4" ht="16.9" customHeight="1" spans="2:3">
      <c r="B4" s="67"/>
      <c r="C4" s="67" t="s">
        <v>20</v>
      </c>
    </row>
    <row r="5" s="63" customFormat="1" ht="16.9" customHeight="1" spans="1:3">
      <c r="A5" s="68" t="s">
        <v>1352</v>
      </c>
      <c r="B5" s="68" t="s">
        <v>1353</v>
      </c>
      <c r="C5" s="69" t="s">
        <v>1354</v>
      </c>
    </row>
    <row r="6" s="63" customFormat="1" ht="19.5" customHeight="1" spans="1:3">
      <c r="A6" s="70"/>
      <c r="B6" s="70"/>
      <c r="C6" s="71"/>
    </row>
    <row r="7" ht="16.9" customHeight="1" spans="1:3">
      <c r="A7" s="72"/>
      <c r="B7" s="69" t="s">
        <v>1355</v>
      </c>
      <c r="C7" s="73">
        <f>SUM(C8,C10,C12,C15,C18,C25,C29,C36,C39,C41,C45,C49,C50)</f>
        <v>0</v>
      </c>
    </row>
    <row r="8" ht="16.9" customHeight="1" spans="1:3">
      <c r="A8" s="72">
        <v>206</v>
      </c>
      <c r="B8" s="74" t="s">
        <v>360</v>
      </c>
      <c r="C8" s="73">
        <f>C9</f>
        <v>0</v>
      </c>
    </row>
    <row r="9" ht="16.9" customHeight="1" spans="1:3">
      <c r="A9" s="72">
        <v>20610</v>
      </c>
      <c r="B9" s="75" t="s">
        <v>1356</v>
      </c>
      <c r="C9" s="76">
        <v>0</v>
      </c>
    </row>
    <row r="10" ht="16.9" customHeight="1" spans="1:3">
      <c r="A10" s="72">
        <v>207</v>
      </c>
      <c r="B10" s="74" t="s">
        <v>1357</v>
      </c>
      <c r="C10" s="73">
        <f>C11</f>
        <v>0</v>
      </c>
    </row>
    <row r="11" ht="16.9" customHeight="1" spans="1:3">
      <c r="A11" s="72">
        <v>20707</v>
      </c>
      <c r="B11" s="75" t="s">
        <v>1358</v>
      </c>
      <c r="C11" s="76">
        <v>0</v>
      </c>
    </row>
    <row r="12" ht="16.9" customHeight="1" spans="1:3">
      <c r="A12" s="72">
        <v>208</v>
      </c>
      <c r="B12" s="74" t="s">
        <v>451</v>
      </c>
      <c r="C12" s="73">
        <f>SUM(C13:C14)</f>
        <v>0</v>
      </c>
    </row>
    <row r="13" ht="16.9" customHeight="1" spans="1:3">
      <c r="A13" s="72">
        <v>20822</v>
      </c>
      <c r="B13" s="75" t="s">
        <v>1359</v>
      </c>
      <c r="C13" s="76"/>
    </row>
    <row r="14" ht="16.9" customHeight="1" spans="1:3">
      <c r="A14" s="72">
        <v>20823</v>
      </c>
      <c r="B14" s="75" t="s">
        <v>1360</v>
      </c>
      <c r="C14" s="76">
        <v>0</v>
      </c>
    </row>
    <row r="15" ht="16.9" customHeight="1" spans="1:3">
      <c r="A15" s="72">
        <v>211</v>
      </c>
      <c r="B15" s="74" t="s">
        <v>625</v>
      </c>
      <c r="C15" s="73">
        <f>SUM(C16:C17)</f>
        <v>0</v>
      </c>
    </row>
    <row r="16" ht="16.9" customHeight="1" spans="1:3">
      <c r="A16" s="72">
        <v>21160</v>
      </c>
      <c r="B16" s="75" t="s">
        <v>1361</v>
      </c>
      <c r="C16" s="76">
        <v>0</v>
      </c>
    </row>
    <row r="17" ht="16.9" customHeight="1" spans="1:3">
      <c r="A17" s="72">
        <v>21161</v>
      </c>
      <c r="B17" s="75" t="s">
        <v>1362</v>
      </c>
      <c r="C17" s="76">
        <v>0</v>
      </c>
    </row>
    <row r="18" ht="16.9" customHeight="1" spans="1:3">
      <c r="A18" s="72">
        <v>212</v>
      </c>
      <c r="B18" s="74" t="s">
        <v>694</v>
      </c>
      <c r="C18" s="73">
        <f>SUM(C19:C24)</f>
        <v>0</v>
      </c>
    </row>
    <row r="19" ht="16.9" customHeight="1" spans="1:3">
      <c r="A19" s="72">
        <v>21208</v>
      </c>
      <c r="B19" s="75" t="s">
        <v>1363</v>
      </c>
      <c r="C19" s="76"/>
    </row>
    <row r="20" ht="16.9" customHeight="1" spans="1:3">
      <c r="A20" s="72">
        <v>21209</v>
      </c>
      <c r="B20" s="75" t="s">
        <v>1364</v>
      </c>
      <c r="C20" s="76">
        <v>0</v>
      </c>
    </row>
    <row r="21" ht="16.9" customHeight="1" spans="1:3">
      <c r="A21" s="72">
        <v>21210</v>
      </c>
      <c r="B21" s="75" t="s">
        <v>1365</v>
      </c>
      <c r="C21" s="76">
        <v>0</v>
      </c>
    </row>
    <row r="22" ht="16.9" customHeight="1" spans="1:3">
      <c r="A22" s="72">
        <v>21211</v>
      </c>
      <c r="B22" s="75" t="s">
        <v>1366</v>
      </c>
      <c r="C22" s="76"/>
    </row>
    <row r="23" ht="16.9" customHeight="1" spans="1:3">
      <c r="A23" s="72">
        <v>21213</v>
      </c>
      <c r="B23" s="75" t="s">
        <v>1367</v>
      </c>
      <c r="C23" s="76">
        <v>0</v>
      </c>
    </row>
    <row r="24" ht="16.9" customHeight="1" spans="1:3">
      <c r="A24" s="72">
        <v>21214</v>
      </c>
      <c r="B24" s="75" t="s">
        <v>1368</v>
      </c>
      <c r="C24" s="76">
        <v>0</v>
      </c>
    </row>
    <row r="25" ht="16.9" customHeight="1" spans="1:3">
      <c r="A25" s="72">
        <v>213</v>
      </c>
      <c r="B25" s="74" t="s">
        <v>714</v>
      </c>
      <c r="C25" s="73">
        <f>SUM(C26:C28)</f>
        <v>0</v>
      </c>
    </row>
    <row r="26" ht="16.9" customHeight="1" spans="1:3">
      <c r="A26" s="72">
        <v>21366</v>
      </c>
      <c r="B26" s="75" t="s">
        <v>1369</v>
      </c>
      <c r="C26" s="76"/>
    </row>
    <row r="27" ht="16.9" customHeight="1" spans="1:3">
      <c r="A27" s="72">
        <v>21367</v>
      </c>
      <c r="B27" s="75" t="s">
        <v>1370</v>
      </c>
      <c r="C27" s="76">
        <v>0</v>
      </c>
    </row>
    <row r="28" ht="16.9" customHeight="1" spans="1:3">
      <c r="A28" s="72">
        <v>21369</v>
      </c>
      <c r="B28" s="75" t="s">
        <v>1371</v>
      </c>
      <c r="C28" s="76">
        <v>0</v>
      </c>
    </row>
    <row r="29" ht="16.9" customHeight="1" spans="1:3">
      <c r="A29" s="72">
        <v>214</v>
      </c>
      <c r="B29" s="74" t="s">
        <v>805</v>
      </c>
      <c r="C29" s="73">
        <f>SUM(C30:C35)</f>
        <v>0</v>
      </c>
    </row>
    <row r="30" ht="16.9" customHeight="1" spans="1:3">
      <c r="A30" s="72">
        <v>21460</v>
      </c>
      <c r="B30" s="75" t="s">
        <v>1372</v>
      </c>
      <c r="C30" s="76">
        <v>0</v>
      </c>
    </row>
    <row r="31" ht="16.9" customHeight="1" spans="1:3">
      <c r="A31" s="72">
        <v>21462</v>
      </c>
      <c r="B31" s="75" t="s">
        <v>1373</v>
      </c>
      <c r="C31" s="76">
        <v>0</v>
      </c>
    </row>
    <row r="32" ht="16.9" customHeight="1" spans="1:3">
      <c r="A32" s="72">
        <v>21463</v>
      </c>
      <c r="B32" s="75" t="s">
        <v>1374</v>
      </c>
      <c r="C32" s="76">
        <v>0</v>
      </c>
    </row>
    <row r="33" ht="16.9" customHeight="1" spans="1:3">
      <c r="A33" s="72">
        <v>21464</v>
      </c>
      <c r="B33" s="75" t="s">
        <v>1375</v>
      </c>
      <c r="C33" s="76">
        <v>0</v>
      </c>
    </row>
    <row r="34" ht="16.9" customHeight="1" spans="1:3">
      <c r="A34" s="72">
        <v>21468</v>
      </c>
      <c r="B34" s="75" t="s">
        <v>1376</v>
      </c>
      <c r="C34" s="76">
        <v>0</v>
      </c>
    </row>
    <row r="35" ht="16.9" customHeight="1" spans="1:3">
      <c r="A35" s="72">
        <v>21469</v>
      </c>
      <c r="B35" s="75" t="s">
        <v>1377</v>
      </c>
      <c r="C35" s="76">
        <v>0</v>
      </c>
    </row>
    <row r="36" ht="16.9" customHeight="1" spans="1:3">
      <c r="A36" s="72">
        <v>215</v>
      </c>
      <c r="B36" s="74" t="s">
        <v>1378</v>
      </c>
      <c r="C36" s="73">
        <f>SUM(C37:C38)</f>
        <v>0</v>
      </c>
    </row>
    <row r="37" ht="16.9" customHeight="1" spans="1:3">
      <c r="A37" s="72">
        <v>21561</v>
      </c>
      <c r="B37" s="75" t="s">
        <v>1379</v>
      </c>
      <c r="C37" s="76">
        <v>0</v>
      </c>
    </row>
    <row r="38" ht="16.9" customHeight="1" spans="1:3">
      <c r="A38" s="72">
        <v>21562</v>
      </c>
      <c r="B38" s="75" t="s">
        <v>1380</v>
      </c>
      <c r="C38" s="76">
        <v>0</v>
      </c>
    </row>
    <row r="39" ht="16.9" customHeight="1" spans="1:3">
      <c r="A39" s="72">
        <v>216</v>
      </c>
      <c r="B39" s="74" t="s">
        <v>895</v>
      </c>
      <c r="C39" s="73">
        <f>C40</f>
        <v>0</v>
      </c>
    </row>
    <row r="40" ht="16.9" customHeight="1" spans="1:3">
      <c r="A40" s="72">
        <v>21660</v>
      </c>
      <c r="B40" s="75" t="s">
        <v>1381</v>
      </c>
      <c r="C40" s="76"/>
    </row>
    <row r="41" ht="16.9" customHeight="1" spans="1:3">
      <c r="A41" s="72">
        <v>217</v>
      </c>
      <c r="B41" s="74" t="s">
        <v>908</v>
      </c>
      <c r="C41" s="73">
        <f>C42</f>
        <v>0</v>
      </c>
    </row>
    <row r="42" ht="16.9" customHeight="1" spans="1:3">
      <c r="A42" s="72">
        <v>21704</v>
      </c>
      <c r="B42" s="75" t="s">
        <v>1382</v>
      </c>
      <c r="C42" s="73">
        <f>SUM(C43:C44)</f>
        <v>0</v>
      </c>
    </row>
    <row r="43" ht="16.9" customHeight="1" spans="1:3">
      <c r="A43" s="72">
        <v>2170402</v>
      </c>
      <c r="B43" s="75" t="s">
        <v>1383</v>
      </c>
      <c r="C43" s="76">
        <v>0</v>
      </c>
    </row>
    <row r="44" ht="16.9" customHeight="1" spans="1:3">
      <c r="A44" s="72">
        <v>2170403</v>
      </c>
      <c r="B44" s="75" t="s">
        <v>1384</v>
      </c>
      <c r="C44" s="76">
        <v>0</v>
      </c>
    </row>
    <row r="45" ht="16.9" customHeight="1" spans="1:3">
      <c r="A45" s="72">
        <v>229</v>
      </c>
      <c r="B45" s="74" t="s">
        <v>1077</v>
      </c>
      <c r="C45" s="73">
        <f>SUM(C46:C48)</f>
        <v>0</v>
      </c>
    </row>
    <row r="46" ht="16.9" customHeight="1" spans="1:3">
      <c r="A46" s="72">
        <v>22908</v>
      </c>
      <c r="B46" s="75" t="s">
        <v>1385</v>
      </c>
      <c r="C46" s="76">
        <v>0</v>
      </c>
    </row>
    <row r="47" ht="16.9" customHeight="1" spans="1:3">
      <c r="A47" s="72">
        <v>22960</v>
      </c>
      <c r="B47" s="75" t="s">
        <v>1386</v>
      </c>
      <c r="C47" s="76"/>
    </row>
    <row r="48" ht="16.9" customHeight="1" spans="1:3">
      <c r="A48" s="72">
        <v>22904</v>
      </c>
      <c r="B48" s="75" t="s">
        <v>1387</v>
      </c>
      <c r="C48" s="76">
        <v>0</v>
      </c>
    </row>
    <row r="49" ht="16.9" customHeight="1" spans="1:3">
      <c r="A49" s="72">
        <v>232</v>
      </c>
      <c r="B49" s="74" t="s">
        <v>1081</v>
      </c>
      <c r="C49" s="76">
        <v>0</v>
      </c>
    </row>
    <row r="50" ht="16.9" customHeight="1" spans="1:3">
      <c r="A50" s="72">
        <v>233</v>
      </c>
      <c r="B50" s="74" t="s">
        <v>1087</v>
      </c>
      <c r="C50" s="76">
        <v>0</v>
      </c>
    </row>
  </sheetData>
  <mergeCells count="5">
    <mergeCell ref="A2:C2"/>
    <mergeCell ref="A3:C3"/>
    <mergeCell ref="A5:A6"/>
    <mergeCell ref="B5:B6"/>
    <mergeCell ref="C5:C6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fitToPage="1"/>
  </sheetPr>
  <dimension ref="A1:P20"/>
  <sheetViews>
    <sheetView workbookViewId="0">
      <selection activeCell="I29" sqref="I29"/>
    </sheetView>
  </sheetViews>
  <sheetFormatPr defaultColWidth="10.3666666666667" defaultRowHeight="13.5"/>
  <cols>
    <col min="1" max="1" width="44.9222222222222" style="50" customWidth="1"/>
    <col min="2" max="2" width="8.42222222222222" style="50" customWidth="1"/>
    <col min="3" max="8" width="12.3333333333333" style="50" customWidth="1"/>
    <col min="9" max="9" width="44.9222222222222" style="50" customWidth="1"/>
    <col min="10" max="10" width="8.42222222222222" style="50" customWidth="1"/>
    <col min="11" max="16" width="11.6666666666667" style="50" customWidth="1"/>
    <col min="17" max="16384" width="10.3666666666667" style="50"/>
  </cols>
  <sheetData>
    <row r="1" ht="14.25" spans="1:1">
      <c r="A1" s="51" t="s">
        <v>1388</v>
      </c>
    </row>
    <row r="2" s="48" customFormat="1" ht="30" customHeight="1" spans="1:16">
      <c r="A2" s="52" t="s">
        <v>1389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21" customHeight="1" spans="1:16">
      <c r="A3" s="53" t="s">
        <v>20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ht="20.6" customHeight="1" spans="1:16">
      <c r="A4" s="55" t="s">
        <v>1390</v>
      </c>
      <c r="B4" s="56"/>
      <c r="C4" s="56"/>
      <c r="D4" s="56"/>
      <c r="E4" s="56"/>
      <c r="F4" s="56"/>
      <c r="G4" s="56"/>
      <c r="H4" s="56"/>
      <c r="I4" s="55" t="s">
        <v>1391</v>
      </c>
      <c r="J4" s="56"/>
      <c r="K4" s="56"/>
      <c r="L4" s="56"/>
      <c r="M4" s="56"/>
      <c r="N4" s="56"/>
      <c r="O4" s="56"/>
      <c r="P4" s="56"/>
    </row>
    <row r="5" ht="20.6" customHeight="1" spans="1:16">
      <c r="A5" s="55" t="s">
        <v>1392</v>
      </c>
      <c r="B5" s="55" t="s">
        <v>1393</v>
      </c>
      <c r="C5" s="55" t="s">
        <v>1394</v>
      </c>
      <c r="D5" s="56"/>
      <c r="E5" s="56"/>
      <c r="F5" s="55" t="s">
        <v>25</v>
      </c>
      <c r="G5" s="56"/>
      <c r="H5" s="56"/>
      <c r="I5" s="55" t="s">
        <v>1392</v>
      </c>
      <c r="J5" s="55" t="s">
        <v>1393</v>
      </c>
      <c r="K5" s="55" t="s">
        <v>1394</v>
      </c>
      <c r="L5" s="56"/>
      <c r="M5" s="56"/>
      <c r="N5" s="55" t="s">
        <v>25</v>
      </c>
      <c r="O5" s="56"/>
      <c r="P5" s="56"/>
    </row>
    <row r="6" s="49" customFormat="1" ht="42.35" customHeight="1" spans="1:16">
      <c r="A6" s="57"/>
      <c r="B6" s="57"/>
      <c r="C6" s="58" t="s">
        <v>1131</v>
      </c>
      <c r="D6" s="58" t="s">
        <v>1395</v>
      </c>
      <c r="E6" s="58" t="s">
        <v>1396</v>
      </c>
      <c r="F6" s="58" t="s">
        <v>1131</v>
      </c>
      <c r="G6" s="58" t="s">
        <v>1395</v>
      </c>
      <c r="H6" s="58" t="s">
        <v>1396</v>
      </c>
      <c r="I6" s="57"/>
      <c r="J6" s="57"/>
      <c r="K6" s="58" t="s">
        <v>1131</v>
      </c>
      <c r="L6" s="58" t="s">
        <v>1395</v>
      </c>
      <c r="M6" s="58" t="s">
        <v>1396</v>
      </c>
      <c r="N6" s="58" t="s">
        <v>1131</v>
      </c>
      <c r="O6" s="58" t="s">
        <v>1395</v>
      </c>
      <c r="P6" s="58" t="s">
        <v>1396</v>
      </c>
    </row>
    <row r="7" ht="20.6" customHeight="1" spans="1:16">
      <c r="A7" s="55" t="s">
        <v>1397</v>
      </c>
      <c r="B7" s="56"/>
      <c r="C7" s="55" t="s">
        <v>1398</v>
      </c>
      <c r="D7" s="55" t="s">
        <v>1399</v>
      </c>
      <c r="E7" s="58" t="s">
        <v>1400</v>
      </c>
      <c r="F7" s="55" t="s">
        <v>1401</v>
      </c>
      <c r="G7" s="55" t="s">
        <v>1402</v>
      </c>
      <c r="H7" s="58" t="s">
        <v>1403</v>
      </c>
      <c r="I7" s="55" t="s">
        <v>1397</v>
      </c>
      <c r="J7" s="56"/>
      <c r="K7" s="55" t="s">
        <v>1398</v>
      </c>
      <c r="L7" s="55" t="s">
        <v>1399</v>
      </c>
      <c r="M7" s="58" t="s">
        <v>1400</v>
      </c>
      <c r="N7" s="55" t="s">
        <v>1401</v>
      </c>
      <c r="O7" s="55" t="s">
        <v>1402</v>
      </c>
      <c r="P7" s="55" t="s">
        <v>1403</v>
      </c>
    </row>
    <row r="8" ht="20.6" customHeight="1" spans="1:16">
      <c r="A8" s="59" t="s">
        <v>1404</v>
      </c>
      <c r="B8" s="55" t="s">
        <v>1398</v>
      </c>
      <c r="C8" s="60"/>
      <c r="D8" s="60"/>
      <c r="E8" s="60"/>
      <c r="F8" s="60"/>
      <c r="G8" s="60"/>
      <c r="H8" s="60"/>
      <c r="I8" s="59" t="s">
        <v>1405</v>
      </c>
      <c r="J8" s="55" t="s">
        <v>1406</v>
      </c>
      <c r="K8" s="60"/>
      <c r="L8" s="60"/>
      <c r="M8" s="60"/>
      <c r="N8" s="60"/>
      <c r="O8" s="60"/>
      <c r="P8" s="60"/>
    </row>
    <row r="9" ht="20.6" customHeight="1" spans="1:16">
      <c r="A9" s="59" t="s">
        <v>1407</v>
      </c>
      <c r="B9" s="55" t="s">
        <v>1399</v>
      </c>
      <c r="C9" s="60"/>
      <c r="D9" s="60"/>
      <c r="E9" s="60"/>
      <c r="F9" s="60"/>
      <c r="G9" s="60"/>
      <c r="H9" s="60"/>
      <c r="I9" s="59" t="s">
        <v>1408</v>
      </c>
      <c r="J9" s="55" t="s">
        <v>1409</v>
      </c>
      <c r="K9" s="60"/>
      <c r="L9" s="60"/>
      <c r="M9" s="60"/>
      <c r="N9" s="60"/>
      <c r="O9" s="60"/>
      <c r="P9" s="60"/>
    </row>
    <row r="10" ht="20.6" customHeight="1" spans="1:16">
      <c r="A10" s="59" t="s">
        <v>1410</v>
      </c>
      <c r="B10" s="55" t="s">
        <v>1400</v>
      </c>
      <c r="C10" s="60"/>
      <c r="D10" s="60"/>
      <c r="E10" s="60"/>
      <c r="F10" s="60"/>
      <c r="G10" s="60"/>
      <c r="H10" s="60"/>
      <c r="I10" s="59" t="s">
        <v>1411</v>
      </c>
      <c r="J10" s="55" t="s">
        <v>1412</v>
      </c>
      <c r="K10" s="60"/>
      <c r="L10" s="60"/>
      <c r="M10" s="60"/>
      <c r="N10" s="60"/>
      <c r="O10" s="60"/>
      <c r="P10" s="60"/>
    </row>
    <row r="11" ht="20.6" customHeight="1" spans="1:16">
      <c r="A11" s="59" t="s">
        <v>1413</v>
      </c>
      <c r="B11" s="55" t="s">
        <v>1401</v>
      </c>
      <c r="C11" s="60"/>
      <c r="D11" s="60"/>
      <c r="E11" s="60"/>
      <c r="F11" s="60"/>
      <c r="G11" s="60"/>
      <c r="H11" s="60"/>
      <c r="I11" s="59" t="s">
        <v>1414</v>
      </c>
      <c r="J11" s="55" t="s">
        <v>1415</v>
      </c>
      <c r="K11" s="60"/>
      <c r="L11" s="60"/>
      <c r="M11" s="60"/>
      <c r="N11" s="60"/>
      <c r="O11" s="60"/>
      <c r="P11" s="60"/>
    </row>
    <row r="12" ht="20.6" customHeight="1" spans="1:16">
      <c r="A12" s="59" t="s">
        <v>1416</v>
      </c>
      <c r="B12" s="55" t="s">
        <v>1402</v>
      </c>
      <c r="C12" s="60"/>
      <c r="D12" s="60"/>
      <c r="E12" s="60"/>
      <c r="F12" s="60"/>
      <c r="G12" s="60"/>
      <c r="H12" s="60"/>
      <c r="I12" s="59"/>
      <c r="J12" s="55"/>
      <c r="K12" s="61"/>
      <c r="L12" s="61"/>
      <c r="M12" s="61"/>
      <c r="N12" s="61"/>
      <c r="O12" s="61"/>
      <c r="P12" s="61"/>
    </row>
    <row r="13" ht="20.6" customHeight="1" spans="1:16">
      <c r="A13" s="59"/>
      <c r="B13" s="55"/>
      <c r="C13" s="61"/>
      <c r="D13" s="61"/>
      <c r="E13" s="61"/>
      <c r="F13" s="61"/>
      <c r="G13" s="61"/>
      <c r="H13" s="61"/>
      <c r="I13" s="59"/>
      <c r="J13" s="55"/>
      <c r="K13" s="61"/>
      <c r="L13" s="61"/>
      <c r="M13" s="61"/>
      <c r="N13" s="61"/>
      <c r="O13" s="61"/>
      <c r="P13" s="61"/>
    </row>
    <row r="14" ht="20.6" customHeight="1" spans="1:16">
      <c r="A14" s="55" t="s">
        <v>1417</v>
      </c>
      <c r="B14" s="55" t="s">
        <v>1403</v>
      </c>
      <c r="C14" s="60"/>
      <c r="D14" s="60"/>
      <c r="E14" s="60"/>
      <c r="F14" s="60"/>
      <c r="G14" s="60"/>
      <c r="H14" s="60"/>
      <c r="I14" s="55" t="s">
        <v>1418</v>
      </c>
      <c r="J14" s="55" t="s">
        <v>1419</v>
      </c>
      <c r="K14" s="60"/>
      <c r="L14" s="60"/>
      <c r="M14" s="60"/>
      <c r="N14" s="60"/>
      <c r="O14" s="60"/>
      <c r="P14" s="60"/>
    </row>
    <row r="15" ht="20.6" customHeight="1" spans="1:16">
      <c r="A15" s="59" t="s">
        <v>1420</v>
      </c>
      <c r="B15" s="55" t="s">
        <v>1421</v>
      </c>
      <c r="C15" s="60"/>
      <c r="D15" s="60"/>
      <c r="E15" s="60"/>
      <c r="F15" s="60"/>
      <c r="G15" s="60"/>
      <c r="H15" s="60"/>
      <c r="I15" s="59" t="s">
        <v>1422</v>
      </c>
      <c r="J15" s="55" t="s">
        <v>1423</v>
      </c>
      <c r="K15" s="60"/>
      <c r="L15" s="60"/>
      <c r="M15" s="61"/>
      <c r="N15" s="60"/>
      <c r="O15" s="60"/>
      <c r="P15" s="61"/>
    </row>
    <row r="16" ht="20.6" customHeight="1" spans="1:16">
      <c r="A16" s="59" t="s">
        <v>1424</v>
      </c>
      <c r="B16" s="55" t="s">
        <v>1425</v>
      </c>
      <c r="C16" s="60"/>
      <c r="D16" s="60"/>
      <c r="E16" s="60"/>
      <c r="F16" s="60"/>
      <c r="G16" s="60"/>
      <c r="H16" s="61"/>
      <c r="I16" s="59" t="s">
        <v>1426</v>
      </c>
      <c r="J16" s="55" t="s">
        <v>1427</v>
      </c>
      <c r="K16" s="60"/>
      <c r="L16" s="60"/>
      <c r="M16" s="60"/>
      <c r="N16" s="60"/>
      <c r="O16" s="60"/>
      <c r="P16" s="60"/>
    </row>
    <row r="17" ht="20.6" customHeight="1" spans="1:16">
      <c r="A17" s="59" t="s">
        <v>1428</v>
      </c>
      <c r="B17" s="55" t="s">
        <v>1429</v>
      </c>
      <c r="C17" s="60"/>
      <c r="D17" s="60"/>
      <c r="E17" s="60"/>
      <c r="F17" s="60"/>
      <c r="G17" s="60"/>
      <c r="H17" s="60"/>
      <c r="I17" s="59" t="s">
        <v>1430</v>
      </c>
      <c r="J17" s="55" t="s">
        <v>1431</v>
      </c>
      <c r="K17" s="60"/>
      <c r="L17" s="60"/>
      <c r="M17" s="60"/>
      <c r="N17" s="60"/>
      <c r="O17" s="60"/>
      <c r="P17" s="60"/>
    </row>
    <row r="18" ht="20.6" customHeight="1" spans="1:16">
      <c r="A18" s="55"/>
      <c r="B18" s="55"/>
      <c r="C18" s="61"/>
      <c r="D18" s="61"/>
      <c r="E18" s="61"/>
      <c r="F18" s="61"/>
      <c r="G18" s="61"/>
      <c r="H18" s="61"/>
      <c r="I18" s="59" t="s">
        <v>1432</v>
      </c>
      <c r="J18" s="55" t="s">
        <v>1433</v>
      </c>
      <c r="K18" s="60"/>
      <c r="L18" s="60"/>
      <c r="M18" s="60"/>
      <c r="N18" s="61"/>
      <c r="O18" s="61"/>
      <c r="P18" s="61"/>
    </row>
    <row r="19" ht="20.6" customHeight="1" spans="1:16">
      <c r="A19" s="55" t="s">
        <v>96</v>
      </c>
      <c r="B19" s="55" t="s">
        <v>1434</v>
      </c>
      <c r="C19" s="60"/>
      <c r="D19" s="60"/>
      <c r="E19" s="60"/>
      <c r="F19" s="60"/>
      <c r="G19" s="60"/>
      <c r="H19" s="60"/>
      <c r="I19" s="55" t="s">
        <v>97</v>
      </c>
      <c r="J19" s="55" t="s">
        <v>1435</v>
      </c>
      <c r="K19" s="60"/>
      <c r="L19" s="60"/>
      <c r="M19" s="60"/>
      <c r="N19" s="60"/>
      <c r="O19" s="60"/>
      <c r="P19" s="60"/>
    </row>
    <row r="20" ht="44.6" customHeight="1" spans="1:16">
      <c r="A20" s="62" t="s">
        <v>1436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</sheetData>
  <mergeCells count="13">
    <mergeCell ref="A2:P2"/>
    <mergeCell ref="A3:P3"/>
    <mergeCell ref="A4:H4"/>
    <mergeCell ref="I4:P4"/>
    <mergeCell ref="C5:E5"/>
    <mergeCell ref="F5:H5"/>
    <mergeCell ref="K5:M5"/>
    <mergeCell ref="N5:P5"/>
    <mergeCell ref="A20:P20"/>
    <mergeCell ref="A5:A6"/>
    <mergeCell ref="B5:B6"/>
    <mergeCell ref="I5:I6"/>
    <mergeCell ref="J5:J6"/>
  </mergeCells>
  <pageMargins left="0.751388888888889" right="0.751388888888889" top="1" bottom="1" header="0.5" footer="0.5"/>
  <pageSetup paperSize="9" scale="64" orientation="landscape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12"/>
  <sheetViews>
    <sheetView showGridLines="0" showZeros="0" workbookViewId="0">
      <selection activeCell="E18" sqref="E18"/>
    </sheetView>
  </sheetViews>
  <sheetFormatPr defaultColWidth="12.1666666666667" defaultRowHeight="14.25" outlineLevelCol="6"/>
  <cols>
    <col min="1" max="1" width="16.3333333333333" style="15" customWidth="1"/>
    <col min="2" max="2" width="21.8333333333333" style="14" customWidth="1"/>
    <col min="3" max="5" width="24" style="14" customWidth="1"/>
    <col min="6" max="7" width="24" style="16" customWidth="1"/>
    <col min="8" max="248" width="12.1666666666667" style="17"/>
    <col min="249" max="249" width="40.1666666666667" style="17" customWidth="1"/>
    <col min="250" max="252" width="22.1666666666667" style="17" customWidth="1"/>
    <col min="253" max="253" width="40.1666666666667" style="17" customWidth="1"/>
    <col min="254" max="256" width="24" style="17" customWidth="1"/>
    <col min="257" max="261" width="12.1666666666667" style="17" hidden="1" customWidth="1"/>
    <col min="262" max="504" width="12.1666666666667" style="17"/>
    <col min="505" max="505" width="40.1666666666667" style="17" customWidth="1"/>
    <col min="506" max="508" width="22.1666666666667" style="17" customWidth="1"/>
    <col min="509" max="509" width="40.1666666666667" style="17" customWidth="1"/>
    <col min="510" max="512" width="24" style="17" customWidth="1"/>
    <col min="513" max="517" width="12.1666666666667" style="17" hidden="1" customWidth="1"/>
    <col min="518" max="760" width="12.1666666666667" style="17"/>
    <col min="761" max="761" width="40.1666666666667" style="17" customWidth="1"/>
    <col min="762" max="764" width="22.1666666666667" style="17" customWidth="1"/>
    <col min="765" max="765" width="40.1666666666667" style="17" customWidth="1"/>
    <col min="766" max="768" width="24" style="17" customWidth="1"/>
    <col min="769" max="773" width="12.1666666666667" style="17" hidden="1" customWidth="1"/>
    <col min="774" max="1016" width="12.1666666666667" style="17"/>
    <col min="1017" max="1017" width="40.1666666666667" style="17" customWidth="1"/>
    <col min="1018" max="1020" width="22.1666666666667" style="17" customWidth="1"/>
    <col min="1021" max="1021" width="40.1666666666667" style="17" customWidth="1"/>
    <col min="1022" max="1024" width="24" style="17" customWidth="1"/>
    <col min="1025" max="1029" width="12.1666666666667" style="17" hidden="1" customWidth="1"/>
    <col min="1030" max="1272" width="12.1666666666667" style="17"/>
    <col min="1273" max="1273" width="40.1666666666667" style="17" customWidth="1"/>
    <col min="1274" max="1276" width="22.1666666666667" style="17" customWidth="1"/>
    <col min="1277" max="1277" width="40.1666666666667" style="17" customWidth="1"/>
    <col min="1278" max="1280" width="24" style="17" customWidth="1"/>
    <col min="1281" max="1285" width="12.1666666666667" style="17" hidden="1" customWidth="1"/>
    <col min="1286" max="1528" width="12.1666666666667" style="17"/>
    <col min="1529" max="1529" width="40.1666666666667" style="17" customWidth="1"/>
    <col min="1530" max="1532" width="22.1666666666667" style="17" customWidth="1"/>
    <col min="1533" max="1533" width="40.1666666666667" style="17" customWidth="1"/>
    <col min="1534" max="1536" width="24" style="17" customWidth="1"/>
    <col min="1537" max="1541" width="12.1666666666667" style="17" hidden="1" customWidth="1"/>
    <col min="1542" max="1784" width="12.1666666666667" style="17"/>
    <col min="1785" max="1785" width="40.1666666666667" style="17" customWidth="1"/>
    <col min="1786" max="1788" width="22.1666666666667" style="17" customWidth="1"/>
    <col min="1789" max="1789" width="40.1666666666667" style="17" customWidth="1"/>
    <col min="1790" max="1792" width="24" style="17" customWidth="1"/>
    <col min="1793" max="1797" width="12.1666666666667" style="17" hidden="1" customWidth="1"/>
    <col min="1798" max="2040" width="12.1666666666667" style="17"/>
    <col min="2041" max="2041" width="40.1666666666667" style="17" customWidth="1"/>
    <col min="2042" max="2044" width="22.1666666666667" style="17" customWidth="1"/>
    <col min="2045" max="2045" width="40.1666666666667" style="17" customWidth="1"/>
    <col min="2046" max="2048" width="24" style="17" customWidth="1"/>
    <col min="2049" max="2053" width="12.1666666666667" style="17" hidden="1" customWidth="1"/>
    <col min="2054" max="2296" width="12.1666666666667" style="17"/>
    <col min="2297" max="2297" width="40.1666666666667" style="17" customWidth="1"/>
    <col min="2298" max="2300" width="22.1666666666667" style="17" customWidth="1"/>
    <col min="2301" max="2301" width="40.1666666666667" style="17" customWidth="1"/>
    <col min="2302" max="2304" width="24" style="17" customWidth="1"/>
    <col min="2305" max="2309" width="12.1666666666667" style="17" hidden="1" customWidth="1"/>
    <col min="2310" max="2552" width="12.1666666666667" style="17"/>
    <col min="2553" max="2553" width="40.1666666666667" style="17" customWidth="1"/>
    <col min="2554" max="2556" width="22.1666666666667" style="17" customWidth="1"/>
    <col min="2557" max="2557" width="40.1666666666667" style="17" customWidth="1"/>
    <col min="2558" max="2560" width="24" style="17" customWidth="1"/>
    <col min="2561" max="2565" width="12.1666666666667" style="17" hidden="1" customWidth="1"/>
    <col min="2566" max="2808" width="12.1666666666667" style="17"/>
    <col min="2809" max="2809" width="40.1666666666667" style="17" customWidth="1"/>
    <col min="2810" max="2812" width="22.1666666666667" style="17" customWidth="1"/>
    <col min="2813" max="2813" width="40.1666666666667" style="17" customWidth="1"/>
    <col min="2814" max="2816" width="24" style="17" customWidth="1"/>
    <col min="2817" max="2821" width="12.1666666666667" style="17" hidden="1" customWidth="1"/>
    <col min="2822" max="3064" width="12.1666666666667" style="17"/>
    <col min="3065" max="3065" width="40.1666666666667" style="17" customWidth="1"/>
    <col min="3066" max="3068" width="22.1666666666667" style="17" customWidth="1"/>
    <col min="3069" max="3069" width="40.1666666666667" style="17" customWidth="1"/>
    <col min="3070" max="3072" width="24" style="17" customWidth="1"/>
    <col min="3073" max="3077" width="12.1666666666667" style="17" hidden="1" customWidth="1"/>
    <col min="3078" max="3320" width="12.1666666666667" style="17"/>
    <col min="3321" max="3321" width="40.1666666666667" style="17" customWidth="1"/>
    <col min="3322" max="3324" width="22.1666666666667" style="17" customWidth="1"/>
    <col min="3325" max="3325" width="40.1666666666667" style="17" customWidth="1"/>
    <col min="3326" max="3328" width="24" style="17" customWidth="1"/>
    <col min="3329" max="3333" width="12.1666666666667" style="17" hidden="1" customWidth="1"/>
    <col min="3334" max="3576" width="12.1666666666667" style="17"/>
    <col min="3577" max="3577" width="40.1666666666667" style="17" customWidth="1"/>
    <col min="3578" max="3580" width="22.1666666666667" style="17" customWidth="1"/>
    <col min="3581" max="3581" width="40.1666666666667" style="17" customWidth="1"/>
    <col min="3582" max="3584" width="24" style="17" customWidth="1"/>
    <col min="3585" max="3589" width="12.1666666666667" style="17" hidden="1" customWidth="1"/>
    <col min="3590" max="3832" width="12.1666666666667" style="17"/>
    <col min="3833" max="3833" width="40.1666666666667" style="17" customWidth="1"/>
    <col min="3834" max="3836" width="22.1666666666667" style="17" customWidth="1"/>
    <col min="3837" max="3837" width="40.1666666666667" style="17" customWidth="1"/>
    <col min="3838" max="3840" width="24" style="17" customWidth="1"/>
    <col min="3841" max="3845" width="12.1666666666667" style="17" hidden="1" customWidth="1"/>
    <col min="3846" max="4088" width="12.1666666666667" style="17"/>
    <col min="4089" max="4089" width="40.1666666666667" style="17" customWidth="1"/>
    <col min="4090" max="4092" width="22.1666666666667" style="17" customWidth="1"/>
    <col min="4093" max="4093" width="40.1666666666667" style="17" customWidth="1"/>
    <col min="4094" max="4096" width="24" style="17" customWidth="1"/>
    <col min="4097" max="4101" width="12.1666666666667" style="17" hidden="1" customWidth="1"/>
    <col min="4102" max="4344" width="12.1666666666667" style="17"/>
    <col min="4345" max="4345" width="40.1666666666667" style="17" customWidth="1"/>
    <col min="4346" max="4348" width="22.1666666666667" style="17" customWidth="1"/>
    <col min="4349" max="4349" width="40.1666666666667" style="17" customWidth="1"/>
    <col min="4350" max="4352" width="24" style="17" customWidth="1"/>
    <col min="4353" max="4357" width="12.1666666666667" style="17" hidden="1" customWidth="1"/>
    <col min="4358" max="4600" width="12.1666666666667" style="17"/>
    <col min="4601" max="4601" width="40.1666666666667" style="17" customWidth="1"/>
    <col min="4602" max="4604" width="22.1666666666667" style="17" customWidth="1"/>
    <col min="4605" max="4605" width="40.1666666666667" style="17" customWidth="1"/>
    <col min="4606" max="4608" width="24" style="17" customWidth="1"/>
    <col min="4609" max="4613" width="12.1666666666667" style="17" hidden="1" customWidth="1"/>
    <col min="4614" max="4856" width="12.1666666666667" style="17"/>
    <col min="4857" max="4857" width="40.1666666666667" style="17" customWidth="1"/>
    <col min="4858" max="4860" width="22.1666666666667" style="17" customWidth="1"/>
    <col min="4861" max="4861" width="40.1666666666667" style="17" customWidth="1"/>
    <col min="4862" max="4864" width="24" style="17" customWidth="1"/>
    <col min="4865" max="4869" width="12.1666666666667" style="17" hidden="1" customWidth="1"/>
    <col min="4870" max="5112" width="12.1666666666667" style="17"/>
    <col min="5113" max="5113" width="40.1666666666667" style="17" customWidth="1"/>
    <col min="5114" max="5116" width="22.1666666666667" style="17" customWidth="1"/>
    <col min="5117" max="5117" width="40.1666666666667" style="17" customWidth="1"/>
    <col min="5118" max="5120" width="24" style="17" customWidth="1"/>
    <col min="5121" max="5125" width="12.1666666666667" style="17" hidden="1" customWidth="1"/>
    <col min="5126" max="5368" width="12.1666666666667" style="17"/>
    <col min="5369" max="5369" width="40.1666666666667" style="17" customWidth="1"/>
    <col min="5370" max="5372" width="22.1666666666667" style="17" customWidth="1"/>
    <col min="5373" max="5373" width="40.1666666666667" style="17" customWidth="1"/>
    <col min="5374" max="5376" width="24" style="17" customWidth="1"/>
    <col min="5377" max="5381" width="12.1666666666667" style="17" hidden="1" customWidth="1"/>
    <col min="5382" max="5624" width="12.1666666666667" style="17"/>
    <col min="5625" max="5625" width="40.1666666666667" style="17" customWidth="1"/>
    <col min="5626" max="5628" width="22.1666666666667" style="17" customWidth="1"/>
    <col min="5629" max="5629" width="40.1666666666667" style="17" customWidth="1"/>
    <col min="5630" max="5632" width="24" style="17" customWidth="1"/>
    <col min="5633" max="5637" width="12.1666666666667" style="17" hidden="1" customWidth="1"/>
    <col min="5638" max="5880" width="12.1666666666667" style="17"/>
    <col min="5881" max="5881" width="40.1666666666667" style="17" customWidth="1"/>
    <col min="5882" max="5884" width="22.1666666666667" style="17" customWidth="1"/>
    <col min="5885" max="5885" width="40.1666666666667" style="17" customWidth="1"/>
    <col min="5886" max="5888" width="24" style="17" customWidth="1"/>
    <col min="5889" max="5893" width="12.1666666666667" style="17" hidden="1" customWidth="1"/>
    <col min="5894" max="6136" width="12.1666666666667" style="17"/>
    <col min="6137" max="6137" width="40.1666666666667" style="17" customWidth="1"/>
    <col min="6138" max="6140" width="22.1666666666667" style="17" customWidth="1"/>
    <col min="6141" max="6141" width="40.1666666666667" style="17" customWidth="1"/>
    <col min="6142" max="6144" width="24" style="17" customWidth="1"/>
    <col min="6145" max="6149" width="12.1666666666667" style="17" hidden="1" customWidth="1"/>
    <col min="6150" max="6392" width="12.1666666666667" style="17"/>
    <col min="6393" max="6393" width="40.1666666666667" style="17" customWidth="1"/>
    <col min="6394" max="6396" width="22.1666666666667" style="17" customWidth="1"/>
    <col min="6397" max="6397" width="40.1666666666667" style="17" customWidth="1"/>
    <col min="6398" max="6400" width="24" style="17" customWidth="1"/>
    <col min="6401" max="6405" width="12.1666666666667" style="17" hidden="1" customWidth="1"/>
    <col min="6406" max="6648" width="12.1666666666667" style="17"/>
    <col min="6649" max="6649" width="40.1666666666667" style="17" customWidth="1"/>
    <col min="6650" max="6652" width="22.1666666666667" style="17" customWidth="1"/>
    <col min="6653" max="6653" width="40.1666666666667" style="17" customWidth="1"/>
    <col min="6654" max="6656" width="24" style="17" customWidth="1"/>
    <col min="6657" max="6661" width="12.1666666666667" style="17" hidden="1" customWidth="1"/>
    <col min="6662" max="6904" width="12.1666666666667" style="17"/>
    <col min="6905" max="6905" width="40.1666666666667" style="17" customWidth="1"/>
    <col min="6906" max="6908" width="22.1666666666667" style="17" customWidth="1"/>
    <col min="6909" max="6909" width="40.1666666666667" style="17" customWidth="1"/>
    <col min="6910" max="6912" width="24" style="17" customWidth="1"/>
    <col min="6913" max="6917" width="12.1666666666667" style="17" hidden="1" customWidth="1"/>
    <col min="6918" max="7160" width="12.1666666666667" style="17"/>
    <col min="7161" max="7161" width="40.1666666666667" style="17" customWidth="1"/>
    <col min="7162" max="7164" width="22.1666666666667" style="17" customWidth="1"/>
    <col min="7165" max="7165" width="40.1666666666667" style="17" customWidth="1"/>
    <col min="7166" max="7168" width="24" style="17" customWidth="1"/>
    <col min="7169" max="7173" width="12.1666666666667" style="17" hidden="1" customWidth="1"/>
    <col min="7174" max="7416" width="12.1666666666667" style="17"/>
    <col min="7417" max="7417" width="40.1666666666667" style="17" customWidth="1"/>
    <col min="7418" max="7420" width="22.1666666666667" style="17" customWidth="1"/>
    <col min="7421" max="7421" width="40.1666666666667" style="17" customWidth="1"/>
    <col min="7422" max="7424" width="24" style="17" customWidth="1"/>
    <col min="7425" max="7429" width="12.1666666666667" style="17" hidden="1" customWidth="1"/>
    <col min="7430" max="7672" width="12.1666666666667" style="17"/>
    <col min="7673" max="7673" width="40.1666666666667" style="17" customWidth="1"/>
    <col min="7674" max="7676" width="22.1666666666667" style="17" customWidth="1"/>
    <col min="7677" max="7677" width="40.1666666666667" style="17" customWidth="1"/>
    <col min="7678" max="7680" width="24" style="17" customWidth="1"/>
    <col min="7681" max="7685" width="12.1666666666667" style="17" hidden="1" customWidth="1"/>
    <col min="7686" max="7928" width="12.1666666666667" style="17"/>
    <col min="7929" max="7929" width="40.1666666666667" style="17" customWidth="1"/>
    <col min="7930" max="7932" width="22.1666666666667" style="17" customWidth="1"/>
    <col min="7933" max="7933" width="40.1666666666667" style="17" customWidth="1"/>
    <col min="7934" max="7936" width="24" style="17" customWidth="1"/>
    <col min="7937" max="7941" width="12.1666666666667" style="17" hidden="1" customWidth="1"/>
    <col min="7942" max="8184" width="12.1666666666667" style="17"/>
    <col min="8185" max="8185" width="40.1666666666667" style="17" customWidth="1"/>
    <col min="8186" max="8188" width="22.1666666666667" style="17" customWidth="1"/>
    <col min="8189" max="8189" width="40.1666666666667" style="17" customWidth="1"/>
    <col min="8190" max="8192" width="24" style="17" customWidth="1"/>
    <col min="8193" max="8197" width="12.1666666666667" style="17" hidden="1" customWidth="1"/>
    <col min="8198" max="8440" width="12.1666666666667" style="17"/>
    <col min="8441" max="8441" width="40.1666666666667" style="17" customWidth="1"/>
    <col min="8442" max="8444" width="22.1666666666667" style="17" customWidth="1"/>
    <col min="8445" max="8445" width="40.1666666666667" style="17" customWidth="1"/>
    <col min="8446" max="8448" width="24" style="17" customWidth="1"/>
    <col min="8449" max="8453" width="12.1666666666667" style="17" hidden="1" customWidth="1"/>
    <col min="8454" max="8696" width="12.1666666666667" style="17"/>
    <col min="8697" max="8697" width="40.1666666666667" style="17" customWidth="1"/>
    <col min="8698" max="8700" width="22.1666666666667" style="17" customWidth="1"/>
    <col min="8701" max="8701" width="40.1666666666667" style="17" customWidth="1"/>
    <col min="8702" max="8704" width="24" style="17" customWidth="1"/>
    <col min="8705" max="8709" width="12.1666666666667" style="17" hidden="1" customWidth="1"/>
    <col min="8710" max="8952" width="12.1666666666667" style="17"/>
    <col min="8953" max="8953" width="40.1666666666667" style="17" customWidth="1"/>
    <col min="8954" max="8956" width="22.1666666666667" style="17" customWidth="1"/>
    <col min="8957" max="8957" width="40.1666666666667" style="17" customWidth="1"/>
    <col min="8958" max="8960" width="24" style="17" customWidth="1"/>
    <col min="8961" max="8965" width="12.1666666666667" style="17" hidden="1" customWidth="1"/>
    <col min="8966" max="9208" width="12.1666666666667" style="17"/>
    <col min="9209" max="9209" width="40.1666666666667" style="17" customWidth="1"/>
    <col min="9210" max="9212" width="22.1666666666667" style="17" customWidth="1"/>
    <col min="9213" max="9213" width="40.1666666666667" style="17" customWidth="1"/>
    <col min="9214" max="9216" width="24" style="17" customWidth="1"/>
    <col min="9217" max="9221" width="12.1666666666667" style="17" hidden="1" customWidth="1"/>
    <col min="9222" max="9464" width="12.1666666666667" style="17"/>
    <col min="9465" max="9465" width="40.1666666666667" style="17" customWidth="1"/>
    <col min="9466" max="9468" width="22.1666666666667" style="17" customWidth="1"/>
    <col min="9469" max="9469" width="40.1666666666667" style="17" customWidth="1"/>
    <col min="9470" max="9472" width="24" style="17" customWidth="1"/>
    <col min="9473" max="9477" width="12.1666666666667" style="17" hidden="1" customWidth="1"/>
    <col min="9478" max="9720" width="12.1666666666667" style="17"/>
    <col min="9721" max="9721" width="40.1666666666667" style="17" customWidth="1"/>
    <col min="9722" max="9724" width="22.1666666666667" style="17" customWidth="1"/>
    <col min="9725" max="9725" width="40.1666666666667" style="17" customWidth="1"/>
    <col min="9726" max="9728" width="24" style="17" customWidth="1"/>
    <col min="9729" max="9733" width="12.1666666666667" style="17" hidden="1" customWidth="1"/>
    <col min="9734" max="9976" width="12.1666666666667" style="17"/>
    <col min="9977" max="9977" width="40.1666666666667" style="17" customWidth="1"/>
    <col min="9978" max="9980" width="22.1666666666667" style="17" customWidth="1"/>
    <col min="9981" max="9981" width="40.1666666666667" style="17" customWidth="1"/>
    <col min="9982" max="9984" width="24" style="17" customWidth="1"/>
    <col min="9985" max="9989" width="12.1666666666667" style="17" hidden="1" customWidth="1"/>
    <col min="9990" max="10232" width="12.1666666666667" style="17"/>
    <col min="10233" max="10233" width="40.1666666666667" style="17" customWidth="1"/>
    <col min="10234" max="10236" width="22.1666666666667" style="17" customWidth="1"/>
    <col min="10237" max="10237" width="40.1666666666667" style="17" customWidth="1"/>
    <col min="10238" max="10240" width="24" style="17" customWidth="1"/>
    <col min="10241" max="10245" width="12.1666666666667" style="17" hidden="1" customWidth="1"/>
    <col min="10246" max="10488" width="12.1666666666667" style="17"/>
    <col min="10489" max="10489" width="40.1666666666667" style="17" customWidth="1"/>
    <col min="10490" max="10492" width="22.1666666666667" style="17" customWidth="1"/>
    <col min="10493" max="10493" width="40.1666666666667" style="17" customWidth="1"/>
    <col min="10494" max="10496" width="24" style="17" customWidth="1"/>
    <col min="10497" max="10501" width="12.1666666666667" style="17" hidden="1" customWidth="1"/>
    <col min="10502" max="10744" width="12.1666666666667" style="17"/>
    <col min="10745" max="10745" width="40.1666666666667" style="17" customWidth="1"/>
    <col min="10746" max="10748" width="22.1666666666667" style="17" customWidth="1"/>
    <col min="10749" max="10749" width="40.1666666666667" style="17" customWidth="1"/>
    <col min="10750" max="10752" width="24" style="17" customWidth="1"/>
    <col min="10753" max="10757" width="12.1666666666667" style="17" hidden="1" customWidth="1"/>
    <col min="10758" max="11000" width="12.1666666666667" style="17"/>
    <col min="11001" max="11001" width="40.1666666666667" style="17" customWidth="1"/>
    <col min="11002" max="11004" width="22.1666666666667" style="17" customWidth="1"/>
    <col min="11005" max="11005" width="40.1666666666667" style="17" customWidth="1"/>
    <col min="11006" max="11008" width="24" style="17" customWidth="1"/>
    <col min="11009" max="11013" width="12.1666666666667" style="17" hidden="1" customWidth="1"/>
    <col min="11014" max="11256" width="12.1666666666667" style="17"/>
    <col min="11257" max="11257" width="40.1666666666667" style="17" customWidth="1"/>
    <col min="11258" max="11260" width="22.1666666666667" style="17" customWidth="1"/>
    <col min="11261" max="11261" width="40.1666666666667" style="17" customWidth="1"/>
    <col min="11262" max="11264" width="24" style="17" customWidth="1"/>
    <col min="11265" max="11269" width="12.1666666666667" style="17" hidden="1" customWidth="1"/>
    <col min="11270" max="11512" width="12.1666666666667" style="17"/>
    <col min="11513" max="11513" width="40.1666666666667" style="17" customWidth="1"/>
    <col min="11514" max="11516" width="22.1666666666667" style="17" customWidth="1"/>
    <col min="11517" max="11517" width="40.1666666666667" style="17" customWidth="1"/>
    <col min="11518" max="11520" width="24" style="17" customWidth="1"/>
    <col min="11521" max="11525" width="12.1666666666667" style="17" hidden="1" customWidth="1"/>
    <col min="11526" max="11768" width="12.1666666666667" style="17"/>
    <col min="11769" max="11769" width="40.1666666666667" style="17" customWidth="1"/>
    <col min="11770" max="11772" width="22.1666666666667" style="17" customWidth="1"/>
    <col min="11773" max="11773" width="40.1666666666667" style="17" customWidth="1"/>
    <col min="11774" max="11776" width="24" style="17" customWidth="1"/>
    <col min="11777" max="11781" width="12.1666666666667" style="17" hidden="1" customWidth="1"/>
    <col min="11782" max="12024" width="12.1666666666667" style="17"/>
    <col min="12025" max="12025" width="40.1666666666667" style="17" customWidth="1"/>
    <col min="12026" max="12028" width="22.1666666666667" style="17" customWidth="1"/>
    <col min="12029" max="12029" width="40.1666666666667" style="17" customWidth="1"/>
    <col min="12030" max="12032" width="24" style="17" customWidth="1"/>
    <col min="12033" max="12037" width="12.1666666666667" style="17" hidden="1" customWidth="1"/>
    <col min="12038" max="12280" width="12.1666666666667" style="17"/>
    <col min="12281" max="12281" width="40.1666666666667" style="17" customWidth="1"/>
    <col min="12282" max="12284" width="22.1666666666667" style="17" customWidth="1"/>
    <col min="12285" max="12285" width="40.1666666666667" style="17" customWidth="1"/>
    <col min="12286" max="12288" width="24" style="17" customWidth="1"/>
    <col min="12289" max="12293" width="12.1666666666667" style="17" hidden="1" customWidth="1"/>
    <col min="12294" max="12536" width="12.1666666666667" style="17"/>
    <col min="12537" max="12537" width="40.1666666666667" style="17" customWidth="1"/>
    <col min="12538" max="12540" width="22.1666666666667" style="17" customWidth="1"/>
    <col min="12541" max="12541" width="40.1666666666667" style="17" customWidth="1"/>
    <col min="12542" max="12544" width="24" style="17" customWidth="1"/>
    <col min="12545" max="12549" width="12.1666666666667" style="17" hidden="1" customWidth="1"/>
    <col min="12550" max="12792" width="12.1666666666667" style="17"/>
    <col min="12793" max="12793" width="40.1666666666667" style="17" customWidth="1"/>
    <col min="12794" max="12796" width="22.1666666666667" style="17" customWidth="1"/>
    <col min="12797" max="12797" width="40.1666666666667" style="17" customWidth="1"/>
    <col min="12798" max="12800" width="24" style="17" customWidth="1"/>
    <col min="12801" max="12805" width="12.1666666666667" style="17" hidden="1" customWidth="1"/>
    <col min="12806" max="13048" width="12.1666666666667" style="17"/>
    <col min="13049" max="13049" width="40.1666666666667" style="17" customWidth="1"/>
    <col min="13050" max="13052" width="22.1666666666667" style="17" customWidth="1"/>
    <col min="13053" max="13053" width="40.1666666666667" style="17" customWidth="1"/>
    <col min="13054" max="13056" width="24" style="17" customWidth="1"/>
    <col min="13057" max="13061" width="12.1666666666667" style="17" hidden="1" customWidth="1"/>
    <col min="13062" max="13304" width="12.1666666666667" style="17"/>
    <col min="13305" max="13305" width="40.1666666666667" style="17" customWidth="1"/>
    <col min="13306" max="13308" width="22.1666666666667" style="17" customWidth="1"/>
    <col min="13309" max="13309" width="40.1666666666667" style="17" customWidth="1"/>
    <col min="13310" max="13312" width="24" style="17" customWidth="1"/>
    <col min="13313" max="13317" width="12.1666666666667" style="17" hidden="1" customWidth="1"/>
    <col min="13318" max="13560" width="12.1666666666667" style="17"/>
    <col min="13561" max="13561" width="40.1666666666667" style="17" customWidth="1"/>
    <col min="13562" max="13564" width="22.1666666666667" style="17" customWidth="1"/>
    <col min="13565" max="13565" width="40.1666666666667" style="17" customWidth="1"/>
    <col min="13566" max="13568" width="24" style="17" customWidth="1"/>
    <col min="13569" max="13573" width="12.1666666666667" style="17" hidden="1" customWidth="1"/>
    <col min="13574" max="13816" width="12.1666666666667" style="17"/>
    <col min="13817" max="13817" width="40.1666666666667" style="17" customWidth="1"/>
    <col min="13818" max="13820" width="22.1666666666667" style="17" customWidth="1"/>
    <col min="13821" max="13821" width="40.1666666666667" style="17" customWidth="1"/>
    <col min="13822" max="13824" width="24" style="17" customWidth="1"/>
    <col min="13825" max="13829" width="12.1666666666667" style="17" hidden="1" customWidth="1"/>
    <col min="13830" max="14072" width="12.1666666666667" style="17"/>
    <col min="14073" max="14073" width="40.1666666666667" style="17" customWidth="1"/>
    <col min="14074" max="14076" width="22.1666666666667" style="17" customWidth="1"/>
    <col min="14077" max="14077" width="40.1666666666667" style="17" customWidth="1"/>
    <col min="14078" max="14080" width="24" style="17" customWidth="1"/>
    <col min="14081" max="14085" width="12.1666666666667" style="17" hidden="1" customWidth="1"/>
    <col min="14086" max="14328" width="12.1666666666667" style="17"/>
    <col min="14329" max="14329" width="40.1666666666667" style="17" customWidth="1"/>
    <col min="14330" max="14332" width="22.1666666666667" style="17" customWidth="1"/>
    <col min="14333" max="14333" width="40.1666666666667" style="17" customWidth="1"/>
    <col min="14334" max="14336" width="24" style="17" customWidth="1"/>
    <col min="14337" max="14341" width="12.1666666666667" style="17" hidden="1" customWidth="1"/>
    <col min="14342" max="14584" width="12.1666666666667" style="17"/>
    <col min="14585" max="14585" width="40.1666666666667" style="17" customWidth="1"/>
    <col min="14586" max="14588" width="22.1666666666667" style="17" customWidth="1"/>
    <col min="14589" max="14589" width="40.1666666666667" style="17" customWidth="1"/>
    <col min="14590" max="14592" width="24" style="17" customWidth="1"/>
    <col min="14593" max="14597" width="12.1666666666667" style="17" hidden="1" customWidth="1"/>
    <col min="14598" max="14840" width="12.1666666666667" style="17"/>
    <col min="14841" max="14841" width="40.1666666666667" style="17" customWidth="1"/>
    <col min="14842" max="14844" width="22.1666666666667" style="17" customWidth="1"/>
    <col min="14845" max="14845" width="40.1666666666667" style="17" customWidth="1"/>
    <col min="14846" max="14848" width="24" style="17" customWidth="1"/>
    <col min="14849" max="14853" width="12.1666666666667" style="17" hidden="1" customWidth="1"/>
    <col min="14854" max="15096" width="12.1666666666667" style="17"/>
    <col min="15097" max="15097" width="40.1666666666667" style="17" customWidth="1"/>
    <col min="15098" max="15100" width="22.1666666666667" style="17" customWidth="1"/>
    <col min="15101" max="15101" width="40.1666666666667" style="17" customWidth="1"/>
    <col min="15102" max="15104" width="24" style="17" customWidth="1"/>
    <col min="15105" max="15109" width="12.1666666666667" style="17" hidden="1" customWidth="1"/>
    <col min="15110" max="15352" width="12.1666666666667" style="17"/>
    <col min="15353" max="15353" width="40.1666666666667" style="17" customWidth="1"/>
    <col min="15354" max="15356" width="22.1666666666667" style="17" customWidth="1"/>
    <col min="15357" max="15357" width="40.1666666666667" style="17" customWidth="1"/>
    <col min="15358" max="15360" width="24" style="17" customWidth="1"/>
    <col min="15361" max="15365" width="12.1666666666667" style="17" hidden="1" customWidth="1"/>
    <col min="15366" max="15608" width="12.1666666666667" style="17"/>
    <col min="15609" max="15609" width="40.1666666666667" style="17" customWidth="1"/>
    <col min="15610" max="15612" width="22.1666666666667" style="17" customWidth="1"/>
    <col min="15613" max="15613" width="40.1666666666667" style="17" customWidth="1"/>
    <col min="15614" max="15616" width="24" style="17" customWidth="1"/>
    <col min="15617" max="15621" width="12.1666666666667" style="17" hidden="1" customWidth="1"/>
    <col min="15622" max="15864" width="12.1666666666667" style="17"/>
    <col min="15865" max="15865" width="40.1666666666667" style="17" customWidth="1"/>
    <col min="15866" max="15868" width="22.1666666666667" style="17" customWidth="1"/>
    <col min="15869" max="15869" width="40.1666666666667" style="17" customWidth="1"/>
    <col min="15870" max="15872" width="24" style="17" customWidth="1"/>
    <col min="15873" max="15877" width="12.1666666666667" style="17" hidden="1" customWidth="1"/>
    <col min="15878" max="16120" width="12.1666666666667" style="17"/>
    <col min="16121" max="16121" width="40.1666666666667" style="17" customWidth="1"/>
    <col min="16122" max="16124" width="22.1666666666667" style="17" customWidth="1"/>
    <col min="16125" max="16125" width="40.1666666666667" style="17" customWidth="1"/>
    <col min="16126" max="16128" width="24" style="17" customWidth="1"/>
    <col min="16129" max="16133" width="12.1666666666667" style="17" hidden="1" customWidth="1"/>
    <col min="16134" max="16384" width="12.1666666666667" style="17"/>
  </cols>
  <sheetData>
    <row r="1" s="10" customFormat="1" ht="19.5" customHeight="1" spans="1:7">
      <c r="A1" s="18" t="s">
        <v>1437</v>
      </c>
      <c r="F1" s="19"/>
      <c r="G1" s="19"/>
    </row>
    <row r="2" s="11" customFormat="1" ht="22.5" spans="1:7">
      <c r="A2" s="20" t="s">
        <v>1438</v>
      </c>
      <c r="B2" s="20"/>
      <c r="C2" s="20"/>
      <c r="D2" s="20"/>
      <c r="E2" s="20"/>
      <c r="F2" s="20"/>
      <c r="G2" s="20"/>
    </row>
    <row r="3" s="12" customFormat="1" ht="19.5" customHeight="1" spans="1:7">
      <c r="A3" s="21"/>
      <c r="F3" s="22" t="s">
        <v>20</v>
      </c>
      <c r="G3" s="22"/>
    </row>
    <row r="4" s="12" customFormat="1" ht="31" customHeight="1" spans="1:7">
      <c r="A4" s="23" t="s">
        <v>1439</v>
      </c>
      <c r="B4" s="24"/>
      <c r="C4" s="25" t="s">
        <v>102</v>
      </c>
      <c r="D4" s="26" t="s">
        <v>103</v>
      </c>
      <c r="E4" s="27" t="s">
        <v>25</v>
      </c>
      <c r="F4" s="28"/>
      <c r="G4" s="29"/>
    </row>
    <row r="5" s="12" customFormat="1" ht="38.25" customHeight="1" spans="1:7">
      <c r="A5" s="30"/>
      <c r="B5" s="31"/>
      <c r="C5" s="32"/>
      <c r="D5" s="33"/>
      <c r="E5" s="34" t="s">
        <v>106</v>
      </c>
      <c r="F5" s="35" t="s">
        <v>107</v>
      </c>
      <c r="G5" s="35" t="s">
        <v>108</v>
      </c>
    </row>
    <row r="6" s="12" customFormat="1" ht="19.5" customHeight="1" spans="1:7">
      <c r="A6" s="36" t="s">
        <v>1440</v>
      </c>
      <c r="B6" s="37"/>
      <c r="C6" s="38">
        <v>9</v>
      </c>
      <c r="D6" s="39"/>
      <c r="E6" s="40"/>
      <c r="F6" s="41">
        <f t="shared" ref="F6:F11" si="0">E6/C6*100</f>
        <v>0</v>
      </c>
      <c r="G6" s="41"/>
    </row>
    <row r="7" s="12" customFormat="1" ht="19.5" customHeight="1" spans="1:7">
      <c r="A7" s="42" t="s">
        <v>1441</v>
      </c>
      <c r="B7" s="43" t="s">
        <v>1442</v>
      </c>
      <c r="C7" s="44">
        <f>SUM(C8:C9)</f>
        <v>767.81</v>
      </c>
      <c r="D7" s="44">
        <f>SUM(D8:D9)</f>
        <v>420.29</v>
      </c>
      <c r="E7" s="44">
        <f>SUM(E8:E9)</f>
        <v>728</v>
      </c>
      <c r="F7" s="41">
        <f t="shared" si="0"/>
        <v>94.8151235331658</v>
      </c>
      <c r="G7" s="41">
        <f>E7/D7*100</f>
        <v>173.213733374575</v>
      </c>
    </row>
    <row r="8" s="12" customFormat="1" ht="19.5" customHeight="1" spans="1:7">
      <c r="A8" s="42"/>
      <c r="B8" s="43" t="s">
        <v>1443</v>
      </c>
      <c r="C8" s="44">
        <v>290</v>
      </c>
      <c r="D8" s="39">
        <v>117.34</v>
      </c>
      <c r="E8" s="40">
        <v>275</v>
      </c>
      <c r="F8" s="41">
        <f t="shared" si="0"/>
        <v>94.8275862068966</v>
      </c>
      <c r="G8" s="41">
        <f>E8/D8*100</f>
        <v>234.361683995228</v>
      </c>
    </row>
    <row r="9" s="12" customFormat="1" ht="19.5" customHeight="1" spans="1:7">
      <c r="A9" s="42"/>
      <c r="B9" s="43" t="s">
        <v>1444</v>
      </c>
      <c r="C9" s="44">
        <v>477.81</v>
      </c>
      <c r="D9" s="39">
        <v>302.95</v>
      </c>
      <c r="E9" s="40">
        <v>453</v>
      </c>
      <c r="F9" s="41">
        <f t="shared" si="0"/>
        <v>94.8075594901739</v>
      </c>
      <c r="G9" s="41">
        <f>E9/D9*100</f>
        <v>149.529625350718</v>
      </c>
    </row>
    <row r="10" s="12" customFormat="1" ht="19.5" customHeight="1" spans="1:7">
      <c r="A10" s="36" t="s">
        <v>1445</v>
      </c>
      <c r="B10" s="37"/>
      <c r="C10" s="38">
        <v>457.38</v>
      </c>
      <c r="D10" s="39">
        <v>98.08</v>
      </c>
      <c r="E10" s="40">
        <v>434</v>
      </c>
      <c r="F10" s="41">
        <f t="shared" si="0"/>
        <v>94.8882767064585</v>
      </c>
      <c r="G10" s="41">
        <f>E10/D10*100</f>
        <v>442.495921696574</v>
      </c>
    </row>
    <row r="11" s="13" customFormat="1" ht="19.5" customHeight="1" spans="1:7">
      <c r="A11" s="45" t="s">
        <v>1131</v>
      </c>
      <c r="B11" s="46"/>
      <c r="C11" s="47">
        <f>SUM(C6,C7,C10)</f>
        <v>1234.19</v>
      </c>
      <c r="D11" s="47">
        <f>SUM(D6,D7,D10)</f>
        <v>518.37</v>
      </c>
      <c r="E11" s="47">
        <f>SUM(E6,E7,E10)</f>
        <v>1162</v>
      </c>
      <c r="F11" s="41">
        <f t="shared" si="0"/>
        <v>94.1508195658691</v>
      </c>
      <c r="G11" s="41">
        <f>E11/D11*100</f>
        <v>224.164207033586</v>
      </c>
    </row>
    <row r="12" s="14" customFormat="1" ht="18.75" customHeight="1" spans="1:7">
      <c r="A12" s="15"/>
      <c r="F12" s="16"/>
      <c r="G12" s="16"/>
    </row>
  </sheetData>
  <mergeCells count="10">
    <mergeCell ref="A2:G2"/>
    <mergeCell ref="F3:G3"/>
    <mergeCell ref="E4:G4"/>
    <mergeCell ref="A6:B6"/>
    <mergeCell ref="A10:B10"/>
    <mergeCell ref="A11:B11"/>
    <mergeCell ref="A7:A9"/>
    <mergeCell ref="C4:C5"/>
    <mergeCell ref="D4:D5"/>
    <mergeCell ref="A4:B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B7"/>
  <sheetViews>
    <sheetView tabSelected="1" workbookViewId="0">
      <selection activeCell="A7" sqref="A7:B7"/>
    </sheetView>
  </sheetViews>
  <sheetFormatPr defaultColWidth="12" defaultRowHeight="15" outlineLevelRow="6" outlineLevelCol="1"/>
  <cols>
    <col min="1" max="1" width="61.5" style="2" customWidth="1"/>
    <col min="2" max="2" width="57.1666666666667" style="2" customWidth="1"/>
    <col min="3" max="16383" width="12" style="2"/>
  </cols>
  <sheetData>
    <row r="1" s="1" customFormat="1" ht="25.5" customHeight="1" spans="1:1">
      <c r="A1" s="3" t="s">
        <v>1446</v>
      </c>
    </row>
    <row r="2" ht="41.25" customHeight="1" spans="1:2">
      <c r="A2" s="4" t="s">
        <v>1447</v>
      </c>
      <c r="B2" s="4"/>
    </row>
    <row r="3" ht="24" customHeight="1" spans="2:2">
      <c r="B3" s="5" t="s">
        <v>20</v>
      </c>
    </row>
    <row r="4" ht="30" customHeight="1" spans="1:2">
      <c r="A4" s="6" t="s">
        <v>101</v>
      </c>
      <c r="B4" s="6" t="s">
        <v>106</v>
      </c>
    </row>
    <row r="5" ht="30" customHeight="1" spans="1:2">
      <c r="A5" s="6" t="s">
        <v>1448</v>
      </c>
      <c r="B5" s="6"/>
    </row>
    <row r="6" ht="30" customHeight="1" spans="1:2">
      <c r="A6" s="6" t="s">
        <v>1449</v>
      </c>
      <c r="B6" s="7"/>
    </row>
    <row r="7" ht="33" customHeight="1" spans="1:2">
      <c r="A7" s="8" t="s">
        <v>1450</v>
      </c>
      <c r="B7" s="9"/>
    </row>
  </sheetData>
  <mergeCells count="2">
    <mergeCell ref="A2:B2"/>
    <mergeCell ref="A7:B7"/>
  </mergeCells>
  <printOptions horizontalCentered="1"/>
  <pageMargins left="0.479166666666667" right="0.229166666666667" top="1.08888888888889" bottom="0.16875" header="0.459027777777778" footer="0.179166666666667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5"/>
  <sheetViews>
    <sheetView workbookViewId="0">
      <selection activeCell="A17" sqref="A17"/>
    </sheetView>
  </sheetViews>
  <sheetFormatPr defaultColWidth="12" defaultRowHeight="13.5"/>
  <cols>
    <col min="1" max="1" width="134.833333333333" style="285" customWidth="1"/>
    <col min="2" max="16384" width="12" style="285"/>
  </cols>
  <sheetData>
    <row r="1" ht="35.1" customHeight="1" spans="1:1">
      <c r="A1" s="286" t="s">
        <v>6</v>
      </c>
    </row>
    <row r="2" ht="35.1" customHeight="1" spans="1:1">
      <c r="A2" s="287"/>
    </row>
    <row r="3" ht="35.1" customHeight="1" spans="1:1">
      <c r="A3" s="287" t="s">
        <v>7</v>
      </c>
    </row>
    <row r="4" ht="35.1" customHeight="1" spans="1:1">
      <c r="A4" s="287" t="s">
        <v>8</v>
      </c>
    </row>
    <row r="5" ht="35.1" customHeight="1" spans="1:1">
      <c r="A5" s="287" t="s">
        <v>9</v>
      </c>
    </row>
    <row r="6" ht="35.1" customHeight="1" spans="1:1">
      <c r="A6" s="287" t="s">
        <v>10</v>
      </c>
    </row>
    <row r="7" ht="35.1" customHeight="1" spans="1:1">
      <c r="A7" s="287" t="s">
        <v>11</v>
      </c>
    </row>
    <row r="8" ht="35.1" customHeight="1" spans="1:1">
      <c r="A8" s="287" t="s">
        <v>12</v>
      </c>
    </row>
    <row r="9" ht="35.1" customHeight="1" spans="1:1">
      <c r="A9" s="287" t="s">
        <v>13</v>
      </c>
    </row>
    <row r="10" ht="35.1" customHeight="1" spans="1:1">
      <c r="A10" s="287" t="s">
        <v>14</v>
      </c>
    </row>
    <row r="11" ht="35.1" customHeight="1" spans="1:1">
      <c r="A11" s="287" t="s">
        <v>15</v>
      </c>
    </row>
    <row r="12" ht="35.1" customHeight="1" spans="1:1">
      <c r="A12" s="287" t="s">
        <v>16</v>
      </c>
    </row>
    <row r="13" ht="35.1" customHeight="1" spans="1:1">
      <c r="A13" s="287" t="s">
        <v>17</v>
      </c>
    </row>
    <row r="14" ht="35.1" customHeight="1"/>
    <row r="15" ht="35.1" customHeight="1"/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R44"/>
  <sheetViews>
    <sheetView showGridLines="0" workbookViewId="0">
      <selection activeCell="I25" sqref="I25"/>
    </sheetView>
  </sheetViews>
  <sheetFormatPr defaultColWidth="12" defaultRowHeight="14.25"/>
  <cols>
    <col min="1" max="1" width="34.8333333333333" style="202" customWidth="1"/>
    <col min="2" max="3" width="15.6666666666667" style="203" customWidth="1"/>
    <col min="4" max="4" width="37.5" style="204" customWidth="1"/>
    <col min="5" max="6" width="17" style="197" customWidth="1"/>
    <col min="7" max="7" width="5.33333333333333" style="197" customWidth="1"/>
    <col min="8" max="8" width="13" style="205" customWidth="1"/>
    <col min="9" max="9" width="39.5" style="205" customWidth="1"/>
    <col min="10" max="13" width="12" style="205"/>
    <col min="14" max="14" width="40.1666666666667" style="205" customWidth="1"/>
    <col min="15" max="16384" width="12" style="205"/>
  </cols>
  <sheetData>
    <row r="1" s="197" customFormat="1" spans="1:3">
      <c r="A1" s="204" t="s">
        <v>18</v>
      </c>
      <c r="B1" s="203"/>
      <c r="C1" s="203"/>
    </row>
    <row r="2" s="198" customFormat="1" ht="27" spans="1:6">
      <c r="A2" s="206" t="s">
        <v>19</v>
      </c>
      <c r="B2" s="206"/>
      <c r="C2" s="206"/>
      <c r="D2" s="206"/>
      <c r="E2" s="206"/>
      <c r="F2" s="206"/>
    </row>
    <row r="3" s="199" customFormat="1" ht="12" customHeight="1" spans="1:18">
      <c r="A3" s="207"/>
      <c r="B3" s="208"/>
      <c r="C3" s="209"/>
      <c r="D3" s="207"/>
      <c r="F3" s="210" t="s">
        <v>20</v>
      </c>
      <c r="I3" s="254"/>
      <c r="J3" s="254"/>
      <c r="K3" s="254"/>
      <c r="L3" s="254"/>
      <c r="M3" s="254"/>
      <c r="N3" s="254"/>
      <c r="O3" s="254"/>
      <c r="P3" s="254"/>
      <c r="Q3" s="254"/>
      <c r="R3" s="254"/>
    </row>
    <row r="4" s="200" customFormat="1" ht="18" customHeight="1" spans="1:18">
      <c r="A4" s="211" t="s">
        <v>21</v>
      </c>
      <c r="B4" s="212"/>
      <c r="C4" s="212"/>
      <c r="D4" s="213" t="s">
        <v>22</v>
      </c>
      <c r="E4" s="213"/>
      <c r="F4" s="213"/>
      <c r="G4" s="214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="200" customFormat="1" ht="18" customHeight="1" spans="1:18">
      <c r="A5" s="215" t="s">
        <v>23</v>
      </c>
      <c r="B5" s="216" t="s">
        <v>24</v>
      </c>
      <c r="C5" s="212"/>
      <c r="D5" s="217" t="s">
        <v>23</v>
      </c>
      <c r="E5" s="213" t="s">
        <v>24</v>
      </c>
      <c r="F5" s="213"/>
      <c r="G5" s="214"/>
      <c r="I5" s="256"/>
      <c r="J5" s="255"/>
      <c r="K5" s="255"/>
      <c r="L5" s="255"/>
      <c r="M5" s="255"/>
      <c r="N5" s="256"/>
      <c r="O5" s="255"/>
      <c r="P5" s="255"/>
      <c r="Q5" s="255"/>
      <c r="R5" s="255"/>
    </row>
    <row r="6" s="200" customFormat="1" ht="17.25" customHeight="1" spans="1:18">
      <c r="A6" s="218"/>
      <c r="B6" s="216" t="s">
        <v>25</v>
      </c>
      <c r="C6" s="213" t="s">
        <v>26</v>
      </c>
      <c r="D6" s="217"/>
      <c r="E6" s="213" t="s">
        <v>25</v>
      </c>
      <c r="F6" s="213" t="s">
        <v>26</v>
      </c>
      <c r="G6" s="214"/>
      <c r="I6" s="256"/>
      <c r="J6" s="255"/>
      <c r="K6" s="255"/>
      <c r="L6" s="255"/>
      <c r="M6" s="255"/>
      <c r="N6" s="256"/>
      <c r="O6" s="255"/>
      <c r="P6" s="255"/>
      <c r="Q6" s="255"/>
      <c r="R6" s="255"/>
    </row>
    <row r="7" ht="15.75" customHeight="1" spans="1:18">
      <c r="A7" s="219"/>
      <c r="B7" s="220" t="s">
        <v>27</v>
      </c>
      <c r="C7" s="220" t="s">
        <v>27</v>
      </c>
      <c r="D7" s="217"/>
      <c r="E7" s="220" t="s">
        <v>27</v>
      </c>
      <c r="F7" s="220" t="s">
        <v>27</v>
      </c>
      <c r="I7" s="256"/>
      <c r="J7" s="257"/>
      <c r="K7" s="257"/>
      <c r="L7" s="257"/>
      <c r="M7" s="257"/>
      <c r="N7" s="256"/>
      <c r="O7" s="257"/>
      <c r="P7" s="257"/>
      <c r="Q7" s="257"/>
      <c r="R7" s="257"/>
    </row>
    <row r="8" s="201" customFormat="1" ht="15.75" spans="1:18">
      <c r="A8" s="221" t="s">
        <v>28</v>
      </c>
      <c r="B8" s="222">
        <f>SUM(B9:B23)</f>
        <v>109780</v>
      </c>
      <c r="C8" s="223">
        <v>28</v>
      </c>
      <c r="D8" s="224" t="s">
        <v>29</v>
      </c>
      <c r="E8" s="225">
        <v>34200</v>
      </c>
      <c r="F8" s="223">
        <v>11.39</v>
      </c>
      <c r="G8" s="226"/>
      <c r="I8" s="258"/>
      <c r="J8" s="259"/>
      <c r="K8" s="259"/>
      <c r="L8" s="260"/>
      <c r="M8" s="260"/>
      <c r="N8" s="261"/>
      <c r="O8" s="262"/>
      <c r="P8" s="263"/>
      <c r="Q8" s="260"/>
      <c r="R8" s="260"/>
    </row>
    <row r="9" s="201" customFormat="1" ht="15.75" spans="1:18">
      <c r="A9" s="227" t="s">
        <v>30</v>
      </c>
      <c r="B9" s="228">
        <v>51404</v>
      </c>
      <c r="C9" s="223">
        <v>27</v>
      </c>
      <c r="D9" s="224" t="s">
        <v>31</v>
      </c>
      <c r="E9" s="225"/>
      <c r="F9" s="223"/>
      <c r="G9" s="226"/>
      <c r="I9" s="264"/>
      <c r="J9" s="259"/>
      <c r="K9" s="259"/>
      <c r="L9" s="260"/>
      <c r="M9" s="260"/>
      <c r="N9" s="261"/>
      <c r="O9" s="262"/>
      <c r="P9" s="263"/>
      <c r="Q9" s="260"/>
      <c r="R9" s="260"/>
    </row>
    <row r="10" s="201" customFormat="1" ht="15.75" spans="1:18">
      <c r="A10" s="227" t="s">
        <v>32</v>
      </c>
      <c r="B10" s="228">
        <v>9968</v>
      </c>
      <c r="C10" s="223">
        <v>11</v>
      </c>
      <c r="D10" s="224" t="s">
        <v>33</v>
      </c>
      <c r="E10" s="225"/>
      <c r="F10" s="223"/>
      <c r="G10" s="226"/>
      <c r="I10" s="264"/>
      <c r="J10" s="259"/>
      <c r="K10" s="259"/>
      <c r="L10" s="260"/>
      <c r="M10" s="260"/>
      <c r="N10" s="261"/>
      <c r="O10" s="262"/>
      <c r="P10" s="263"/>
      <c r="Q10" s="260"/>
      <c r="R10" s="260"/>
    </row>
    <row r="11" s="201" customFormat="1" ht="17" customHeight="1" spans="1:18">
      <c r="A11" s="227" t="s">
        <v>34</v>
      </c>
      <c r="B11" s="228"/>
      <c r="C11" s="223"/>
      <c r="D11" s="224" t="s">
        <v>35</v>
      </c>
      <c r="E11" s="225">
        <v>8800</v>
      </c>
      <c r="F11" s="223">
        <v>36.41</v>
      </c>
      <c r="G11" s="226"/>
      <c r="I11" s="264"/>
      <c r="J11" s="259"/>
      <c r="K11" s="259"/>
      <c r="L11" s="260"/>
      <c r="M11" s="260"/>
      <c r="N11" s="261"/>
      <c r="O11" s="262"/>
      <c r="P11" s="263"/>
      <c r="Q11" s="260"/>
      <c r="R11" s="260"/>
    </row>
    <row r="12" s="201" customFormat="1" ht="15.75" spans="1:18">
      <c r="A12" s="227" t="s">
        <v>36</v>
      </c>
      <c r="B12" s="228">
        <v>2696</v>
      </c>
      <c r="C12" s="223">
        <v>-48</v>
      </c>
      <c r="D12" s="224" t="s">
        <v>37</v>
      </c>
      <c r="E12" s="225">
        <v>89000</v>
      </c>
      <c r="F12" s="223">
        <v>115.04</v>
      </c>
      <c r="G12" s="226"/>
      <c r="I12" s="264"/>
      <c r="J12" s="259"/>
      <c r="K12" s="259"/>
      <c r="L12" s="260"/>
      <c r="M12" s="260"/>
      <c r="N12" s="261"/>
      <c r="O12" s="262"/>
      <c r="P12" s="263"/>
      <c r="Q12" s="260"/>
      <c r="R12" s="260"/>
    </row>
    <row r="13" s="201" customFormat="1" ht="15.75" spans="1:18">
      <c r="A13" s="227" t="s">
        <v>38</v>
      </c>
      <c r="B13" s="228">
        <v>816</v>
      </c>
      <c r="C13" s="223">
        <v>139</v>
      </c>
      <c r="D13" s="224" t="s">
        <v>39</v>
      </c>
      <c r="E13" s="225">
        <v>46</v>
      </c>
      <c r="F13" s="223"/>
      <c r="G13" s="226"/>
      <c r="I13" s="264"/>
      <c r="J13" s="259"/>
      <c r="K13" s="259"/>
      <c r="L13" s="260"/>
      <c r="M13" s="260"/>
      <c r="N13" s="261"/>
      <c r="O13" s="262"/>
      <c r="P13" s="263"/>
      <c r="Q13" s="260"/>
      <c r="R13" s="260"/>
    </row>
    <row r="14" s="201" customFormat="1" ht="15" customHeight="1" spans="1:18">
      <c r="A14" s="227" t="s">
        <v>40</v>
      </c>
      <c r="B14" s="228">
        <v>7002</v>
      </c>
      <c r="C14" s="223">
        <v>36</v>
      </c>
      <c r="D14" s="224" t="s">
        <v>41</v>
      </c>
      <c r="E14" s="225">
        <v>960</v>
      </c>
      <c r="F14" s="223">
        <v>-22.6</v>
      </c>
      <c r="G14" s="226"/>
      <c r="I14" s="264"/>
      <c r="J14" s="265"/>
      <c r="K14" s="259"/>
      <c r="L14" s="260"/>
      <c r="M14" s="260"/>
      <c r="N14" s="261"/>
      <c r="O14" s="262"/>
      <c r="P14" s="263"/>
      <c r="Q14" s="260"/>
      <c r="R14" s="260"/>
    </row>
    <row r="15" s="201" customFormat="1" ht="15.75" spans="1:18">
      <c r="A15" s="227" t="s">
        <v>42</v>
      </c>
      <c r="B15" s="228">
        <v>3798</v>
      </c>
      <c r="C15" s="223">
        <v>41</v>
      </c>
      <c r="D15" s="224" t="s">
        <v>43</v>
      </c>
      <c r="E15" s="225">
        <v>31500</v>
      </c>
      <c r="F15" s="223">
        <v>-15</v>
      </c>
      <c r="G15" s="226"/>
      <c r="I15" s="264"/>
      <c r="J15" s="259"/>
      <c r="K15" s="259"/>
      <c r="L15" s="260"/>
      <c r="M15" s="260"/>
      <c r="N15" s="261"/>
      <c r="O15" s="262"/>
      <c r="P15" s="263"/>
      <c r="Q15" s="260"/>
      <c r="R15" s="260"/>
    </row>
    <row r="16" s="201" customFormat="1" ht="15.75" spans="1:18">
      <c r="A16" s="227" t="s">
        <v>44</v>
      </c>
      <c r="B16" s="228">
        <v>1928</v>
      </c>
      <c r="C16" s="223">
        <v>20</v>
      </c>
      <c r="D16" s="224" t="s">
        <v>45</v>
      </c>
      <c r="E16" s="225">
        <v>23100</v>
      </c>
      <c r="F16" s="223">
        <v>-16.6</v>
      </c>
      <c r="G16" s="226"/>
      <c r="I16" s="264"/>
      <c r="J16" s="265"/>
      <c r="K16" s="259"/>
      <c r="L16" s="260"/>
      <c r="M16" s="260"/>
      <c r="N16" s="261"/>
      <c r="O16" s="262"/>
      <c r="P16" s="263"/>
      <c r="Q16" s="260"/>
      <c r="R16" s="260"/>
    </row>
    <row r="17" s="201" customFormat="1" ht="15.75" spans="1:18">
      <c r="A17" s="227" t="s">
        <v>46</v>
      </c>
      <c r="B17" s="228">
        <v>5150</v>
      </c>
      <c r="C17" s="223">
        <v>40</v>
      </c>
      <c r="D17" s="224" t="s">
        <v>47</v>
      </c>
      <c r="E17" s="225">
        <v>3950</v>
      </c>
      <c r="F17" s="223">
        <v>188.95</v>
      </c>
      <c r="G17" s="226"/>
      <c r="I17" s="264"/>
      <c r="J17" s="259"/>
      <c r="K17" s="259"/>
      <c r="L17" s="260"/>
      <c r="M17" s="260"/>
      <c r="N17" s="261"/>
      <c r="O17" s="262"/>
      <c r="P17" s="263"/>
      <c r="Q17" s="260"/>
      <c r="R17" s="260"/>
    </row>
    <row r="18" s="201" customFormat="1" ht="15.75" spans="1:18">
      <c r="A18" s="227" t="s">
        <v>48</v>
      </c>
      <c r="B18" s="228">
        <v>5447</v>
      </c>
      <c r="C18" s="223">
        <v>19</v>
      </c>
      <c r="D18" s="224" t="s">
        <v>49</v>
      </c>
      <c r="E18" s="225">
        <v>16700</v>
      </c>
      <c r="F18" s="223">
        <v>-5.2</v>
      </c>
      <c r="G18" s="226"/>
      <c r="I18" s="264"/>
      <c r="J18" s="259"/>
      <c r="K18" s="259"/>
      <c r="L18" s="260"/>
      <c r="M18" s="260"/>
      <c r="N18" s="261"/>
      <c r="O18" s="262"/>
      <c r="P18" s="263"/>
      <c r="Q18" s="260"/>
      <c r="R18" s="260"/>
    </row>
    <row r="19" s="201" customFormat="1" ht="15" customHeight="1" spans="1:18">
      <c r="A19" s="227" t="s">
        <v>50</v>
      </c>
      <c r="B19" s="228">
        <v>91</v>
      </c>
      <c r="C19" s="223">
        <v>153</v>
      </c>
      <c r="D19" s="224" t="s">
        <v>51</v>
      </c>
      <c r="E19" s="225">
        <v>10000</v>
      </c>
      <c r="F19" s="223">
        <v>-43</v>
      </c>
      <c r="G19" s="226"/>
      <c r="I19" s="264"/>
      <c r="J19" s="259"/>
      <c r="K19" s="259"/>
      <c r="L19" s="260"/>
      <c r="M19" s="260"/>
      <c r="N19" s="261"/>
      <c r="O19" s="262"/>
      <c r="P19" s="263"/>
      <c r="Q19" s="260"/>
      <c r="R19" s="260"/>
    </row>
    <row r="20" s="201" customFormat="1" ht="15.75" spans="1:18">
      <c r="A20" s="227" t="s">
        <v>52</v>
      </c>
      <c r="B20" s="228">
        <v>1409</v>
      </c>
      <c r="C20" s="223">
        <v>-13</v>
      </c>
      <c r="D20" s="224" t="s">
        <v>53</v>
      </c>
      <c r="E20" s="225">
        <v>2150</v>
      </c>
      <c r="F20" s="223">
        <v>46.9</v>
      </c>
      <c r="G20" s="226"/>
      <c r="I20" s="264"/>
      <c r="J20" s="259"/>
      <c r="K20" s="259"/>
      <c r="L20" s="260"/>
      <c r="M20" s="260"/>
      <c r="N20" s="261"/>
      <c r="O20" s="262"/>
      <c r="P20" s="263"/>
      <c r="Q20" s="260"/>
      <c r="R20" s="260"/>
    </row>
    <row r="21" s="201" customFormat="1" ht="28.5" spans="1:18">
      <c r="A21" s="227" t="s">
        <v>54</v>
      </c>
      <c r="B21" s="228">
        <v>19720</v>
      </c>
      <c r="C21" s="223">
        <v>82</v>
      </c>
      <c r="D21" s="229" t="s">
        <v>55</v>
      </c>
      <c r="E21" s="225">
        <v>2994</v>
      </c>
      <c r="F21" s="223">
        <v>-30.4</v>
      </c>
      <c r="G21" s="226"/>
      <c r="I21" s="264"/>
      <c r="J21" s="265"/>
      <c r="K21" s="259"/>
      <c r="L21" s="260"/>
      <c r="M21" s="260"/>
      <c r="N21" s="266"/>
      <c r="O21" s="262"/>
      <c r="P21" s="263"/>
      <c r="Q21" s="260"/>
      <c r="R21" s="260"/>
    </row>
    <row r="22" s="201" customFormat="1" ht="15.75" spans="1:18">
      <c r="A22" s="227" t="s">
        <v>56</v>
      </c>
      <c r="B22" s="228">
        <v>351</v>
      </c>
      <c r="C22" s="223">
        <v>9</v>
      </c>
      <c r="D22" s="229" t="s">
        <v>57</v>
      </c>
      <c r="E22" s="225"/>
      <c r="F22" s="223"/>
      <c r="G22" s="226"/>
      <c r="I22" s="264"/>
      <c r="J22" s="259"/>
      <c r="K22" s="259"/>
      <c r="L22" s="260"/>
      <c r="M22" s="260"/>
      <c r="N22" s="266"/>
      <c r="O22" s="262"/>
      <c r="P22" s="263"/>
      <c r="Q22" s="260"/>
      <c r="R22" s="260"/>
    </row>
    <row r="23" s="201" customFormat="1" ht="15.75" spans="1:18">
      <c r="A23" s="230" t="s">
        <v>58</v>
      </c>
      <c r="B23" s="228"/>
      <c r="C23" s="223"/>
      <c r="D23" s="229" t="s">
        <v>59</v>
      </c>
      <c r="E23" s="225"/>
      <c r="F23" s="223"/>
      <c r="G23" s="226"/>
      <c r="I23" s="264"/>
      <c r="J23" s="259"/>
      <c r="K23" s="259"/>
      <c r="L23" s="260"/>
      <c r="M23" s="260"/>
      <c r="N23" s="266"/>
      <c r="O23" s="262"/>
      <c r="P23" s="263"/>
      <c r="Q23" s="260"/>
      <c r="R23" s="260"/>
    </row>
    <row r="24" s="201" customFormat="1" ht="15.75" spans="1:18">
      <c r="A24" s="231" t="s">
        <v>60</v>
      </c>
      <c r="B24" s="222">
        <f>SUM(B25:B31)</f>
        <v>12000</v>
      </c>
      <c r="C24" s="223">
        <v>14</v>
      </c>
      <c r="D24" s="229" t="s">
        <v>61</v>
      </c>
      <c r="E24" s="225">
        <v>140</v>
      </c>
      <c r="F24" s="223">
        <v>21.74</v>
      </c>
      <c r="G24" s="226"/>
      <c r="I24" s="258"/>
      <c r="J24" s="259"/>
      <c r="K24" s="259"/>
      <c r="L24" s="260"/>
      <c r="M24" s="260"/>
      <c r="N24" s="266"/>
      <c r="O24" s="262"/>
      <c r="P24" s="263"/>
      <c r="Q24" s="260"/>
      <c r="R24" s="260"/>
    </row>
    <row r="25" s="201" customFormat="1" ht="28.5" spans="1:18">
      <c r="A25" s="227" t="s">
        <v>62</v>
      </c>
      <c r="B25" s="232">
        <v>6827</v>
      </c>
      <c r="C25" s="223">
        <v>78</v>
      </c>
      <c r="D25" s="229" t="s">
        <v>63</v>
      </c>
      <c r="E25" s="225">
        <v>3910</v>
      </c>
      <c r="F25" s="223">
        <v>90.7</v>
      </c>
      <c r="G25" s="226"/>
      <c r="I25" s="264"/>
      <c r="J25" s="265"/>
      <c r="K25" s="259"/>
      <c r="L25" s="260"/>
      <c r="M25" s="260"/>
      <c r="N25" s="266"/>
      <c r="O25" s="262"/>
      <c r="P25" s="263"/>
      <c r="Q25" s="260"/>
      <c r="R25" s="260"/>
    </row>
    <row r="26" s="201" customFormat="1" ht="15.75" spans="1:18">
      <c r="A26" s="227" t="s">
        <v>64</v>
      </c>
      <c r="B26" s="232">
        <v>847</v>
      </c>
      <c r="C26" s="223">
        <v>112</v>
      </c>
      <c r="D26" s="229" t="s">
        <v>65</v>
      </c>
      <c r="E26" s="225">
        <v>16080</v>
      </c>
      <c r="F26" s="223">
        <v>1789.5</v>
      </c>
      <c r="G26" s="226"/>
      <c r="I26" s="264"/>
      <c r="J26" s="259"/>
      <c r="K26" s="259"/>
      <c r="L26" s="260"/>
      <c r="M26" s="260"/>
      <c r="N26" s="266"/>
      <c r="O26" s="262"/>
      <c r="P26" s="263"/>
      <c r="Q26" s="260"/>
      <c r="R26" s="260"/>
    </row>
    <row r="27" s="201" customFormat="1" ht="15.75" spans="1:18">
      <c r="A27" s="227" t="s">
        <v>66</v>
      </c>
      <c r="B27" s="232">
        <v>1719</v>
      </c>
      <c r="C27" s="223">
        <v>-51</v>
      </c>
      <c r="D27" s="229" t="s">
        <v>67</v>
      </c>
      <c r="E27" s="225">
        <v>200</v>
      </c>
      <c r="F27" s="223">
        <v>412.8</v>
      </c>
      <c r="G27" s="226"/>
      <c r="I27" s="264"/>
      <c r="J27" s="259"/>
      <c r="K27" s="259"/>
      <c r="L27" s="260"/>
      <c r="M27" s="260"/>
      <c r="N27" s="266"/>
      <c r="O27" s="262"/>
      <c r="P27" s="263"/>
      <c r="Q27" s="260"/>
      <c r="R27" s="260"/>
    </row>
    <row r="28" s="201" customFormat="1" ht="28.5" spans="1:18">
      <c r="A28" s="227" t="s">
        <v>68</v>
      </c>
      <c r="B28" s="232"/>
      <c r="C28" s="223"/>
      <c r="D28" s="229" t="s">
        <v>69</v>
      </c>
      <c r="E28" s="225">
        <v>2270</v>
      </c>
      <c r="F28" s="223">
        <v>59.1</v>
      </c>
      <c r="G28" s="226"/>
      <c r="I28" s="264"/>
      <c r="J28" s="259"/>
      <c r="K28" s="259"/>
      <c r="L28" s="260"/>
      <c r="M28" s="260"/>
      <c r="N28" s="266"/>
      <c r="O28" s="262"/>
      <c r="P28" s="263"/>
      <c r="Q28" s="260"/>
      <c r="R28" s="260"/>
    </row>
    <row r="29" s="201" customFormat="1" ht="28.5" spans="1:18">
      <c r="A29" s="229" t="s">
        <v>70</v>
      </c>
      <c r="B29" s="232">
        <v>2574</v>
      </c>
      <c r="C29" s="223">
        <v>3</v>
      </c>
      <c r="D29" s="233" t="s">
        <v>71</v>
      </c>
      <c r="E29" s="225">
        <v>3000</v>
      </c>
      <c r="F29" s="223"/>
      <c r="G29" s="226"/>
      <c r="I29" s="267"/>
      <c r="J29" s="259"/>
      <c r="K29" s="259"/>
      <c r="L29" s="260"/>
      <c r="M29" s="260"/>
      <c r="N29" s="266"/>
      <c r="O29" s="262"/>
      <c r="P29" s="263"/>
      <c r="Q29" s="260"/>
      <c r="R29" s="260"/>
    </row>
    <row r="30" s="201" customFormat="1" ht="15.75" spans="1:18">
      <c r="A30" s="229" t="s">
        <v>72</v>
      </c>
      <c r="B30" s="232"/>
      <c r="C30" s="223"/>
      <c r="D30" s="233" t="s">
        <v>73</v>
      </c>
      <c r="E30" s="225"/>
      <c r="F30" s="223"/>
      <c r="G30" s="226"/>
      <c r="I30" s="267"/>
      <c r="J30" s="265"/>
      <c r="K30" s="259"/>
      <c r="L30" s="260"/>
      <c r="M30" s="260"/>
      <c r="N30" s="266"/>
      <c r="O30" s="262"/>
      <c r="P30" s="263"/>
      <c r="Q30" s="260"/>
      <c r="R30" s="260"/>
    </row>
    <row r="31" s="201" customFormat="1" ht="15.75" spans="1:18">
      <c r="A31" s="227" t="s">
        <v>74</v>
      </c>
      <c r="B31" s="232">
        <v>33</v>
      </c>
      <c r="C31" s="223">
        <v>120</v>
      </c>
      <c r="D31" s="234" t="s">
        <v>75</v>
      </c>
      <c r="E31" s="225"/>
      <c r="F31" s="223"/>
      <c r="G31" s="226"/>
      <c r="I31" s="264"/>
      <c r="J31" s="265"/>
      <c r="K31" s="259"/>
      <c r="L31" s="260"/>
      <c r="M31" s="260"/>
      <c r="N31" s="266"/>
      <c r="O31" s="262"/>
      <c r="P31" s="263"/>
      <c r="Q31" s="260"/>
      <c r="R31" s="260"/>
    </row>
    <row r="32" s="201" customFormat="1" ht="15.75" spans="1:18">
      <c r="A32" s="227"/>
      <c r="B32" s="232"/>
      <c r="C32" s="223"/>
      <c r="D32" s="234" t="s">
        <v>76</v>
      </c>
      <c r="E32" s="225">
        <v>1000</v>
      </c>
      <c r="F32" s="223"/>
      <c r="G32" s="226"/>
      <c r="I32" s="264"/>
      <c r="J32" s="259"/>
      <c r="K32" s="259"/>
      <c r="L32" s="260"/>
      <c r="M32" s="260"/>
      <c r="N32" s="266"/>
      <c r="O32" s="262"/>
      <c r="P32" s="263"/>
      <c r="Q32" s="260"/>
      <c r="R32" s="260"/>
    </row>
    <row r="33" s="201" customFormat="1" ht="15.75" spans="1:18">
      <c r="A33" s="227"/>
      <c r="B33" s="232"/>
      <c r="C33" s="223"/>
      <c r="D33" s="234"/>
      <c r="E33" s="225"/>
      <c r="F33" s="223"/>
      <c r="G33" s="226"/>
      <c r="I33" s="264"/>
      <c r="J33" s="259"/>
      <c r="K33" s="259"/>
      <c r="L33" s="260"/>
      <c r="M33" s="260"/>
      <c r="N33" s="266"/>
      <c r="O33" s="262"/>
      <c r="P33" s="263"/>
      <c r="Q33" s="260"/>
      <c r="R33" s="260"/>
    </row>
    <row r="34" s="201" customFormat="1" ht="15.75" spans="1:18">
      <c r="A34" s="235" t="s">
        <v>77</v>
      </c>
      <c r="B34" s="236">
        <f>SUM(B8,B24)</f>
        <v>121780</v>
      </c>
      <c r="C34" s="223">
        <v>26.85</v>
      </c>
      <c r="D34" s="237" t="s">
        <v>78</v>
      </c>
      <c r="E34" s="238">
        <f>SUM(E8:E32)</f>
        <v>250000</v>
      </c>
      <c r="F34" s="223">
        <v>23.76</v>
      </c>
      <c r="G34" s="226"/>
      <c r="I34" s="268"/>
      <c r="J34" s="269"/>
      <c r="K34" s="270"/>
      <c r="L34" s="260"/>
      <c r="M34" s="260"/>
      <c r="N34" s="268"/>
      <c r="O34" s="271"/>
      <c r="P34" s="271"/>
      <c r="Q34" s="260"/>
      <c r="R34" s="260"/>
    </row>
    <row r="35" s="201" customFormat="1" ht="15.75" spans="1:18">
      <c r="A35" s="239" t="s">
        <v>79</v>
      </c>
      <c r="B35" s="236">
        <f>SUM(B36:B38)</f>
        <v>172900</v>
      </c>
      <c r="C35" s="223">
        <v>31.9</v>
      </c>
      <c r="D35" s="240" t="s">
        <v>80</v>
      </c>
      <c r="E35" s="236">
        <f>SUM(E36:E37)</f>
        <v>44780</v>
      </c>
      <c r="F35" s="223">
        <v>6.11</v>
      </c>
      <c r="G35" s="226"/>
      <c r="I35" s="272"/>
      <c r="J35" s="273"/>
      <c r="K35" s="273"/>
      <c r="L35" s="260"/>
      <c r="M35" s="260"/>
      <c r="N35" s="274"/>
      <c r="O35" s="270"/>
      <c r="P35" s="270"/>
      <c r="Q35" s="260"/>
      <c r="R35" s="260"/>
    </row>
    <row r="36" s="201" customFormat="1" ht="15.75" spans="1:18">
      <c r="A36" s="241" t="s">
        <v>81</v>
      </c>
      <c r="B36" s="236">
        <v>13203</v>
      </c>
      <c r="C36" s="223"/>
      <c r="D36" s="242" t="s">
        <v>82</v>
      </c>
      <c r="E36" s="243">
        <v>44780</v>
      </c>
      <c r="F36" s="223">
        <v>6.1</v>
      </c>
      <c r="G36" s="226"/>
      <c r="I36" s="275"/>
      <c r="J36" s="273"/>
      <c r="K36" s="273"/>
      <c r="L36" s="260"/>
      <c r="M36" s="260"/>
      <c r="N36" s="276"/>
      <c r="O36" s="262"/>
      <c r="P36" s="262"/>
      <c r="Q36" s="260"/>
      <c r="R36" s="260"/>
    </row>
    <row r="37" s="201" customFormat="1" ht="15.75" spans="1:18">
      <c r="A37" s="241" t="s">
        <v>83</v>
      </c>
      <c r="B37" s="232">
        <v>149547</v>
      </c>
      <c r="C37" s="223">
        <v>38.79</v>
      </c>
      <c r="D37" s="242" t="s">
        <v>84</v>
      </c>
      <c r="E37" s="243"/>
      <c r="F37" s="223"/>
      <c r="G37" s="226"/>
      <c r="I37" s="275"/>
      <c r="J37" s="273"/>
      <c r="K37" s="273"/>
      <c r="L37" s="260"/>
      <c r="M37" s="260"/>
      <c r="N37" s="276"/>
      <c r="O37" s="262"/>
      <c r="P37" s="262"/>
      <c r="Q37" s="260"/>
      <c r="R37" s="260"/>
    </row>
    <row r="38" s="201" customFormat="1" ht="15.75" spans="1:18">
      <c r="A38" s="244" t="s">
        <v>85</v>
      </c>
      <c r="B38" s="232">
        <v>10150</v>
      </c>
      <c r="C38" s="223">
        <v>0.5</v>
      </c>
      <c r="D38" s="245" t="s">
        <v>86</v>
      </c>
      <c r="E38" s="243"/>
      <c r="F38" s="223"/>
      <c r="G38" s="226"/>
      <c r="I38" s="277"/>
      <c r="J38" s="270"/>
      <c r="K38" s="270"/>
      <c r="L38" s="260"/>
      <c r="M38" s="260"/>
      <c r="N38" s="278"/>
      <c r="O38" s="262"/>
      <c r="P38" s="262"/>
      <c r="Q38" s="260"/>
      <c r="R38" s="260"/>
    </row>
    <row r="39" s="201" customFormat="1" ht="15.75" spans="1:18">
      <c r="A39" s="246" t="s">
        <v>87</v>
      </c>
      <c r="B39" s="247">
        <v>19565</v>
      </c>
      <c r="C39" s="223">
        <v>5190</v>
      </c>
      <c r="D39" s="248" t="s">
        <v>88</v>
      </c>
      <c r="E39" s="243"/>
      <c r="F39" s="223"/>
      <c r="G39" s="226"/>
      <c r="I39" s="279"/>
      <c r="J39" s="273"/>
      <c r="K39" s="273"/>
      <c r="L39" s="260"/>
      <c r="M39" s="260"/>
      <c r="N39" s="280"/>
      <c r="O39" s="262"/>
      <c r="P39" s="262"/>
      <c r="Q39" s="260"/>
      <c r="R39" s="260"/>
    </row>
    <row r="40" s="201" customFormat="1" ht="15.75" spans="1:18">
      <c r="A40" s="246" t="s">
        <v>89</v>
      </c>
      <c r="B40" s="247"/>
      <c r="C40" s="223"/>
      <c r="D40" s="249" t="s">
        <v>90</v>
      </c>
      <c r="E40" s="243"/>
      <c r="F40" s="223"/>
      <c r="G40" s="226"/>
      <c r="I40" s="279"/>
      <c r="J40" s="273"/>
      <c r="K40" s="273"/>
      <c r="L40" s="260"/>
      <c r="M40" s="260"/>
      <c r="N40" s="281"/>
      <c r="O40" s="262"/>
      <c r="P40" s="262"/>
      <c r="Q40" s="260"/>
      <c r="R40" s="260"/>
    </row>
    <row r="41" s="201" customFormat="1" ht="15.75" spans="1:18">
      <c r="A41" s="246" t="s">
        <v>91</v>
      </c>
      <c r="B41" s="247"/>
      <c r="C41" s="223"/>
      <c r="D41" s="249"/>
      <c r="E41" s="243"/>
      <c r="F41" s="223"/>
      <c r="G41" s="226"/>
      <c r="I41" s="279"/>
      <c r="J41" s="273"/>
      <c r="K41" s="273"/>
      <c r="L41" s="260"/>
      <c r="M41" s="260"/>
      <c r="N41" s="281"/>
      <c r="O41" s="262"/>
      <c r="P41" s="262"/>
      <c r="Q41" s="260"/>
      <c r="R41" s="260"/>
    </row>
    <row r="42" s="201" customFormat="1" ht="15.75" spans="1:18">
      <c r="A42" s="246" t="s">
        <v>92</v>
      </c>
      <c r="B42" s="247"/>
      <c r="C42" s="223"/>
      <c r="D42" s="245" t="s">
        <v>93</v>
      </c>
      <c r="E42" s="250">
        <v>19465</v>
      </c>
      <c r="F42" s="223"/>
      <c r="G42" s="226"/>
      <c r="I42" s="279"/>
      <c r="J42" s="273"/>
      <c r="K42" s="273"/>
      <c r="L42" s="260"/>
      <c r="M42" s="260"/>
      <c r="N42" s="278"/>
      <c r="O42" s="263"/>
      <c r="P42" s="263"/>
      <c r="Q42" s="260"/>
      <c r="R42" s="260"/>
    </row>
    <row r="43" s="201" customFormat="1" ht="15.75" spans="1:18">
      <c r="A43" s="246" t="s">
        <v>94</v>
      </c>
      <c r="B43" s="247"/>
      <c r="C43" s="223"/>
      <c r="D43" s="251"/>
      <c r="E43" s="243"/>
      <c r="F43" s="223" t="s">
        <v>95</v>
      </c>
      <c r="G43" s="226"/>
      <c r="I43" s="279"/>
      <c r="J43" s="273"/>
      <c r="K43" s="273"/>
      <c r="L43" s="260"/>
      <c r="M43" s="260"/>
      <c r="N43" s="282"/>
      <c r="O43" s="262"/>
      <c r="P43" s="262"/>
      <c r="Q43" s="260"/>
      <c r="R43" s="260"/>
    </row>
    <row r="44" s="201" customFormat="1" ht="15.75" spans="1:18">
      <c r="A44" s="252" t="s">
        <v>96</v>
      </c>
      <c r="B44" s="236">
        <f>SUM(B34,B35,B39:B43)</f>
        <v>314245</v>
      </c>
      <c r="C44" s="223">
        <v>28.68</v>
      </c>
      <c r="D44" s="253" t="s">
        <v>97</v>
      </c>
      <c r="E44" s="236">
        <f>E34+E35+E42</f>
        <v>314245</v>
      </c>
      <c r="F44" s="223">
        <v>28.68</v>
      </c>
      <c r="G44" s="226"/>
      <c r="I44" s="283"/>
      <c r="J44" s="270"/>
      <c r="K44" s="270"/>
      <c r="L44" s="260"/>
      <c r="M44" s="260"/>
      <c r="N44" s="284"/>
      <c r="O44" s="270"/>
      <c r="P44" s="270"/>
      <c r="Q44" s="260"/>
      <c r="R44" s="260"/>
    </row>
  </sheetData>
  <mergeCells count="17">
    <mergeCell ref="A2:F2"/>
    <mergeCell ref="A4:C4"/>
    <mergeCell ref="D4:F4"/>
    <mergeCell ref="I4:M4"/>
    <mergeCell ref="N4:R4"/>
    <mergeCell ref="B5:C5"/>
    <mergeCell ref="E5:F5"/>
    <mergeCell ref="J5:M5"/>
    <mergeCell ref="O5:R5"/>
    <mergeCell ref="J6:K6"/>
    <mergeCell ref="L6:M6"/>
    <mergeCell ref="O6:P6"/>
    <mergeCell ref="Q6:R6"/>
    <mergeCell ref="A5:A7"/>
    <mergeCell ref="D5:D7"/>
    <mergeCell ref="I5:I7"/>
    <mergeCell ref="N5:N7"/>
  </mergeCells>
  <printOptions horizontalCentered="1"/>
  <pageMargins left="1.18055555555556" right="0" top="0.590277777777778" bottom="0" header="0.511805555555556" footer="0.511805555555556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I1276"/>
  <sheetViews>
    <sheetView zoomScale="90" zoomScaleNormal="90" topLeftCell="A1238" workbookViewId="0">
      <selection activeCell="E1273" sqref="E1273"/>
    </sheetView>
  </sheetViews>
  <sheetFormatPr defaultColWidth="12" defaultRowHeight="13.5"/>
  <cols>
    <col min="1" max="1" width="12" style="150"/>
    <col min="2" max="2" width="70.1666666666667" style="139" customWidth="1"/>
    <col min="3" max="3" width="14" style="139" customWidth="1"/>
    <col min="4" max="4" width="14" style="151" customWidth="1"/>
    <col min="5" max="7" width="14" style="139" customWidth="1"/>
    <col min="8" max="8" width="15.7333333333333" style="139" customWidth="1"/>
    <col min="9" max="9" width="18.3333333333333" style="139" customWidth="1"/>
    <col min="10" max="14" width="12" style="139" customWidth="1"/>
    <col min="15" max="16384" width="12" style="139"/>
  </cols>
  <sheetData>
    <row r="1" ht="14.25" spans="1:7">
      <c r="A1" s="152" t="s">
        <v>98</v>
      </c>
      <c r="F1" s="153" t="s">
        <v>99</v>
      </c>
      <c r="G1" s="153"/>
    </row>
    <row r="2" s="138" customFormat="1" ht="22.5" spans="1:7">
      <c r="A2" s="52" t="s">
        <v>100</v>
      </c>
      <c r="B2" s="52"/>
      <c r="C2" s="52"/>
      <c r="D2" s="154"/>
      <c r="E2" s="52"/>
      <c r="F2" s="52"/>
      <c r="G2" s="52"/>
    </row>
    <row r="3" spans="7:7">
      <c r="G3" s="153" t="s">
        <v>20</v>
      </c>
    </row>
    <row r="4" ht="23" customHeight="1" spans="1:7">
      <c r="A4" s="155" t="s">
        <v>101</v>
      </c>
      <c r="B4" s="156"/>
      <c r="C4" s="157" t="s">
        <v>102</v>
      </c>
      <c r="D4" s="158" t="s">
        <v>103</v>
      </c>
      <c r="E4" s="143" t="s">
        <v>25</v>
      </c>
      <c r="F4" s="143"/>
      <c r="G4" s="143"/>
    </row>
    <row r="5" ht="38" customHeight="1" spans="1:7">
      <c r="A5" s="142" t="s">
        <v>104</v>
      </c>
      <c r="B5" s="156" t="s">
        <v>105</v>
      </c>
      <c r="C5" s="159"/>
      <c r="D5" s="160"/>
      <c r="E5" s="143" t="s">
        <v>106</v>
      </c>
      <c r="F5" s="35" t="s">
        <v>107</v>
      </c>
      <c r="G5" s="35" t="s">
        <v>108</v>
      </c>
    </row>
    <row r="6" spans="1:7">
      <c r="A6" s="144">
        <v>201</v>
      </c>
      <c r="B6" s="161" t="s">
        <v>109</v>
      </c>
      <c r="C6" s="145">
        <f>SUM(C7,C19,C28,C39,C50,C61,C72,C80,C89,C102,C111,C122,C134,C141,C149,C155,C162,C169,C176,C183,C190,C198,C204,C210,C217,C232)</f>
        <v>30702</v>
      </c>
      <c r="D6" s="92">
        <f>SUM(D7,D19,D28,D39,D50,D61,D72,D80,D89,D102,D111,D122,D134,D141,D149,D155,D162,D169,D176,D183,D190,D198,D204,D210,D217,D232)</f>
        <v>29228</v>
      </c>
      <c r="E6" s="145">
        <f>SUM(E7,E19,E28,E39,E50,E61,E72,E80,E89,E102,E111,E122,E134,E141,E149,E155,E162,E169,E176,E183,E190,E198,E204,E210,E217,E232)</f>
        <v>34200</v>
      </c>
      <c r="F6" s="162">
        <f>E6/C6*100</f>
        <v>111.393394567129</v>
      </c>
      <c r="G6" s="162">
        <f>E6/D6*100</f>
        <v>117.011085260709</v>
      </c>
    </row>
    <row r="7" spans="1:7">
      <c r="A7" s="144">
        <v>20101</v>
      </c>
      <c r="B7" s="163" t="s">
        <v>110</v>
      </c>
      <c r="C7" s="145">
        <f>SUM(C8:C18)</f>
        <v>797</v>
      </c>
      <c r="D7" s="92">
        <f>SUM(D8:D18)</f>
        <v>988</v>
      </c>
      <c r="E7" s="145">
        <f>SUM(E8:E18)</f>
        <v>1010</v>
      </c>
      <c r="F7" s="162">
        <f>E7/C7*100</f>
        <v>126.7252195734</v>
      </c>
      <c r="G7" s="162">
        <f>E7/D7*100</f>
        <v>102.226720647773</v>
      </c>
    </row>
    <row r="8" spans="1:7">
      <c r="A8" s="144">
        <v>2010101</v>
      </c>
      <c r="B8" s="163" t="s">
        <v>111</v>
      </c>
      <c r="C8" s="164">
        <v>659</v>
      </c>
      <c r="D8" s="165">
        <v>918</v>
      </c>
      <c r="E8" s="164">
        <v>1010</v>
      </c>
      <c r="F8" s="162">
        <f>E8/C8*100</f>
        <v>153.262518968134</v>
      </c>
      <c r="G8" s="162">
        <f>E8/D8*100</f>
        <v>110.021786492375</v>
      </c>
    </row>
    <row r="9" spans="1:7">
      <c r="A9" s="144">
        <v>2010102</v>
      </c>
      <c r="B9" s="163" t="s">
        <v>112</v>
      </c>
      <c r="C9" s="164">
        <v>116</v>
      </c>
      <c r="D9" s="166">
        <v>55</v>
      </c>
      <c r="E9" s="145"/>
      <c r="F9" s="162">
        <f>E9/C9*100</f>
        <v>0</v>
      </c>
      <c r="G9" s="162">
        <f>E9/D9*100</f>
        <v>0</v>
      </c>
    </row>
    <row r="10" spans="1:7">
      <c r="A10" s="144">
        <v>2010103</v>
      </c>
      <c r="B10" s="167" t="s">
        <v>113</v>
      </c>
      <c r="C10" s="164"/>
      <c r="D10" s="92"/>
      <c r="E10" s="145"/>
      <c r="F10" s="162"/>
      <c r="G10" s="162"/>
    </row>
    <row r="11" spans="1:7">
      <c r="A11" s="144">
        <v>2010104</v>
      </c>
      <c r="B11" s="167" t="s">
        <v>114</v>
      </c>
      <c r="C11" s="164"/>
      <c r="D11" s="92"/>
      <c r="E11" s="145"/>
      <c r="F11" s="162"/>
      <c r="G11" s="162"/>
    </row>
    <row r="12" spans="1:7">
      <c r="A12" s="144">
        <v>2010105</v>
      </c>
      <c r="B12" s="167" t="s">
        <v>115</v>
      </c>
      <c r="C12" s="164"/>
      <c r="D12" s="92"/>
      <c r="E12" s="145"/>
      <c r="F12" s="162"/>
      <c r="G12" s="162"/>
    </row>
    <row r="13" spans="1:7">
      <c r="A13" s="144">
        <v>2010106</v>
      </c>
      <c r="B13" s="161" t="s">
        <v>116</v>
      </c>
      <c r="C13" s="164"/>
      <c r="D13" s="92"/>
      <c r="E13" s="145"/>
      <c r="F13" s="162"/>
      <c r="G13" s="162"/>
    </row>
    <row r="14" spans="1:7">
      <c r="A14" s="144">
        <v>2010107</v>
      </c>
      <c r="B14" s="161" t="s">
        <v>117</v>
      </c>
      <c r="C14" s="164"/>
      <c r="D14" s="92"/>
      <c r="E14" s="145"/>
      <c r="F14" s="162"/>
      <c r="G14" s="162"/>
    </row>
    <row r="15" spans="1:7">
      <c r="A15" s="144">
        <v>2010108</v>
      </c>
      <c r="B15" s="161" t="s">
        <v>118</v>
      </c>
      <c r="C15" s="164">
        <v>21</v>
      </c>
      <c r="D15" s="92"/>
      <c r="E15" s="145"/>
      <c r="F15" s="162">
        <f>E15/C15*100</f>
        <v>0</v>
      </c>
      <c r="G15" s="162"/>
    </row>
    <row r="16" spans="1:7">
      <c r="A16" s="144">
        <v>2010109</v>
      </c>
      <c r="B16" s="161" t="s">
        <v>119</v>
      </c>
      <c r="C16" s="164"/>
      <c r="D16" s="92"/>
      <c r="E16" s="145"/>
      <c r="F16" s="162"/>
      <c r="G16" s="162"/>
    </row>
    <row r="17" spans="1:7">
      <c r="A17" s="144">
        <v>2010150</v>
      </c>
      <c r="B17" s="161" t="s">
        <v>120</v>
      </c>
      <c r="C17" s="164"/>
      <c r="D17" s="92"/>
      <c r="E17" s="145"/>
      <c r="F17" s="162"/>
      <c r="G17" s="162"/>
    </row>
    <row r="18" spans="1:7">
      <c r="A18" s="144">
        <v>2010199</v>
      </c>
      <c r="B18" s="161" t="s">
        <v>121</v>
      </c>
      <c r="C18" s="164">
        <v>1</v>
      </c>
      <c r="D18" s="165">
        <v>15</v>
      </c>
      <c r="E18" s="145"/>
      <c r="F18" s="162">
        <f>E18/C18*100</f>
        <v>0</v>
      </c>
      <c r="G18" s="162">
        <f>E18/D18*100</f>
        <v>0</v>
      </c>
    </row>
    <row r="19" spans="1:7">
      <c r="A19" s="144">
        <v>20102</v>
      </c>
      <c r="B19" s="163" t="s">
        <v>122</v>
      </c>
      <c r="C19" s="145">
        <f>SUM(C20:C27)</f>
        <v>534</v>
      </c>
      <c r="D19" s="92">
        <f>SUM(D20:D27)</f>
        <v>794</v>
      </c>
      <c r="E19" s="145">
        <f>SUM(E20:E27)</f>
        <v>890</v>
      </c>
      <c r="F19" s="162">
        <f>E19/C19*100</f>
        <v>166.666666666667</v>
      </c>
      <c r="G19" s="162">
        <f>E19/D19*100</f>
        <v>112.090680100756</v>
      </c>
    </row>
    <row r="20" spans="1:7">
      <c r="A20" s="144">
        <v>2010201</v>
      </c>
      <c r="B20" s="163" t="s">
        <v>111</v>
      </c>
      <c r="C20" s="164">
        <v>472</v>
      </c>
      <c r="D20" s="165">
        <v>742</v>
      </c>
      <c r="E20" s="164">
        <v>880</v>
      </c>
      <c r="F20" s="162">
        <f>E20/C20*100</f>
        <v>186.440677966102</v>
      </c>
      <c r="G20" s="162">
        <f>E20/D20*100</f>
        <v>118.598382749326</v>
      </c>
    </row>
    <row r="21" spans="1:7">
      <c r="A21" s="144">
        <v>2010202</v>
      </c>
      <c r="B21" s="163" t="s">
        <v>112</v>
      </c>
      <c r="C21" s="164">
        <v>62</v>
      </c>
      <c r="D21" s="165">
        <v>42</v>
      </c>
      <c r="E21" s="164">
        <v>10</v>
      </c>
      <c r="F21" s="162">
        <f>E21/C21*100</f>
        <v>16.1290322580645</v>
      </c>
      <c r="G21" s="162">
        <f>E21/D21*100</f>
        <v>23.8095238095238</v>
      </c>
    </row>
    <row r="22" spans="1:7">
      <c r="A22" s="144">
        <v>2010203</v>
      </c>
      <c r="B22" s="167" t="s">
        <v>113</v>
      </c>
      <c r="C22" s="164"/>
      <c r="D22" s="165"/>
      <c r="E22" s="145"/>
      <c r="F22" s="162"/>
      <c r="G22" s="162"/>
    </row>
    <row r="23" spans="1:7">
      <c r="A23" s="144">
        <v>2010204</v>
      </c>
      <c r="B23" s="167" t="s">
        <v>123</v>
      </c>
      <c r="C23" s="164"/>
      <c r="D23" s="165"/>
      <c r="E23" s="145"/>
      <c r="F23" s="162"/>
      <c r="G23" s="162"/>
    </row>
    <row r="24" spans="1:7">
      <c r="A24" s="144">
        <v>2010205</v>
      </c>
      <c r="B24" s="167" t="s">
        <v>124</v>
      </c>
      <c r="C24" s="164"/>
      <c r="D24" s="165"/>
      <c r="E24" s="145"/>
      <c r="F24" s="162"/>
      <c r="G24" s="162"/>
    </row>
    <row r="25" spans="1:7">
      <c r="A25" s="144">
        <v>2010206</v>
      </c>
      <c r="B25" s="167" t="s">
        <v>125</v>
      </c>
      <c r="C25" s="164"/>
      <c r="D25" s="165"/>
      <c r="E25" s="145"/>
      <c r="F25" s="162"/>
      <c r="G25" s="162"/>
    </row>
    <row r="26" spans="1:7">
      <c r="A26" s="144">
        <v>2010250</v>
      </c>
      <c r="B26" s="167" t="s">
        <v>120</v>
      </c>
      <c r="C26" s="164"/>
      <c r="D26" s="165"/>
      <c r="E26" s="145"/>
      <c r="F26" s="162"/>
      <c r="G26" s="162"/>
    </row>
    <row r="27" spans="1:7">
      <c r="A27" s="144">
        <v>2010299</v>
      </c>
      <c r="B27" s="167" t="s">
        <v>126</v>
      </c>
      <c r="C27" s="164"/>
      <c r="D27" s="165">
        <v>10</v>
      </c>
      <c r="E27" s="145"/>
      <c r="F27" s="162"/>
      <c r="G27" s="162"/>
    </row>
    <row r="28" spans="1:7">
      <c r="A28" s="144">
        <v>20103</v>
      </c>
      <c r="B28" s="163" t="s">
        <v>127</v>
      </c>
      <c r="C28" s="145">
        <f>SUM(C29:C38)</f>
        <v>16280</v>
      </c>
      <c r="D28" s="92">
        <f>SUM(D29:D38)</f>
        <v>12994</v>
      </c>
      <c r="E28" s="145">
        <f>SUM(E29:E38)</f>
        <v>16524</v>
      </c>
      <c r="F28" s="162">
        <f>E28/C28*100</f>
        <v>101.498771498771</v>
      </c>
      <c r="G28" s="162">
        <f>E28/D28*100</f>
        <v>127.166384485147</v>
      </c>
    </row>
    <row r="29" spans="1:7">
      <c r="A29" s="144">
        <v>2010301</v>
      </c>
      <c r="B29" s="163" t="s">
        <v>111</v>
      </c>
      <c r="C29" s="164">
        <v>14448</v>
      </c>
      <c r="D29" s="165">
        <v>10527</v>
      </c>
      <c r="E29" s="164">
        <v>15700</v>
      </c>
      <c r="F29" s="162">
        <f>E29/C29*100</f>
        <v>108.665559246955</v>
      </c>
      <c r="G29" s="162">
        <f>E29/D29*100</f>
        <v>149.140305880118</v>
      </c>
    </row>
    <row r="30" spans="1:7">
      <c r="A30" s="144">
        <v>2010302</v>
      </c>
      <c r="B30" s="163" t="s">
        <v>112</v>
      </c>
      <c r="C30" s="164">
        <v>1747</v>
      </c>
      <c r="D30" s="165">
        <v>1802</v>
      </c>
      <c r="E30" s="164">
        <v>602</v>
      </c>
      <c r="F30" s="162">
        <f>E30/C30*100</f>
        <v>34.4590726960504</v>
      </c>
      <c r="G30" s="162">
        <f>E30/D30*100</f>
        <v>33.4073251942286</v>
      </c>
    </row>
    <row r="31" spans="1:7">
      <c r="A31" s="144">
        <v>2010303</v>
      </c>
      <c r="B31" s="167" t="s">
        <v>113</v>
      </c>
      <c r="C31" s="164"/>
      <c r="D31" s="165">
        <v>2</v>
      </c>
      <c r="E31" s="164"/>
      <c r="F31" s="162"/>
      <c r="G31" s="162"/>
    </row>
    <row r="32" spans="1:7">
      <c r="A32" s="144">
        <v>2010304</v>
      </c>
      <c r="B32" s="167" t="s">
        <v>128</v>
      </c>
      <c r="C32" s="164"/>
      <c r="D32" s="165"/>
      <c r="E32" s="164"/>
      <c r="F32" s="162"/>
      <c r="G32" s="162"/>
    </row>
    <row r="33" spans="1:7">
      <c r="A33" s="144">
        <v>2010305</v>
      </c>
      <c r="B33" s="167" t="s">
        <v>129</v>
      </c>
      <c r="C33" s="164"/>
      <c r="D33" s="165"/>
      <c r="E33" s="164"/>
      <c r="F33" s="162"/>
      <c r="G33" s="162"/>
    </row>
    <row r="34" spans="1:7">
      <c r="A34" s="144">
        <v>2010306</v>
      </c>
      <c r="B34" s="168" t="s">
        <v>130</v>
      </c>
      <c r="C34" s="164"/>
      <c r="D34" s="165"/>
      <c r="E34" s="164"/>
      <c r="F34" s="162"/>
      <c r="G34" s="162"/>
    </row>
    <row r="35" spans="1:7">
      <c r="A35" s="144">
        <v>2010308</v>
      </c>
      <c r="B35" s="163" t="s">
        <v>131</v>
      </c>
      <c r="C35" s="164">
        <v>34</v>
      </c>
      <c r="D35" s="165">
        <v>60</v>
      </c>
      <c r="E35" s="164">
        <v>46</v>
      </c>
      <c r="F35" s="162">
        <f>E35/C35*100</f>
        <v>135.294117647059</v>
      </c>
      <c r="G35" s="162">
        <f>E35/D35*100</f>
        <v>76.6666666666667</v>
      </c>
    </row>
    <row r="36" spans="1:7">
      <c r="A36" s="144">
        <v>2010309</v>
      </c>
      <c r="B36" s="167" t="s">
        <v>132</v>
      </c>
      <c r="C36" s="164"/>
      <c r="D36" s="165"/>
      <c r="E36" s="145"/>
      <c r="F36" s="162"/>
      <c r="G36" s="162"/>
    </row>
    <row r="37" spans="1:7">
      <c r="A37" s="144">
        <v>2010350</v>
      </c>
      <c r="B37" s="167" t="s">
        <v>120</v>
      </c>
      <c r="C37" s="164"/>
      <c r="D37" s="165"/>
      <c r="E37" s="145"/>
      <c r="F37" s="162"/>
      <c r="G37" s="162"/>
    </row>
    <row r="38" spans="1:7">
      <c r="A38" s="144">
        <v>2010399</v>
      </c>
      <c r="B38" s="167" t="s">
        <v>133</v>
      </c>
      <c r="C38" s="164">
        <v>51</v>
      </c>
      <c r="D38" s="165">
        <v>603</v>
      </c>
      <c r="E38" s="164">
        <v>176</v>
      </c>
      <c r="F38" s="162">
        <f>E38/C38*100</f>
        <v>345.098039215686</v>
      </c>
      <c r="G38" s="162">
        <f>E38/D38*100</f>
        <v>29.1873963515755</v>
      </c>
    </row>
    <row r="39" spans="1:7">
      <c r="A39" s="144">
        <v>20104</v>
      </c>
      <c r="B39" s="163" t="s">
        <v>134</v>
      </c>
      <c r="C39" s="145">
        <f>SUM(C40:C49)</f>
        <v>441</v>
      </c>
      <c r="D39" s="92">
        <f>SUM(D40:D49)</f>
        <v>493</v>
      </c>
      <c r="E39" s="145">
        <f>SUM(E40:E49)</f>
        <v>561</v>
      </c>
      <c r="F39" s="162">
        <f>E39/C39*100</f>
        <v>127.210884353742</v>
      </c>
      <c r="G39" s="162">
        <f>E39/D39*100</f>
        <v>113.793103448276</v>
      </c>
    </row>
    <row r="40" spans="1:7">
      <c r="A40" s="144">
        <v>2010401</v>
      </c>
      <c r="B40" s="163" t="s">
        <v>111</v>
      </c>
      <c r="C40" s="164">
        <v>391</v>
      </c>
      <c r="D40" s="165">
        <v>400</v>
      </c>
      <c r="E40" s="164">
        <v>530</v>
      </c>
      <c r="F40" s="162">
        <f>E40/C40*100</f>
        <v>135.549872122762</v>
      </c>
      <c r="G40" s="162">
        <f>E40/D40*100</f>
        <v>132.5</v>
      </c>
    </row>
    <row r="41" spans="1:7">
      <c r="A41" s="144">
        <v>2010402</v>
      </c>
      <c r="B41" s="163" t="s">
        <v>112</v>
      </c>
      <c r="C41" s="164">
        <v>50</v>
      </c>
      <c r="D41" s="165">
        <v>93</v>
      </c>
      <c r="E41" s="164">
        <v>31</v>
      </c>
      <c r="F41" s="162">
        <f>E41/C41*100</f>
        <v>62</v>
      </c>
      <c r="G41" s="162">
        <f>E41/D41*100</f>
        <v>33.3333333333333</v>
      </c>
    </row>
    <row r="42" spans="1:7">
      <c r="A42" s="144">
        <v>2010403</v>
      </c>
      <c r="B42" s="167" t="s">
        <v>113</v>
      </c>
      <c r="C42" s="164"/>
      <c r="D42" s="92"/>
      <c r="E42" s="145"/>
      <c r="F42" s="162"/>
      <c r="G42" s="162"/>
    </row>
    <row r="43" spans="1:7">
      <c r="A43" s="144">
        <v>2010404</v>
      </c>
      <c r="B43" s="167" t="s">
        <v>135</v>
      </c>
      <c r="C43" s="164"/>
      <c r="D43" s="92"/>
      <c r="E43" s="145"/>
      <c r="F43" s="162"/>
      <c r="G43" s="162"/>
    </row>
    <row r="44" spans="1:7">
      <c r="A44" s="144">
        <v>2010405</v>
      </c>
      <c r="B44" s="167" t="s">
        <v>136</v>
      </c>
      <c r="C44" s="164"/>
      <c r="D44" s="92"/>
      <c r="E44" s="145"/>
      <c r="F44" s="162"/>
      <c r="G44" s="162"/>
    </row>
    <row r="45" spans="1:7">
      <c r="A45" s="144">
        <v>2010406</v>
      </c>
      <c r="B45" s="163" t="s">
        <v>137</v>
      </c>
      <c r="C45" s="164"/>
      <c r="D45" s="92"/>
      <c r="E45" s="145"/>
      <c r="F45" s="162"/>
      <c r="G45" s="162"/>
    </row>
    <row r="46" spans="1:7">
      <c r="A46" s="144">
        <v>2010407</v>
      </c>
      <c r="B46" s="163" t="s">
        <v>138</v>
      </c>
      <c r="C46" s="164"/>
      <c r="D46" s="92"/>
      <c r="E46" s="145"/>
      <c r="F46" s="162"/>
      <c r="G46" s="162"/>
    </row>
    <row r="47" spans="1:7">
      <c r="A47" s="144">
        <v>2010408</v>
      </c>
      <c r="B47" s="163" t="s">
        <v>139</v>
      </c>
      <c r="C47" s="164"/>
      <c r="D47" s="92"/>
      <c r="E47" s="145"/>
      <c r="F47" s="162"/>
      <c r="G47" s="162"/>
    </row>
    <row r="48" spans="1:7">
      <c r="A48" s="144">
        <v>2010450</v>
      </c>
      <c r="B48" s="163" t="s">
        <v>120</v>
      </c>
      <c r="C48" s="164"/>
      <c r="D48" s="92"/>
      <c r="E48" s="145"/>
      <c r="F48" s="162"/>
      <c r="G48" s="162"/>
    </row>
    <row r="49" spans="1:7">
      <c r="A49" s="144">
        <v>2010499</v>
      </c>
      <c r="B49" s="167" t="s">
        <v>140</v>
      </c>
      <c r="C49" s="164"/>
      <c r="D49" s="92"/>
      <c r="E49" s="145"/>
      <c r="F49" s="162"/>
      <c r="G49" s="162"/>
    </row>
    <row r="50" spans="1:7">
      <c r="A50" s="144">
        <v>20105</v>
      </c>
      <c r="B50" s="167" t="s">
        <v>141</v>
      </c>
      <c r="C50" s="145">
        <f>SUM(C51:C60)</f>
        <v>235</v>
      </c>
      <c r="D50" s="92">
        <f>SUM(D51:D60)</f>
        <v>303</v>
      </c>
      <c r="E50" s="145">
        <f>SUM(E51:E60)</f>
        <v>486</v>
      </c>
      <c r="F50" s="162">
        <f>E50/C50*100</f>
        <v>206.808510638298</v>
      </c>
      <c r="G50" s="162">
        <f>E50/D50*100</f>
        <v>160.39603960396</v>
      </c>
    </row>
    <row r="51" spans="1:7">
      <c r="A51" s="144">
        <v>2010501</v>
      </c>
      <c r="B51" s="167" t="s">
        <v>111</v>
      </c>
      <c r="C51" s="164">
        <v>167</v>
      </c>
      <c r="D51" s="165">
        <v>195</v>
      </c>
      <c r="E51" s="164">
        <v>202</v>
      </c>
      <c r="F51" s="162">
        <f>E51/C51*100</f>
        <v>120.958083832335</v>
      </c>
      <c r="G51" s="162">
        <f>E51/D51*100</f>
        <v>103.589743589744</v>
      </c>
    </row>
    <row r="52" spans="1:7">
      <c r="A52" s="144">
        <v>2010502</v>
      </c>
      <c r="B52" s="161" t="s">
        <v>112</v>
      </c>
      <c r="C52" s="164">
        <v>68</v>
      </c>
      <c r="D52" s="165">
        <v>79</v>
      </c>
      <c r="E52" s="164">
        <v>270</v>
      </c>
      <c r="F52" s="162">
        <f>E52/C52*100</f>
        <v>397.058823529412</v>
      </c>
      <c r="G52" s="162">
        <f>E52/D52*100</f>
        <v>341.772151898734</v>
      </c>
    </row>
    <row r="53" spans="1:7">
      <c r="A53" s="144">
        <v>2010503</v>
      </c>
      <c r="B53" s="163" t="s">
        <v>113</v>
      </c>
      <c r="C53" s="164"/>
      <c r="D53" s="165"/>
      <c r="E53" s="164"/>
      <c r="F53" s="162"/>
      <c r="G53" s="162"/>
    </row>
    <row r="54" spans="1:7">
      <c r="A54" s="144">
        <v>2010504</v>
      </c>
      <c r="B54" s="163" t="s">
        <v>142</v>
      </c>
      <c r="C54" s="164"/>
      <c r="D54" s="165"/>
      <c r="E54" s="164"/>
      <c r="F54" s="162"/>
      <c r="G54" s="162"/>
    </row>
    <row r="55" spans="1:7">
      <c r="A55" s="144">
        <v>2010505</v>
      </c>
      <c r="B55" s="163" t="s">
        <v>143</v>
      </c>
      <c r="C55" s="164"/>
      <c r="D55" s="165"/>
      <c r="E55" s="164"/>
      <c r="F55" s="162"/>
      <c r="G55" s="162"/>
    </row>
    <row r="56" spans="1:7">
      <c r="A56" s="144">
        <v>2010506</v>
      </c>
      <c r="B56" s="167" t="s">
        <v>144</v>
      </c>
      <c r="C56" s="164"/>
      <c r="D56" s="165"/>
      <c r="E56" s="164"/>
      <c r="F56" s="162"/>
      <c r="G56" s="162"/>
    </row>
    <row r="57" spans="1:7">
      <c r="A57" s="144">
        <v>2010507</v>
      </c>
      <c r="B57" s="167" t="s">
        <v>145</v>
      </c>
      <c r="C57" s="164"/>
      <c r="D57" s="165">
        <v>7</v>
      </c>
      <c r="E57" s="164"/>
      <c r="F57" s="162"/>
      <c r="G57" s="162"/>
    </row>
    <row r="58" spans="1:7">
      <c r="A58" s="144">
        <v>2010508</v>
      </c>
      <c r="B58" s="167" t="s">
        <v>146</v>
      </c>
      <c r="C58" s="164"/>
      <c r="D58" s="165">
        <v>16</v>
      </c>
      <c r="E58" s="164">
        <v>14</v>
      </c>
      <c r="F58" s="162"/>
      <c r="G58" s="162"/>
    </row>
    <row r="59" spans="1:7">
      <c r="A59" s="144">
        <v>2010550</v>
      </c>
      <c r="B59" s="163" t="s">
        <v>120</v>
      </c>
      <c r="C59" s="164"/>
      <c r="D59" s="165"/>
      <c r="E59" s="145"/>
      <c r="F59" s="162"/>
      <c r="G59" s="162"/>
    </row>
    <row r="60" spans="1:7">
      <c r="A60" s="144">
        <v>2010599</v>
      </c>
      <c r="B60" s="167" t="s">
        <v>147</v>
      </c>
      <c r="C60" s="164"/>
      <c r="D60" s="165">
        <v>6</v>
      </c>
      <c r="E60" s="145"/>
      <c r="F60" s="162"/>
      <c r="G60" s="162"/>
    </row>
    <row r="61" spans="1:7">
      <c r="A61" s="144">
        <v>20106</v>
      </c>
      <c r="B61" s="168" t="s">
        <v>148</v>
      </c>
      <c r="C61" s="145">
        <f>SUM(C62:C71)</f>
        <v>2558</v>
      </c>
      <c r="D61" s="92">
        <f>SUM(D62:D71)</f>
        <v>2623</v>
      </c>
      <c r="E61" s="145">
        <f>SUM(E62:E71)</f>
        <v>2690</v>
      </c>
      <c r="F61" s="162">
        <f>E61/C61*100</f>
        <v>105.160281469898</v>
      </c>
      <c r="G61" s="162">
        <f>E61/D61*100</f>
        <v>102.554327106367</v>
      </c>
    </row>
    <row r="62" spans="1:7">
      <c r="A62" s="144">
        <v>2010601</v>
      </c>
      <c r="B62" s="167" t="s">
        <v>111</v>
      </c>
      <c r="C62" s="164">
        <v>1189</v>
      </c>
      <c r="D62" s="165">
        <v>1544</v>
      </c>
      <c r="E62" s="164">
        <v>1790</v>
      </c>
      <c r="F62" s="162">
        <f>E62/C62*100</f>
        <v>150.546677880572</v>
      </c>
      <c r="G62" s="162">
        <f>E62/D62*100</f>
        <v>115.932642487047</v>
      </c>
    </row>
    <row r="63" spans="1:7">
      <c r="A63" s="144">
        <v>2010602</v>
      </c>
      <c r="B63" s="161" t="s">
        <v>112</v>
      </c>
      <c r="C63" s="164">
        <v>103</v>
      </c>
      <c r="D63" s="165">
        <v>181</v>
      </c>
      <c r="E63" s="164">
        <v>150</v>
      </c>
      <c r="F63" s="162">
        <f>E63/C63*100</f>
        <v>145.631067961165</v>
      </c>
      <c r="G63" s="162">
        <f>E63/D63*100</f>
        <v>82.8729281767956</v>
      </c>
    </row>
    <row r="64" spans="1:7">
      <c r="A64" s="144">
        <v>2010603</v>
      </c>
      <c r="B64" s="161" t="s">
        <v>113</v>
      </c>
      <c r="C64" s="164"/>
      <c r="D64" s="165"/>
      <c r="E64" s="164"/>
      <c r="F64" s="162"/>
      <c r="G64" s="162"/>
    </row>
    <row r="65" spans="1:7">
      <c r="A65" s="144">
        <v>2010604</v>
      </c>
      <c r="B65" s="161" t="s">
        <v>149</v>
      </c>
      <c r="C65" s="164"/>
      <c r="D65" s="165"/>
      <c r="E65" s="164"/>
      <c r="F65" s="162"/>
      <c r="G65" s="162"/>
    </row>
    <row r="66" spans="1:7">
      <c r="A66" s="144">
        <v>2010605</v>
      </c>
      <c r="B66" s="161" t="s">
        <v>150</v>
      </c>
      <c r="C66" s="164">
        <v>55</v>
      </c>
      <c r="D66" s="165"/>
      <c r="E66" s="164"/>
      <c r="F66" s="162">
        <f>E66/C66*100</f>
        <v>0</v>
      </c>
      <c r="G66" s="162"/>
    </row>
    <row r="67" spans="1:7">
      <c r="A67" s="144">
        <v>2010606</v>
      </c>
      <c r="B67" s="161" t="s">
        <v>151</v>
      </c>
      <c r="C67" s="164"/>
      <c r="D67" s="165"/>
      <c r="E67" s="164"/>
      <c r="F67" s="162"/>
      <c r="G67" s="162"/>
    </row>
    <row r="68" spans="1:7">
      <c r="A68" s="144">
        <v>2010607</v>
      </c>
      <c r="B68" s="163" t="s">
        <v>152</v>
      </c>
      <c r="C68" s="164"/>
      <c r="D68" s="165"/>
      <c r="E68" s="164"/>
      <c r="F68" s="162"/>
      <c r="G68" s="162"/>
    </row>
    <row r="69" spans="1:7">
      <c r="A69" s="144">
        <v>2010608</v>
      </c>
      <c r="B69" s="167" t="s">
        <v>153</v>
      </c>
      <c r="C69" s="164"/>
      <c r="D69" s="165">
        <v>20</v>
      </c>
      <c r="E69" s="164"/>
      <c r="F69" s="162"/>
      <c r="G69" s="162"/>
    </row>
    <row r="70" spans="1:7">
      <c r="A70" s="144">
        <v>2010650</v>
      </c>
      <c r="B70" s="167" t="s">
        <v>120</v>
      </c>
      <c r="C70" s="164">
        <v>1040</v>
      </c>
      <c r="D70" s="165">
        <v>862</v>
      </c>
      <c r="E70" s="164">
        <v>745</v>
      </c>
      <c r="F70" s="162">
        <f>E70/C70*100</f>
        <v>71.6346153846154</v>
      </c>
      <c r="G70" s="162">
        <f>E70/D70*100</f>
        <v>86.4269141531322</v>
      </c>
    </row>
    <row r="71" spans="1:7">
      <c r="A71" s="144">
        <v>2010699</v>
      </c>
      <c r="B71" s="167" t="s">
        <v>154</v>
      </c>
      <c r="C71" s="164">
        <v>171</v>
      </c>
      <c r="D71" s="165">
        <v>16</v>
      </c>
      <c r="E71" s="164">
        <v>5</v>
      </c>
      <c r="F71" s="162">
        <f>E71/C71*100</f>
        <v>2.92397660818713</v>
      </c>
      <c r="G71" s="162">
        <f>E71/D71*100</f>
        <v>31.25</v>
      </c>
    </row>
    <row r="72" spans="1:7">
      <c r="A72" s="144">
        <v>20107</v>
      </c>
      <c r="B72" s="163" t="s">
        <v>155</v>
      </c>
      <c r="C72" s="145">
        <f>SUM(C73:C79)</f>
        <v>1320</v>
      </c>
      <c r="D72" s="92">
        <f>SUM(D73:D79)</f>
        <v>1902</v>
      </c>
      <c r="E72" s="145">
        <f>SUM(E73:E79)</f>
        <v>1650</v>
      </c>
      <c r="F72" s="162">
        <f>E72/C72*100</f>
        <v>125</v>
      </c>
      <c r="G72" s="162">
        <f>E72/D72*100</f>
        <v>86.7507886435331</v>
      </c>
    </row>
    <row r="73" spans="1:7">
      <c r="A73" s="144">
        <v>2010701</v>
      </c>
      <c r="B73" s="163" t="s">
        <v>111</v>
      </c>
      <c r="C73" s="145"/>
      <c r="D73" s="92"/>
      <c r="E73" s="145"/>
      <c r="F73" s="162"/>
      <c r="G73" s="162"/>
    </row>
    <row r="74" spans="1:7">
      <c r="A74" s="144">
        <v>2010702</v>
      </c>
      <c r="B74" s="163" t="s">
        <v>112</v>
      </c>
      <c r="C74" s="145"/>
      <c r="D74" s="92"/>
      <c r="E74" s="145"/>
      <c r="F74" s="162"/>
      <c r="G74" s="162"/>
    </row>
    <row r="75" spans="1:7">
      <c r="A75" s="144">
        <v>2010703</v>
      </c>
      <c r="B75" s="167" t="s">
        <v>113</v>
      </c>
      <c r="C75" s="145"/>
      <c r="D75" s="92"/>
      <c r="E75" s="145"/>
      <c r="F75" s="162"/>
      <c r="G75" s="162"/>
    </row>
    <row r="76" spans="1:7">
      <c r="A76" s="144">
        <v>2010709</v>
      </c>
      <c r="B76" s="163" t="s">
        <v>152</v>
      </c>
      <c r="C76" s="145"/>
      <c r="D76" s="92"/>
      <c r="E76" s="145"/>
      <c r="F76" s="162"/>
      <c r="G76" s="162"/>
    </row>
    <row r="77" spans="1:7">
      <c r="A77" s="144">
        <v>2010710</v>
      </c>
      <c r="B77" s="167" t="s">
        <v>156</v>
      </c>
      <c r="C77" s="145"/>
      <c r="D77" s="92"/>
      <c r="E77" s="145"/>
      <c r="F77" s="162"/>
      <c r="G77" s="162"/>
    </row>
    <row r="78" spans="1:7">
      <c r="A78" s="144">
        <v>2010750</v>
      </c>
      <c r="B78" s="167" t="s">
        <v>120</v>
      </c>
      <c r="C78" s="145"/>
      <c r="D78" s="92"/>
      <c r="E78" s="145"/>
      <c r="F78" s="162"/>
      <c r="G78" s="162"/>
    </row>
    <row r="79" spans="1:7">
      <c r="A79" s="144">
        <v>2010799</v>
      </c>
      <c r="B79" s="167" t="s">
        <v>157</v>
      </c>
      <c r="C79" s="164">
        <v>1320</v>
      </c>
      <c r="D79" s="165">
        <v>1902</v>
      </c>
      <c r="E79" s="164">
        <v>1650</v>
      </c>
      <c r="F79" s="162">
        <f>E79/C79*100</f>
        <v>125</v>
      </c>
      <c r="G79" s="162">
        <f>E79/D79*100</f>
        <v>86.7507886435331</v>
      </c>
    </row>
    <row r="80" spans="1:7">
      <c r="A80" s="144">
        <v>20108</v>
      </c>
      <c r="B80" s="167" t="s">
        <v>158</v>
      </c>
      <c r="C80" s="145">
        <f>SUM(C81:C88)</f>
        <v>155</v>
      </c>
      <c r="D80" s="92">
        <f>SUM(D81:D88)</f>
        <v>256</v>
      </c>
      <c r="E80" s="145">
        <f>SUM(E81:E88)</f>
        <v>251</v>
      </c>
      <c r="F80" s="162">
        <f>E80/C80*100</f>
        <v>161.935483870968</v>
      </c>
      <c r="G80" s="162">
        <f>E80/D80*100</f>
        <v>98.046875</v>
      </c>
    </row>
    <row r="81" spans="1:7">
      <c r="A81" s="144">
        <v>2010801</v>
      </c>
      <c r="B81" s="163" t="s">
        <v>111</v>
      </c>
      <c r="C81" s="164">
        <v>150</v>
      </c>
      <c r="D81" s="165">
        <v>201</v>
      </c>
      <c r="E81" s="164">
        <v>251</v>
      </c>
      <c r="F81" s="162">
        <f>E81/C81*100</f>
        <v>167.333333333333</v>
      </c>
      <c r="G81" s="162">
        <f>E81/D81*100</f>
        <v>124.875621890547</v>
      </c>
    </row>
    <row r="82" spans="1:7">
      <c r="A82" s="144">
        <v>2010802</v>
      </c>
      <c r="B82" s="163" t="s">
        <v>112</v>
      </c>
      <c r="C82" s="164"/>
      <c r="D82" s="165">
        <v>55</v>
      </c>
      <c r="E82" s="145"/>
      <c r="F82" s="162"/>
      <c r="G82" s="162"/>
    </row>
    <row r="83" spans="1:7">
      <c r="A83" s="144">
        <v>2010803</v>
      </c>
      <c r="B83" s="163" t="s">
        <v>113</v>
      </c>
      <c r="C83" s="164"/>
      <c r="D83" s="92"/>
      <c r="E83" s="145"/>
      <c r="F83" s="162"/>
      <c r="G83" s="162"/>
    </row>
    <row r="84" spans="1:7">
      <c r="A84" s="144">
        <v>2010804</v>
      </c>
      <c r="B84" s="169" t="s">
        <v>159</v>
      </c>
      <c r="C84" s="164"/>
      <c r="D84" s="92"/>
      <c r="E84" s="145"/>
      <c r="F84" s="162"/>
      <c r="G84" s="162"/>
    </row>
    <row r="85" spans="1:7">
      <c r="A85" s="144">
        <v>2010805</v>
      </c>
      <c r="B85" s="167" t="s">
        <v>160</v>
      </c>
      <c r="C85" s="164"/>
      <c r="D85" s="92"/>
      <c r="E85" s="145"/>
      <c r="F85" s="162"/>
      <c r="G85" s="162"/>
    </row>
    <row r="86" spans="1:7">
      <c r="A86" s="144">
        <v>2010806</v>
      </c>
      <c r="B86" s="167" t="s">
        <v>152</v>
      </c>
      <c r="C86" s="164"/>
      <c r="D86" s="92"/>
      <c r="E86" s="145"/>
      <c r="F86" s="162"/>
      <c r="G86" s="162"/>
    </row>
    <row r="87" spans="1:7">
      <c r="A87" s="144">
        <v>2010850</v>
      </c>
      <c r="B87" s="167" t="s">
        <v>120</v>
      </c>
      <c r="C87" s="164"/>
      <c r="D87" s="92"/>
      <c r="E87" s="145"/>
      <c r="F87" s="162"/>
      <c r="G87" s="162"/>
    </row>
    <row r="88" spans="1:7">
      <c r="A88" s="144">
        <v>2010899</v>
      </c>
      <c r="B88" s="161" t="s">
        <v>161</v>
      </c>
      <c r="C88" s="164">
        <v>5</v>
      </c>
      <c r="D88" s="92"/>
      <c r="E88" s="145"/>
      <c r="F88" s="162">
        <f>E88/C88*100</f>
        <v>0</v>
      </c>
      <c r="G88" s="162"/>
    </row>
    <row r="89" spans="1:7">
      <c r="A89" s="144">
        <v>20109</v>
      </c>
      <c r="B89" s="163" t="s">
        <v>162</v>
      </c>
      <c r="C89" s="145">
        <f>SUM(C90:C101)</f>
        <v>0</v>
      </c>
      <c r="D89" s="92">
        <f>SUM(D90:D101)</f>
        <v>0</v>
      </c>
      <c r="E89" s="145">
        <f>SUM(E90:E101)</f>
        <v>0</v>
      </c>
      <c r="F89" s="162"/>
      <c r="G89" s="162"/>
    </row>
    <row r="90" spans="1:7">
      <c r="A90" s="144">
        <v>2010901</v>
      </c>
      <c r="B90" s="163" t="s">
        <v>111</v>
      </c>
      <c r="C90" s="145"/>
      <c r="D90" s="92"/>
      <c r="E90" s="145"/>
      <c r="F90" s="162"/>
      <c r="G90" s="162"/>
    </row>
    <row r="91" spans="1:7">
      <c r="A91" s="144">
        <v>2010902</v>
      </c>
      <c r="B91" s="167" t="s">
        <v>112</v>
      </c>
      <c r="C91" s="145"/>
      <c r="D91" s="92"/>
      <c r="E91" s="145"/>
      <c r="F91" s="162"/>
      <c r="G91" s="162"/>
    </row>
    <row r="92" spans="1:7">
      <c r="A92" s="144">
        <v>2010903</v>
      </c>
      <c r="B92" s="167" t="s">
        <v>113</v>
      </c>
      <c r="C92" s="145"/>
      <c r="D92" s="92"/>
      <c r="E92" s="145"/>
      <c r="F92" s="162"/>
      <c r="G92" s="162"/>
    </row>
    <row r="93" spans="1:7">
      <c r="A93" s="144">
        <v>2010905</v>
      </c>
      <c r="B93" s="163" t="s">
        <v>163</v>
      </c>
      <c r="C93" s="145"/>
      <c r="D93" s="92"/>
      <c r="E93" s="145"/>
      <c r="F93" s="162"/>
      <c r="G93" s="162"/>
    </row>
    <row r="94" spans="1:7">
      <c r="A94" s="144">
        <v>2010907</v>
      </c>
      <c r="B94" s="163" t="s">
        <v>164</v>
      </c>
      <c r="C94" s="145"/>
      <c r="D94" s="92"/>
      <c r="E94" s="145"/>
      <c r="F94" s="162"/>
      <c r="G94" s="162"/>
    </row>
    <row r="95" spans="1:7">
      <c r="A95" s="144">
        <v>2010908</v>
      </c>
      <c r="B95" s="163" t="s">
        <v>152</v>
      </c>
      <c r="C95" s="145"/>
      <c r="D95" s="92"/>
      <c r="E95" s="145"/>
      <c r="F95" s="162"/>
      <c r="G95" s="162"/>
    </row>
    <row r="96" spans="1:7">
      <c r="A96" s="144">
        <v>2010909</v>
      </c>
      <c r="B96" s="163" t="s">
        <v>165</v>
      </c>
      <c r="C96" s="145"/>
      <c r="D96" s="92"/>
      <c r="E96" s="145"/>
      <c r="F96" s="162"/>
      <c r="G96" s="162"/>
    </row>
    <row r="97" spans="1:7">
      <c r="A97" s="144">
        <v>2010910</v>
      </c>
      <c r="B97" s="163" t="s">
        <v>166</v>
      </c>
      <c r="C97" s="145"/>
      <c r="D97" s="92"/>
      <c r="E97" s="145"/>
      <c r="F97" s="162"/>
      <c r="G97" s="162"/>
    </row>
    <row r="98" spans="1:7">
      <c r="A98" s="144">
        <v>2010911</v>
      </c>
      <c r="B98" s="163" t="s">
        <v>167</v>
      </c>
      <c r="C98" s="145"/>
      <c r="D98" s="92"/>
      <c r="E98" s="145"/>
      <c r="F98" s="162"/>
      <c r="G98" s="162"/>
    </row>
    <row r="99" spans="1:7">
      <c r="A99" s="144">
        <v>2010912</v>
      </c>
      <c r="B99" s="163" t="s">
        <v>168</v>
      </c>
      <c r="C99" s="145"/>
      <c r="D99" s="92"/>
      <c r="E99" s="145"/>
      <c r="F99" s="162"/>
      <c r="G99" s="162"/>
    </row>
    <row r="100" spans="1:7">
      <c r="A100" s="144">
        <v>2010950</v>
      </c>
      <c r="B100" s="167" t="s">
        <v>120</v>
      </c>
      <c r="C100" s="145"/>
      <c r="D100" s="92"/>
      <c r="E100" s="145"/>
      <c r="F100" s="162"/>
      <c r="G100" s="162"/>
    </row>
    <row r="101" spans="1:7">
      <c r="A101" s="144">
        <v>2010999</v>
      </c>
      <c r="B101" s="167" t="s">
        <v>169</v>
      </c>
      <c r="C101" s="145"/>
      <c r="D101" s="92"/>
      <c r="E101" s="145"/>
      <c r="F101" s="162"/>
      <c r="G101" s="162"/>
    </row>
    <row r="102" spans="1:7">
      <c r="A102" s="144">
        <v>20111</v>
      </c>
      <c r="B102" s="170" t="s">
        <v>170</v>
      </c>
      <c r="C102" s="145">
        <f>SUM(C103:C110)</f>
        <v>3802</v>
      </c>
      <c r="D102" s="92">
        <f>SUM(D103:D110)</f>
        <v>1188</v>
      </c>
      <c r="E102" s="145">
        <f>SUM(E103:E110)</f>
        <v>1220</v>
      </c>
      <c r="F102" s="162">
        <f>E102/C102*100</f>
        <v>32.0883745397159</v>
      </c>
      <c r="G102" s="162">
        <f>E102/D102*100</f>
        <v>102.693602693603</v>
      </c>
    </row>
    <row r="103" spans="1:7">
      <c r="A103" s="144">
        <v>2011101</v>
      </c>
      <c r="B103" s="163" t="s">
        <v>111</v>
      </c>
      <c r="C103" s="164">
        <v>1011</v>
      </c>
      <c r="D103" s="165">
        <v>1042</v>
      </c>
      <c r="E103" s="164">
        <v>1160</v>
      </c>
      <c r="F103" s="162">
        <f>E103/C103*100</f>
        <v>114.737883283877</v>
      </c>
      <c r="G103" s="162">
        <f>E103/D103*100</f>
        <v>111.324376199616</v>
      </c>
    </row>
    <row r="104" spans="1:7">
      <c r="A104" s="144">
        <v>2011102</v>
      </c>
      <c r="B104" s="163" t="s">
        <v>112</v>
      </c>
      <c r="C104" s="164">
        <v>2347</v>
      </c>
      <c r="D104" s="165">
        <v>146</v>
      </c>
      <c r="E104" s="164">
        <v>60</v>
      </c>
      <c r="F104" s="162">
        <f>E104/C104*100</f>
        <v>2.55645504899872</v>
      </c>
      <c r="G104" s="162">
        <f>E104/D104*100</f>
        <v>41.0958904109589</v>
      </c>
    </row>
    <row r="105" spans="1:7">
      <c r="A105" s="144">
        <v>2011103</v>
      </c>
      <c r="B105" s="163" t="s">
        <v>113</v>
      </c>
      <c r="C105" s="164"/>
      <c r="D105" s="92"/>
      <c r="E105" s="145"/>
      <c r="F105" s="162"/>
      <c r="G105" s="162"/>
    </row>
    <row r="106" spans="1:7">
      <c r="A106" s="144">
        <v>2011104</v>
      </c>
      <c r="B106" s="167" t="s">
        <v>171</v>
      </c>
      <c r="C106" s="164"/>
      <c r="D106" s="92"/>
      <c r="E106" s="145"/>
      <c r="F106" s="162"/>
      <c r="G106" s="162"/>
    </row>
    <row r="107" spans="1:7">
      <c r="A107" s="144">
        <v>2011105</v>
      </c>
      <c r="B107" s="167" t="s">
        <v>172</v>
      </c>
      <c r="C107" s="164"/>
      <c r="D107" s="92"/>
      <c r="E107" s="145"/>
      <c r="F107" s="162"/>
      <c r="G107" s="162"/>
    </row>
    <row r="108" spans="1:7">
      <c r="A108" s="144">
        <v>2011106</v>
      </c>
      <c r="B108" s="167" t="s">
        <v>173</v>
      </c>
      <c r="C108" s="164"/>
      <c r="D108" s="92"/>
      <c r="E108" s="145"/>
      <c r="F108" s="162"/>
      <c r="G108" s="162"/>
    </row>
    <row r="109" spans="1:7">
      <c r="A109" s="144">
        <v>2011150</v>
      </c>
      <c r="B109" s="163" t="s">
        <v>120</v>
      </c>
      <c r="C109" s="164"/>
      <c r="D109" s="92"/>
      <c r="E109" s="145"/>
      <c r="F109" s="162"/>
      <c r="G109" s="162"/>
    </row>
    <row r="110" spans="1:7">
      <c r="A110" s="144">
        <v>2011199</v>
      </c>
      <c r="B110" s="163" t="s">
        <v>174</v>
      </c>
      <c r="C110" s="164">
        <v>444</v>
      </c>
      <c r="D110" s="92"/>
      <c r="E110" s="145"/>
      <c r="F110" s="162">
        <f>E110/C110*100</f>
        <v>0</v>
      </c>
      <c r="G110" s="162"/>
    </row>
    <row r="111" spans="1:7">
      <c r="A111" s="144">
        <v>20113</v>
      </c>
      <c r="B111" s="161" t="s">
        <v>175</v>
      </c>
      <c r="C111" s="145">
        <f>SUM(C112:C121)</f>
        <v>3</v>
      </c>
      <c r="D111" s="92">
        <f>SUM(D112:D121)</f>
        <v>33</v>
      </c>
      <c r="E111" s="145">
        <f>SUM(E112:E121)</f>
        <v>71</v>
      </c>
      <c r="F111" s="162">
        <f>E111/C111*100</f>
        <v>2366.66666666667</v>
      </c>
      <c r="G111" s="162">
        <f>E111/D111*100</f>
        <v>215.151515151515</v>
      </c>
    </row>
    <row r="112" spans="1:7">
      <c r="A112" s="144">
        <v>2011301</v>
      </c>
      <c r="B112" s="163" t="s">
        <v>111</v>
      </c>
      <c r="C112" s="145"/>
      <c r="D112" s="165">
        <v>7</v>
      </c>
      <c r="E112" s="145"/>
      <c r="F112" s="162"/>
      <c r="G112" s="162"/>
    </row>
    <row r="113" spans="1:7">
      <c r="A113" s="144">
        <v>2011302</v>
      </c>
      <c r="B113" s="163" t="s">
        <v>112</v>
      </c>
      <c r="C113" s="145"/>
      <c r="D113" s="165">
        <v>14</v>
      </c>
      <c r="E113" s="164">
        <v>29</v>
      </c>
      <c r="F113" s="162"/>
      <c r="G113" s="162"/>
    </row>
    <row r="114" spans="1:7">
      <c r="A114" s="144">
        <v>2011303</v>
      </c>
      <c r="B114" s="163" t="s">
        <v>113</v>
      </c>
      <c r="C114" s="145"/>
      <c r="D114" s="165"/>
      <c r="E114" s="164"/>
      <c r="F114" s="162"/>
      <c r="G114" s="162"/>
    </row>
    <row r="115" spans="1:7">
      <c r="A115" s="144">
        <v>2011304</v>
      </c>
      <c r="B115" s="167" t="s">
        <v>176</v>
      </c>
      <c r="C115" s="145"/>
      <c r="D115" s="165"/>
      <c r="E115" s="164"/>
      <c r="F115" s="162"/>
      <c r="G115" s="162"/>
    </row>
    <row r="116" spans="1:7">
      <c r="A116" s="144">
        <v>2011305</v>
      </c>
      <c r="B116" s="167" t="s">
        <v>177</v>
      </c>
      <c r="C116" s="145"/>
      <c r="D116" s="165"/>
      <c r="E116" s="164"/>
      <c r="F116" s="162"/>
      <c r="G116" s="162"/>
    </row>
    <row r="117" spans="1:7">
      <c r="A117" s="144">
        <v>2011306</v>
      </c>
      <c r="B117" s="167" t="s">
        <v>178</v>
      </c>
      <c r="C117" s="145"/>
      <c r="D117" s="165"/>
      <c r="E117" s="164"/>
      <c r="F117" s="162"/>
      <c r="G117" s="162"/>
    </row>
    <row r="118" spans="1:7">
      <c r="A118" s="144">
        <v>2011307</v>
      </c>
      <c r="B118" s="163" t="s">
        <v>179</v>
      </c>
      <c r="C118" s="145"/>
      <c r="D118" s="165"/>
      <c r="E118" s="164"/>
      <c r="F118" s="162"/>
      <c r="G118" s="162"/>
    </row>
    <row r="119" spans="1:7">
      <c r="A119" s="144">
        <v>2011308</v>
      </c>
      <c r="B119" s="163" t="s">
        <v>180</v>
      </c>
      <c r="C119" s="145"/>
      <c r="D119" s="165">
        <v>12</v>
      </c>
      <c r="E119" s="164">
        <v>42</v>
      </c>
      <c r="F119" s="162"/>
      <c r="G119" s="162"/>
    </row>
    <row r="120" spans="1:7">
      <c r="A120" s="144">
        <v>2011350</v>
      </c>
      <c r="B120" s="163" t="s">
        <v>120</v>
      </c>
      <c r="C120" s="145"/>
      <c r="D120" s="92"/>
      <c r="E120" s="145"/>
      <c r="F120" s="162"/>
      <c r="G120" s="162"/>
    </row>
    <row r="121" spans="1:7">
      <c r="A121" s="144">
        <v>2011399</v>
      </c>
      <c r="B121" s="167" t="s">
        <v>181</v>
      </c>
      <c r="C121" s="164">
        <v>3</v>
      </c>
      <c r="D121" s="92"/>
      <c r="E121" s="145"/>
      <c r="F121" s="162">
        <f>E121/C121*100</f>
        <v>0</v>
      </c>
      <c r="G121" s="162"/>
    </row>
    <row r="122" spans="1:7">
      <c r="A122" s="144">
        <v>20114</v>
      </c>
      <c r="B122" s="167" t="s">
        <v>182</v>
      </c>
      <c r="C122" s="145">
        <f>SUM(C123:C133)</f>
        <v>0</v>
      </c>
      <c r="D122" s="92"/>
      <c r="E122" s="145">
        <f>SUM(E123:E133)</f>
        <v>0</v>
      </c>
      <c r="F122" s="162"/>
      <c r="G122" s="162"/>
    </row>
    <row r="123" spans="1:7">
      <c r="A123" s="144">
        <v>2011401</v>
      </c>
      <c r="B123" s="167" t="s">
        <v>111</v>
      </c>
      <c r="C123" s="145"/>
      <c r="D123" s="92"/>
      <c r="E123" s="145"/>
      <c r="F123" s="162"/>
      <c r="G123" s="162"/>
    </row>
    <row r="124" spans="1:7">
      <c r="A124" s="144">
        <v>2011402</v>
      </c>
      <c r="B124" s="161" t="s">
        <v>112</v>
      </c>
      <c r="C124" s="145"/>
      <c r="D124" s="92"/>
      <c r="E124" s="145"/>
      <c r="F124" s="162"/>
      <c r="G124" s="162"/>
    </row>
    <row r="125" spans="1:7">
      <c r="A125" s="144">
        <v>2011403</v>
      </c>
      <c r="B125" s="163" t="s">
        <v>113</v>
      </c>
      <c r="C125" s="145"/>
      <c r="D125" s="92"/>
      <c r="E125" s="145"/>
      <c r="F125" s="162"/>
      <c r="G125" s="162"/>
    </row>
    <row r="126" spans="1:7">
      <c r="A126" s="144">
        <v>2011404</v>
      </c>
      <c r="B126" s="163" t="s">
        <v>183</v>
      </c>
      <c r="C126" s="145"/>
      <c r="D126" s="92"/>
      <c r="E126" s="145"/>
      <c r="F126" s="162"/>
      <c r="G126" s="162"/>
    </row>
    <row r="127" spans="1:7">
      <c r="A127" s="144">
        <v>2011405</v>
      </c>
      <c r="B127" s="163" t="s">
        <v>184</v>
      </c>
      <c r="C127" s="145"/>
      <c r="D127" s="92"/>
      <c r="E127" s="145"/>
      <c r="F127" s="162"/>
      <c r="G127" s="162"/>
    </row>
    <row r="128" spans="1:7">
      <c r="A128" s="144">
        <v>2011408</v>
      </c>
      <c r="B128" s="167" t="s">
        <v>185</v>
      </c>
      <c r="C128" s="145"/>
      <c r="D128" s="92"/>
      <c r="E128" s="145"/>
      <c r="F128" s="162"/>
      <c r="G128" s="162"/>
    </row>
    <row r="129" spans="1:7">
      <c r="A129" s="144">
        <v>2011409</v>
      </c>
      <c r="B129" s="163" t="s">
        <v>186</v>
      </c>
      <c r="C129" s="145"/>
      <c r="D129" s="92"/>
      <c r="E129" s="145"/>
      <c r="F129" s="162"/>
      <c r="G129" s="162"/>
    </row>
    <row r="130" spans="1:7">
      <c r="A130" s="144">
        <v>2011410</v>
      </c>
      <c r="B130" s="163" t="s">
        <v>187</v>
      </c>
      <c r="C130" s="145"/>
      <c r="D130" s="92"/>
      <c r="E130" s="145"/>
      <c r="F130" s="162"/>
      <c r="G130" s="162"/>
    </row>
    <row r="131" spans="1:7">
      <c r="A131" s="144">
        <v>2011411</v>
      </c>
      <c r="B131" s="163" t="s">
        <v>188</v>
      </c>
      <c r="C131" s="145"/>
      <c r="D131" s="92"/>
      <c r="E131" s="145"/>
      <c r="F131" s="162"/>
      <c r="G131" s="162"/>
    </row>
    <row r="132" spans="1:7">
      <c r="A132" s="144">
        <v>2011450</v>
      </c>
      <c r="B132" s="163" t="s">
        <v>120</v>
      </c>
      <c r="C132" s="145"/>
      <c r="D132" s="92"/>
      <c r="E132" s="145"/>
      <c r="F132" s="162"/>
      <c r="G132" s="162"/>
    </row>
    <row r="133" spans="1:7">
      <c r="A133" s="144">
        <v>2011499</v>
      </c>
      <c r="B133" s="163" t="s">
        <v>189</v>
      </c>
      <c r="C133" s="145"/>
      <c r="D133" s="92"/>
      <c r="E133" s="145"/>
      <c r="F133" s="162"/>
      <c r="G133" s="162"/>
    </row>
    <row r="134" spans="1:7">
      <c r="A134" s="144">
        <v>20123</v>
      </c>
      <c r="B134" s="163" t="s">
        <v>190</v>
      </c>
      <c r="C134" s="145">
        <f>SUM(C135:C140)</f>
        <v>7</v>
      </c>
      <c r="D134" s="92">
        <f>SUM(D135:D140)</f>
        <v>4</v>
      </c>
      <c r="E134" s="145">
        <f>SUM(E135:E140)</f>
        <v>4</v>
      </c>
      <c r="F134" s="162">
        <f>E134/C134*100</f>
        <v>57.1428571428571</v>
      </c>
      <c r="G134" s="162">
        <f>E134/D134*100</f>
        <v>100</v>
      </c>
    </row>
    <row r="135" spans="1:7">
      <c r="A135" s="144">
        <v>2012301</v>
      </c>
      <c r="B135" s="163" t="s">
        <v>111</v>
      </c>
      <c r="C135" s="145"/>
      <c r="D135" s="92"/>
      <c r="E135" s="145"/>
      <c r="F135" s="162"/>
      <c r="G135" s="162"/>
    </row>
    <row r="136" spans="1:7">
      <c r="A136" s="144">
        <v>2012302</v>
      </c>
      <c r="B136" s="163" t="s">
        <v>112</v>
      </c>
      <c r="C136" s="164">
        <v>7</v>
      </c>
      <c r="D136" s="92"/>
      <c r="E136" s="145"/>
      <c r="F136" s="162">
        <f>E136/C136*100</f>
        <v>0</v>
      </c>
      <c r="G136" s="162"/>
    </row>
    <row r="137" spans="1:7">
      <c r="A137" s="144">
        <v>2012303</v>
      </c>
      <c r="B137" s="167" t="s">
        <v>113</v>
      </c>
      <c r="C137" s="145"/>
      <c r="D137" s="92"/>
      <c r="E137" s="145"/>
      <c r="F137" s="162"/>
      <c r="G137" s="162"/>
    </row>
    <row r="138" ht="14.25" spans="1:7">
      <c r="A138" s="144">
        <v>2012304</v>
      </c>
      <c r="B138" s="167" t="s">
        <v>191</v>
      </c>
      <c r="C138" s="145"/>
      <c r="D138" s="165">
        <v>4</v>
      </c>
      <c r="E138" s="171">
        <v>4</v>
      </c>
      <c r="F138" s="162"/>
      <c r="G138" s="162"/>
    </row>
    <row r="139" spans="1:7">
      <c r="A139" s="144">
        <v>2012350</v>
      </c>
      <c r="B139" s="167" t="s">
        <v>120</v>
      </c>
      <c r="C139" s="145"/>
      <c r="D139" s="92"/>
      <c r="E139" s="145"/>
      <c r="F139" s="162"/>
      <c r="G139" s="162"/>
    </row>
    <row r="140" spans="1:7">
      <c r="A140" s="144">
        <v>2012399</v>
      </c>
      <c r="B140" s="161" t="s">
        <v>192</v>
      </c>
      <c r="C140" s="145"/>
      <c r="D140" s="92"/>
      <c r="E140" s="145"/>
      <c r="F140" s="162"/>
      <c r="G140" s="162"/>
    </row>
    <row r="141" spans="1:7">
      <c r="A141" s="144">
        <v>20125</v>
      </c>
      <c r="B141" s="163" t="s">
        <v>193</v>
      </c>
      <c r="C141" s="145">
        <f>SUM(C142:C148)</f>
        <v>0</v>
      </c>
      <c r="D141" s="92"/>
      <c r="E141" s="145">
        <f>SUM(E142:E148)</f>
        <v>0</v>
      </c>
      <c r="F141" s="162"/>
      <c r="G141" s="162"/>
    </row>
    <row r="142" spans="1:7">
      <c r="A142" s="144">
        <v>2012501</v>
      </c>
      <c r="B142" s="163" t="s">
        <v>111</v>
      </c>
      <c r="C142" s="145"/>
      <c r="D142" s="92"/>
      <c r="E142" s="145"/>
      <c r="F142" s="162"/>
      <c r="G142" s="162"/>
    </row>
    <row r="143" spans="1:7">
      <c r="A143" s="144">
        <v>2012502</v>
      </c>
      <c r="B143" s="167" t="s">
        <v>112</v>
      </c>
      <c r="C143" s="145"/>
      <c r="D143" s="92"/>
      <c r="E143" s="145"/>
      <c r="F143" s="162"/>
      <c r="G143" s="162"/>
    </row>
    <row r="144" spans="1:7">
      <c r="A144" s="144">
        <v>2012503</v>
      </c>
      <c r="B144" s="167" t="s">
        <v>113</v>
      </c>
      <c r="C144" s="145"/>
      <c r="D144" s="92"/>
      <c r="E144" s="145"/>
      <c r="F144" s="162"/>
      <c r="G144" s="162"/>
    </row>
    <row r="145" spans="1:7">
      <c r="A145" s="144">
        <v>2012504</v>
      </c>
      <c r="B145" s="167" t="s">
        <v>194</v>
      </c>
      <c r="C145" s="145"/>
      <c r="D145" s="92"/>
      <c r="E145" s="145"/>
      <c r="F145" s="162"/>
      <c r="G145" s="162"/>
    </row>
    <row r="146" spans="1:7">
      <c r="A146" s="144">
        <v>2012505</v>
      </c>
      <c r="B146" s="161" t="s">
        <v>195</v>
      </c>
      <c r="C146" s="145"/>
      <c r="D146" s="92"/>
      <c r="E146" s="145"/>
      <c r="F146" s="162"/>
      <c r="G146" s="162"/>
    </row>
    <row r="147" spans="1:7">
      <c r="A147" s="144">
        <v>2012550</v>
      </c>
      <c r="B147" s="163" t="s">
        <v>120</v>
      </c>
      <c r="C147" s="145"/>
      <c r="D147" s="92"/>
      <c r="E147" s="145"/>
      <c r="F147" s="162"/>
      <c r="G147" s="162"/>
    </row>
    <row r="148" spans="1:7">
      <c r="A148" s="144">
        <v>2012599</v>
      </c>
      <c r="B148" s="163" t="s">
        <v>196</v>
      </c>
      <c r="C148" s="145"/>
      <c r="D148" s="92"/>
      <c r="E148" s="145"/>
      <c r="F148" s="162"/>
      <c r="G148" s="162"/>
    </row>
    <row r="149" spans="1:7">
      <c r="A149" s="144">
        <v>20126</v>
      </c>
      <c r="B149" s="167" t="s">
        <v>197</v>
      </c>
      <c r="C149" s="145">
        <f>SUM(C150:C154)</f>
        <v>0</v>
      </c>
      <c r="D149" s="92"/>
      <c r="E149" s="145">
        <f>SUM(E150:E154)</f>
        <v>0</v>
      </c>
      <c r="F149" s="162"/>
      <c r="G149" s="162"/>
    </row>
    <row r="150" spans="1:7">
      <c r="A150" s="144">
        <v>2012601</v>
      </c>
      <c r="B150" s="167" t="s">
        <v>111</v>
      </c>
      <c r="C150" s="145"/>
      <c r="D150" s="92"/>
      <c r="E150" s="145"/>
      <c r="F150" s="162"/>
      <c r="G150" s="162"/>
    </row>
    <row r="151" spans="1:7">
      <c r="A151" s="144">
        <v>2012602</v>
      </c>
      <c r="B151" s="167" t="s">
        <v>112</v>
      </c>
      <c r="C151" s="145"/>
      <c r="D151" s="92"/>
      <c r="E151" s="145"/>
      <c r="F151" s="162"/>
      <c r="G151" s="162"/>
    </row>
    <row r="152" spans="1:7">
      <c r="A152" s="144">
        <v>2012603</v>
      </c>
      <c r="B152" s="163" t="s">
        <v>113</v>
      </c>
      <c r="C152" s="145"/>
      <c r="D152" s="92"/>
      <c r="E152" s="145"/>
      <c r="F152" s="162"/>
      <c r="G152" s="162"/>
    </row>
    <row r="153" spans="1:7">
      <c r="A153" s="144">
        <v>2012604</v>
      </c>
      <c r="B153" s="168" t="s">
        <v>198</v>
      </c>
      <c r="C153" s="145"/>
      <c r="D153" s="92"/>
      <c r="E153" s="145"/>
      <c r="F153" s="162"/>
      <c r="G153" s="162"/>
    </row>
    <row r="154" spans="1:7">
      <c r="A154" s="144">
        <v>2012699</v>
      </c>
      <c r="B154" s="163" t="s">
        <v>199</v>
      </c>
      <c r="C154" s="145"/>
      <c r="D154" s="92"/>
      <c r="E154" s="145"/>
      <c r="F154" s="162"/>
      <c r="G154" s="162"/>
    </row>
    <row r="155" spans="1:7">
      <c r="A155" s="144">
        <v>20128</v>
      </c>
      <c r="B155" s="167" t="s">
        <v>200</v>
      </c>
      <c r="C155" s="145">
        <f>SUM(C156:C161)</f>
        <v>124</v>
      </c>
      <c r="D155" s="92">
        <f>SUM(D156:D161)</f>
        <v>111</v>
      </c>
      <c r="E155" s="145">
        <f>SUM(E156:E161)</f>
        <v>120</v>
      </c>
      <c r="F155" s="162">
        <f>E155/C155*100</f>
        <v>96.7741935483871</v>
      </c>
      <c r="G155" s="162">
        <f>E155/D155*100</f>
        <v>108.108108108108</v>
      </c>
    </row>
    <row r="156" ht="14.25" spans="1:7">
      <c r="A156" s="144">
        <v>2012801</v>
      </c>
      <c r="B156" s="167" t="s">
        <v>111</v>
      </c>
      <c r="C156" s="164">
        <v>110</v>
      </c>
      <c r="D156" s="165">
        <v>106</v>
      </c>
      <c r="E156" s="171">
        <v>120</v>
      </c>
      <c r="F156" s="162">
        <f>E156/C156*100</f>
        <v>109.090909090909</v>
      </c>
      <c r="G156" s="162">
        <f>E156/D156*100</f>
        <v>113.207547169811</v>
      </c>
    </row>
    <row r="157" spans="1:7">
      <c r="A157" s="144">
        <v>2012802</v>
      </c>
      <c r="B157" s="167" t="s">
        <v>112</v>
      </c>
      <c r="C157" s="164">
        <v>14</v>
      </c>
      <c r="D157" s="165">
        <v>5</v>
      </c>
      <c r="E157" s="145"/>
      <c r="F157" s="162">
        <f>E157/C157*100</f>
        <v>0</v>
      </c>
      <c r="G157" s="162">
        <f>E157/D157*100</f>
        <v>0</v>
      </c>
    </row>
    <row r="158" spans="1:7">
      <c r="A158" s="144">
        <v>2012803</v>
      </c>
      <c r="B158" s="161" t="s">
        <v>113</v>
      </c>
      <c r="C158" s="145"/>
      <c r="D158" s="92"/>
      <c r="E158" s="145"/>
      <c r="F158" s="162"/>
      <c r="G158" s="162"/>
    </row>
    <row r="159" spans="1:7">
      <c r="A159" s="144">
        <v>2012804</v>
      </c>
      <c r="B159" s="163" t="s">
        <v>125</v>
      </c>
      <c r="C159" s="146"/>
      <c r="D159" s="172"/>
      <c r="E159" s="146"/>
      <c r="F159" s="162"/>
      <c r="G159" s="162"/>
    </row>
    <row r="160" spans="1:7">
      <c r="A160" s="144">
        <v>2012850</v>
      </c>
      <c r="B160" s="163" t="s">
        <v>120</v>
      </c>
      <c r="C160" s="145"/>
      <c r="D160" s="92"/>
      <c r="E160" s="145"/>
      <c r="F160" s="162"/>
      <c r="G160" s="162"/>
    </row>
    <row r="161" spans="1:7">
      <c r="A161" s="144">
        <v>2012899</v>
      </c>
      <c r="B161" s="163" t="s">
        <v>201</v>
      </c>
      <c r="C161" s="145"/>
      <c r="D161" s="92"/>
      <c r="E161" s="145"/>
      <c r="F161" s="162"/>
      <c r="G161" s="162"/>
    </row>
    <row r="162" spans="1:7">
      <c r="A162" s="144">
        <v>20129</v>
      </c>
      <c r="B162" s="167" t="s">
        <v>202</v>
      </c>
      <c r="C162" s="145">
        <f>SUM(C163:C168)</f>
        <v>209</v>
      </c>
      <c r="D162" s="92">
        <f>SUM(D163:D168)</f>
        <v>462</v>
      </c>
      <c r="E162" s="145">
        <f>SUM(E163:E168)</f>
        <v>913</v>
      </c>
      <c r="F162" s="162">
        <f>E162/C162*100</f>
        <v>436.842105263158</v>
      </c>
      <c r="G162" s="162">
        <f>E162/D162*100</f>
        <v>197.619047619048</v>
      </c>
    </row>
    <row r="163" ht="14.25" spans="1:7">
      <c r="A163" s="144">
        <v>2012901</v>
      </c>
      <c r="B163" s="167" t="s">
        <v>111</v>
      </c>
      <c r="C163" s="164">
        <v>116</v>
      </c>
      <c r="D163" s="165">
        <v>225</v>
      </c>
      <c r="E163" s="171">
        <v>650</v>
      </c>
      <c r="F163" s="162">
        <f>E163/C163*100</f>
        <v>560.344827586207</v>
      </c>
      <c r="G163" s="162">
        <f>E163/D163*100</f>
        <v>288.888888888889</v>
      </c>
    </row>
    <row r="164" ht="14.25" spans="1:7">
      <c r="A164" s="144">
        <v>2012902</v>
      </c>
      <c r="B164" s="167" t="s">
        <v>112</v>
      </c>
      <c r="C164" s="164">
        <v>80</v>
      </c>
      <c r="D164" s="165">
        <v>184</v>
      </c>
      <c r="E164" s="173">
        <v>160</v>
      </c>
      <c r="F164" s="162">
        <f>E164/C164*100</f>
        <v>200</v>
      </c>
      <c r="G164" s="162">
        <f>E164/D164*100</f>
        <v>86.9565217391304</v>
      </c>
    </row>
    <row r="165" ht="14.25" spans="1:7">
      <c r="A165" s="144">
        <v>2012903</v>
      </c>
      <c r="B165" s="163" t="s">
        <v>113</v>
      </c>
      <c r="C165" s="164"/>
      <c r="D165" s="165"/>
      <c r="E165" s="173"/>
      <c r="F165" s="162"/>
      <c r="G165" s="162"/>
    </row>
    <row r="166" ht="14.25" spans="1:7">
      <c r="A166" s="144">
        <v>2012906</v>
      </c>
      <c r="B166" s="163" t="s">
        <v>203</v>
      </c>
      <c r="C166" s="164"/>
      <c r="D166" s="165">
        <v>18</v>
      </c>
      <c r="E166" s="173">
        <v>67</v>
      </c>
      <c r="F166" s="162"/>
      <c r="G166" s="162"/>
    </row>
    <row r="167" ht="14.25" spans="1:7">
      <c r="A167" s="144">
        <v>2012950</v>
      </c>
      <c r="B167" s="167" t="s">
        <v>120</v>
      </c>
      <c r="C167" s="164"/>
      <c r="D167" s="165"/>
      <c r="E167" s="173"/>
      <c r="F167" s="162"/>
      <c r="G167" s="162"/>
    </row>
    <row r="168" ht="14.25" spans="1:7">
      <c r="A168" s="144">
        <v>2012999</v>
      </c>
      <c r="B168" s="167" t="s">
        <v>204</v>
      </c>
      <c r="C168" s="164">
        <v>13</v>
      </c>
      <c r="D168" s="165">
        <v>35</v>
      </c>
      <c r="E168" s="173">
        <v>36</v>
      </c>
      <c r="F168" s="162">
        <f>E168/C168*100</f>
        <v>276.923076923077</v>
      </c>
      <c r="G168" s="162">
        <f>E168/D168*100</f>
        <v>102.857142857143</v>
      </c>
    </row>
    <row r="169" spans="1:7">
      <c r="A169" s="144">
        <v>20131</v>
      </c>
      <c r="B169" s="167" t="s">
        <v>205</v>
      </c>
      <c r="C169" s="145">
        <f>SUM(C170:C175)</f>
        <v>1284</v>
      </c>
      <c r="D169" s="92">
        <f>SUM(D170:D175)</f>
        <v>1651</v>
      </c>
      <c r="E169" s="145">
        <f>SUM(E170:E175)</f>
        <v>2500</v>
      </c>
      <c r="F169" s="162">
        <f>E169/C169*100</f>
        <v>194.704049844237</v>
      </c>
      <c r="G169" s="162">
        <f>E169/D169*100</f>
        <v>151.423379769836</v>
      </c>
    </row>
    <row r="170" ht="14.25" spans="1:7">
      <c r="A170" s="144">
        <v>2013101</v>
      </c>
      <c r="B170" s="167" t="s">
        <v>111</v>
      </c>
      <c r="C170" s="164">
        <v>1163</v>
      </c>
      <c r="D170" s="165">
        <v>1582</v>
      </c>
      <c r="E170" s="171">
        <v>2500</v>
      </c>
      <c r="F170" s="162">
        <f>E170/C170*100</f>
        <v>214.961306964746</v>
      </c>
      <c r="G170" s="162">
        <f>E170/D170*100</f>
        <v>158.02781289507</v>
      </c>
    </row>
    <row r="171" spans="1:7">
      <c r="A171" s="144">
        <v>2013102</v>
      </c>
      <c r="B171" s="163" t="s">
        <v>112</v>
      </c>
      <c r="C171" s="164">
        <v>121</v>
      </c>
      <c r="D171" s="165">
        <v>69</v>
      </c>
      <c r="E171" s="145"/>
      <c r="F171" s="162">
        <f>E171/C171*100</f>
        <v>0</v>
      </c>
      <c r="G171" s="162">
        <f>E171/D171*100</f>
        <v>0</v>
      </c>
    </row>
    <row r="172" spans="1:7">
      <c r="A172" s="144">
        <v>2013103</v>
      </c>
      <c r="B172" s="163" t="s">
        <v>113</v>
      </c>
      <c r="C172" s="164"/>
      <c r="D172" s="92"/>
      <c r="E172" s="145"/>
      <c r="F172" s="162"/>
      <c r="G172" s="162"/>
    </row>
    <row r="173" spans="1:7">
      <c r="A173" s="144">
        <v>2013105</v>
      </c>
      <c r="B173" s="163" t="s">
        <v>206</v>
      </c>
      <c r="C173" s="164"/>
      <c r="D173" s="92"/>
      <c r="E173" s="145"/>
      <c r="F173" s="162"/>
      <c r="G173" s="162"/>
    </row>
    <row r="174" spans="1:7">
      <c r="A174" s="144">
        <v>2013150</v>
      </c>
      <c r="B174" s="167" t="s">
        <v>120</v>
      </c>
      <c r="C174" s="164"/>
      <c r="D174" s="92"/>
      <c r="E174" s="145"/>
      <c r="F174" s="162"/>
      <c r="G174" s="162"/>
    </row>
    <row r="175" spans="1:7">
      <c r="A175" s="144">
        <v>2013199</v>
      </c>
      <c r="B175" s="167" t="s">
        <v>207</v>
      </c>
      <c r="C175" s="145"/>
      <c r="D175" s="92"/>
      <c r="E175" s="145"/>
      <c r="F175" s="162"/>
      <c r="G175" s="162"/>
    </row>
    <row r="176" spans="1:7">
      <c r="A176" s="144">
        <v>20132</v>
      </c>
      <c r="B176" s="167" t="s">
        <v>208</v>
      </c>
      <c r="C176" s="145">
        <f>SUM(C177:C182)</f>
        <v>641</v>
      </c>
      <c r="D176" s="92">
        <f>SUM(D177:D182)</f>
        <v>416</v>
      </c>
      <c r="E176" s="145">
        <f>SUM(E177:E182)</f>
        <v>590</v>
      </c>
      <c r="F176" s="162">
        <f>E176/C176*100</f>
        <v>92.0436817472699</v>
      </c>
      <c r="G176" s="162">
        <f>E176/D176*100</f>
        <v>141.826923076923</v>
      </c>
    </row>
    <row r="177" ht="14.25" spans="1:7">
      <c r="A177" s="144">
        <v>2013201</v>
      </c>
      <c r="B177" s="163" t="s">
        <v>111</v>
      </c>
      <c r="C177" s="164">
        <v>194</v>
      </c>
      <c r="D177" s="165">
        <v>284</v>
      </c>
      <c r="E177" s="171">
        <v>458</v>
      </c>
      <c r="F177" s="162">
        <f>E177/C177*100</f>
        <v>236.082474226804</v>
      </c>
      <c r="G177" s="162">
        <f>E177/D177*100</f>
        <v>161.267605633803</v>
      </c>
    </row>
    <row r="178" ht="14.25" spans="1:7">
      <c r="A178" s="144">
        <v>2013202</v>
      </c>
      <c r="B178" s="163" t="s">
        <v>112</v>
      </c>
      <c r="C178" s="164">
        <v>447</v>
      </c>
      <c r="D178" s="165">
        <v>114</v>
      </c>
      <c r="E178" s="173">
        <v>116</v>
      </c>
      <c r="F178" s="162">
        <f>E178/C178*100</f>
        <v>25.9507829977629</v>
      </c>
      <c r="G178" s="162">
        <f>E178/D178*100</f>
        <v>101.754385964912</v>
      </c>
    </row>
    <row r="179" ht="14.25" spans="1:7">
      <c r="A179" s="144">
        <v>2013203</v>
      </c>
      <c r="B179" s="163" t="s">
        <v>113</v>
      </c>
      <c r="C179" s="145"/>
      <c r="D179" s="92"/>
      <c r="E179" s="173"/>
      <c r="F179" s="162"/>
      <c r="G179" s="162"/>
    </row>
    <row r="180" ht="14.25" spans="1:7">
      <c r="A180" s="144">
        <v>2013204</v>
      </c>
      <c r="B180" s="163" t="s">
        <v>209</v>
      </c>
      <c r="C180" s="145"/>
      <c r="D180" s="92"/>
      <c r="E180" s="173"/>
      <c r="F180" s="162"/>
      <c r="G180" s="162"/>
    </row>
    <row r="181" ht="14.25" spans="1:7">
      <c r="A181" s="144">
        <v>2013250</v>
      </c>
      <c r="B181" s="163" t="s">
        <v>120</v>
      </c>
      <c r="C181" s="145"/>
      <c r="D181" s="92"/>
      <c r="E181" s="173"/>
      <c r="F181" s="162"/>
      <c r="G181" s="162"/>
    </row>
    <row r="182" ht="14.25" spans="1:7">
      <c r="A182" s="144">
        <v>2013299</v>
      </c>
      <c r="B182" s="167" t="s">
        <v>210</v>
      </c>
      <c r="C182" s="145"/>
      <c r="D182" s="165">
        <v>18</v>
      </c>
      <c r="E182" s="173">
        <v>16</v>
      </c>
      <c r="F182" s="162"/>
      <c r="G182" s="162"/>
    </row>
    <row r="183" spans="1:7">
      <c r="A183" s="144">
        <v>20133</v>
      </c>
      <c r="B183" s="167" t="s">
        <v>211</v>
      </c>
      <c r="C183" s="145">
        <f>SUM(C184:C189)</f>
        <v>327</v>
      </c>
      <c r="D183" s="92">
        <f>SUM(D184:D189)</f>
        <v>461</v>
      </c>
      <c r="E183" s="145">
        <f>SUM(E184:E189)</f>
        <v>310</v>
      </c>
      <c r="F183" s="162">
        <f>E183/C183*100</f>
        <v>94.8012232415902</v>
      </c>
      <c r="G183" s="162">
        <f>E183/D183*100</f>
        <v>67.2451193058568</v>
      </c>
    </row>
    <row r="184" spans="1:7">
      <c r="A184" s="144">
        <v>2013301</v>
      </c>
      <c r="B184" s="161" t="s">
        <v>111</v>
      </c>
      <c r="C184" s="164">
        <v>188</v>
      </c>
      <c r="D184" s="165">
        <v>233</v>
      </c>
      <c r="E184" s="145">
        <v>310</v>
      </c>
      <c r="F184" s="162">
        <f>E184/C184*100</f>
        <v>164.893617021277</v>
      </c>
      <c r="G184" s="162">
        <f>E184/D184*100</f>
        <v>133.047210300429</v>
      </c>
    </row>
    <row r="185" spans="1:7">
      <c r="A185" s="144">
        <v>2013302</v>
      </c>
      <c r="B185" s="163" t="s">
        <v>112</v>
      </c>
      <c r="C185" s="164">
        <v>133</v>
      </c>
      <c r="D185" s="165">
        <v>228</v>
      </c>
      <c r="E185" s="145"/>
      <c r="F185" s="162">
        <f>E185/C185*100</f>
        <v>0</v>
      </c>
      <c r="G185" s="162">
        <f>E185/D185*100</f>
        <v>0</v>
      </c>
    </row>
    <row r="186" spans="1:7">
      <c r="A186" s="144">
        <v>2013303</v>
      </c>
      <c r="B186" s="163" t="s">
        <v>113</v>
      </c>
      <c r="C186" s="164"/>
      <c r="D186" s="92"/>
      <c r="E186" s="145"/>
      <c r="F186" s="162"/>
      <c r="G186" s="162"/>
    </row>
    <row r="187" spans="1:7">
      <c r="A187" s="144">
        <v>2013304</v>
      </c>
      <c r="B187" s="163" t="s">
        <v>212</v>
      </c>
      <c r="C187" s="164"/>
      <c r="D187" s="92"/>
      <c r="E187" s="145"/>
      <c r="F187" s="162"/>
      <c r="G187" s="162"/>
    </row>
    <row r="188" spans="1:7">
      <c r="A188" s="144">
        <v>2013350</v>
      </c>
      <c r="B188" s="163" t="s">
        <v>120</v>
      </c>
      <c r="C188" s="164">
        <v>6</v>
      </c>
      <c r="D188" s="92"/>
      <c r="E188" s="145"/>
      <c r="F188" s="162">
        <f>E188/C188*100</f>
        <v>0</v>
      </c>
      <c r="G188" s="162"/>
    </row>
    <row r="189" spans="1:7">
      <c r="A189" s="144">
        <v>2013399</v>
      </c>
      <c r="B189" s="167" t="s">
        <v>213</v>
      </c>
      <c r="C189" s="164"/>
      <c r="D189" s="92"/>
      <c r="E189" s="145"/>
      <c r="F189" s="162"/>
      <c r="G189" s="162"/>
    </row>
    <row r="190" spans="1:7">
      <c r="A190" s="144">
        <v>20134</v>
      </c>
      <c r="B190" s="167" t="s">
        <v>214</v>
      </c>
      <c r="C190" s="145">
        <f>SUM(C191:C197)</f>
        <v>203</v>
      </c>
      <c r="D190" s="92">
        <f>SUM(D191:D197)</f>
        <v>198</v>
      </c>
      <c r="E190" s="145">
        <f>SUM(E191:E197)</f>
        <v>203</v>
      </c>
      <c r="F190" s="162">
        <f>E190/C190*100</f>
        <v>100</v>
      </c>
      <c r="G190" s="162">
        <f>E190/D190*100</f>
        <v>102.525252525253</v>
      </c>
    </row>
    <row r="191" ht="14.25" spans="1:7">
      <c r="A191" s="144">
        <v>2013401</v>
      </c>
      <c r="B191" s="167" t="s">
        <v>111</v>
      </c>
      <c r="C191" s="164">
        <v>182</v>
      </c>
      <c r="D191" s="165">
        <v>169</v>
      </c>
      <c r="E191" s="171">
        <v>200</v>
      </c>
      <c r="F191" s="162">
        <f>E191/C191*100</f>
        <v>109.89010989011</v>
      </c>
      <c r="G191" s="162">
        <f>E191/D191*100</f>
        <v>118.343195266272</v>
      </c>
    </row>
    <row r="192" ht="14.25" spans="1:7">
      <c r="A192" s="144">
        <v>2013402</v>
      </c>
      <c r="B192" s="163" t="s">
        <v>112</v>
      </c>
      <c r="C192" s="164">
        <v>21</v>
      </c>
      <c r="D192" s="165">
        <v>26</v>
      </c>
      <c r="E192" s="173"/>
      <c r="F192" s="162">
        <f>E192/C192*100</f>
        <v>0</v>
      </c>
      <c r="G192" s="162">
        <f>E192/D192*100</f>
        <v>0</v>
      </c>
    </row>
    <row r="193" ht="14.25" spans="1:7">
      <c r="A193" s="144">
        <v>2013403</v>
      </c>
      <c r="B193" s="163" t="s">
        <v>113</v>
      </c>
      <c r="C193" s="145"/>
      <c r="D193" s="165"/>
      <c r="E193" s="173"/>
      <c r="F193" s="162"/>
      <c r="G193" s="162"/>
    </row>
    <row r="194" ht="14.25" spans="1:7">
      <c r="A194" s="144">
        <v>2013404</v>
      </c>
      <c r="B194" s="163" t="s">
        <v>215</v>
      </c>
      <c r="C194" s="145"/>
      <c r="D194" s="165">
        <v>3</v>
      </c>
      <c r="E194" s="173">
        <v>3</v>
      </c>
      <c r="F194" s="162"/>
      <c r="G194" s="162"/>
    </row>
    <row r="195" spans="1:7">
      <c r="A195" s="144">
        <v>2013405</v>
      </c>
      <c r="B195" s="163" t="s">
        <v>216</v>
      </c>
      <c r="C195" s="145"/>
      <c r="D195" s="92"/>
      <c r="E195" s="164"/>
      <c r="F195" s="162"/>
      <c r="G195" s="162"/>
    </row>
    <row r="196" spans="1:7">
      <c r="A196" s="144">
        <v>2013450</v>
      </c>
      <c r="B196" s="163" t="s">
        <v>120</v>
      </c>
      <c r="C196" s="146"/>
      <c r="D196" s="172"/>
      <c r="E196" s="146"/>
      <c r="F196" s="162"/>
      <c r="G196" s="162"/>
    </row>
    <row r="197" spans="1:7">
      <c r="A197" s="144">
        <v>2013499</v>
      </c>
      <c r="B197" s="167" t="s">
        <v>217</v>
      </c>
      <c r="C197" s="146"/>
      <c r="D197" s="172"/>
      <c r="E197" s="146"/>
      <c r="F197" s="162"/>
      <c r="G197" s="162"/>
    </row>
    <row r="198" spans="1:7">
      <c r="A198" s="144">
        <v>20135</v>
      </c>
      <c r="B198" s="167" t="s">
        <v>218</v>
      </c>
      <c r="C198" s="146">
        <f>SUM(C199:C203)</f>
        <v>0</v>
      </c>
      <c r="D198" s="172">
        <f>SUM(D199:D203)</f>
        <v>0</v>
      </c>
      <c r="E198" s="146">
        <f>SUM(E199:E203)</f>
        <v>0</v>
      </c>
      <c r="F198" s="162"/>
      <c r="G198" s="162"/>
    </row>
    <row r="199" spans="1:7">
      <c r="A199" s="144">
        <v>2013501</v>
      </c>
      <c r="B199" s="167" t="s">
        <v>111</v>
      </c>
      <c r="C199" s="145"/>
      <c r="D199" s="92"/>
      <c r="E199" s="145"/>
      <c r="F199" s="162"/>
      <c r="G199" s="162"/>
    </row>
    <row r="200" spans="1:7">
      <c r="A200" s="144">
        <v>2013502</v>
      </c>
      <c r="B200" s="161" t="s">
        <v>112</v>
      </c>
      <c r="C200" s="145"/>
      <c r="D200" s="92"/>
      <c r="E200" s="145"/>
      <c r="F200" s="162"/>
      <c r="G200" s="162"/>
    </row>
    <row r="201" spans="1:7">
      <c r="A201" s="144">
        <v>2013503</v>
      </c>
      <c r="B201" s="163" t="s">
        <v>113</v>
      </c>
      <c r="C201" s="174"/>
      <c r="D201" s="175"/>
      <c r="E201" s="174"/>
      <c r="F201" s="162"/>
      <c r="G201" s="162"/>
    </row>
    <row r="202" spans="1:7">
      <c r="A202" s="144">
        <v>2013550</v>
      </c>
      <c r="B202" s="163" t="s">
        <v>120</v>
      </c>
      <c r="C202" s="174"/>
      <c r="D202" s="175"/>
      <c r="E202" s="174"/>
      <c r="F202" s="162"/>
      <c r="G202" s="162"/>
    </row>
    <row r="203" spans="1:7">
      <c r="A203" s="144">
        <v>2013599</v>
      </c>
      <c r="B203" s="163" t="s">
        <v>219</v>
      </c>
      <c r="C203" s="174"/>
      <c r="D203" s="175"/>
      <c r="E203" s="174"/>
      <c r="F203" s="162"/>
      <c r="G203" s="162"/>
    </row>
    <row r="204" spans="1:7">
      <c r="A204" s="144">
        <v>20136</v>
      </c>
      <c r="B204" s="167" t="s">
        <v>220</v>
      </c>
      <c r="C204" s="174">
        <f>SUM(C205:C209)</f>
        <v>70</v>
      </c>
      <c r="D204" s="175">
        <f>SUM(D205:D209)</f>
        <v>117</v>
      </c>
      <c r="E204" s="174">
        <f>SUM(E205:E209)</f>
        <v>267</v>
      </c>
      <c r="F204" s="162">
        <f>E204/C204*100</f>
        <v>381.428571428571</v>
      </c>
      <c r="G204" s="162">
        <f>E204/D204*100</f>
        <v>228.205128205128</v>
      </c>
    </row>
    <row r="205" ht="14.25" spans="1:7">
      <c r="A205" s="144">
        <v>2013601</v>
      </c>
      <c r="B205" s="167" t="s">
        <v>111</v>
      </c>
      <c r="C205" s="176"/>
      <c r="D205" s="165">
        <v>96</v>
      </c>
      <c r="E205" s="171">
        <v>176</v>
      </c>
      <c r="F205" s="162"/>
      <c r="G205" s="162"/>
    </row>
    <row r="206" ht="14.25" spans="1:7">
      <c r="A206" s="144">
        <v>2013602</v>
      </c>
      <c r="B206" s="167" t="s">
        <v>112</v>
      </c>
      <c r="C206" s="164">
        <v>37</v>
      </c>
      <c r="D206" s="165">
        <v>20</v>
      </c>
      <c r="E206" s="173">
        <v>82</v>
      </c>
      <c r="F206" s="162">
        <f>E206/C206*100</f>
        <v>221.621621621622</v>
      </c>
      <c r="G206" s="162">
        <f>E206/D206*100</f>
        <v>410</v>
      </c>
    </row>
    <row r="207" spans="1:7">
      <c r="A207" s="144">
        <v>2013603</v>
      </c>
      <c r="B207" s="163" t="s">
        <v>113</v>
      </c>
      <c r="C207" s="164"/>
      <c r="D207" s="165"/>
      <c r="E207" s="164"/>
      <c r="F207" s="162"/>
      <c r="G207" s="162"/>
    </row>
    <row r="208" spans="1:7">
      <c r="A208" s="144">
        <v>2013650</v>
      </c>
      <c r="B208" s="163" t="s">
        <v>120</v>
      </c>
      <c r="C208" s="164"/>
      <c r="D208" s="165"/>
      <c r="E208" s="164"/>
      <c r="F208" s="162"/>
      <c r="G208" s="162"/>
    </row>
    <row r="209" ht="14.25" spans="1:7">
      <c r="A209" s="144">
        <v>2013699</v>
      </c>
      <c r="B209" s="163" t="s">
        <v>221</v>
      </c>
      <c r="C209" s="164">
        <v>33</v>
      </c>
      <c r="D209" s="165">
        <v>1</v>
      </c>
      <c r="E209" s="171">
        <v>9</v>
      </c>
      <c r="F209" s="162">
        <f>E209/C209*100</f>
        <v>27.2727272727273</v>
      </c>
      <c r="G209" s="162">
        <f>E209/D209*100</f>
        <v>900</v>
      </c>
    </row>
    <row r="210" spans="1:7">
      <c r="A210" s="144">
        <v>20137</v>
      </c>
      <c r="B210" s="163" t="s">
        <v>222</v>
      </c>
      <c r="C210" s="176">
        <f>SUM(C211:C216)</f>
        <v>0</v>
      </c>
      <c r="D210" s="177">
        <f>SUM(D211:D216)</f>
        <v>0</v>
      </c>
      <c r="E210" s="176">
        <f>SUM(E211:E216)</f>
        <v>0</v>
      </c>
      <c r="F210" s="162"/>
      <c r="G210" s="162"/>
    </row>
    <row r="211" spans="1:7">
      <c r="A211" s="144">
        <v>2013701</v>
      </c>
      <c r="B211" s="163" t="s">
        <v>111</v>
      </c>
      <c r="C211" s="176"/>
      <c r="D211" s="177"/>
      <c r="E211" s="176"/>
      <c r="F211" s="162"/>
      <c r="G211" s="162"/>
    </row>
    <row r="212" spans="1:7">
      <c r="A212" s="144">
        <v>2013702</v>
      </c>
      <c r="B212" s="163" t="s">
        <v>112</v>
      </c>
      <c r="C212" s="176"/>
      <c r="D212" s="177"/>
      <c r="E212" s="176"/>
      <c r="F212" s="162"/>
      <c r="G212" s="162"/>
    </row>
    <row r="213" spans="1:7">
      <c r="A213" s="144">
        <v>2013703</v>
      </c>
      <c r="B213" s="163" t="s">
        <v>113</v>
      </c>
      <c r="C213" s="174"/>
      <c r="D213" s="175"/>
      <c r="E213" s="174"/>
      <c r="F213" s="162"/>
      <c r="G213" s="162"/>
    </row>
    <row r="214" spans="1:7">
      <c r="A214" s="144">
        <v>2013704</v>
      </c>
      <c r="B214" s="163" t="s">
        <v>223</v>
      </c>
      <c r="C214" s="174"/>
      <c r="D214" s="175"/>
      <c r="E214" s="174"/>
      <c r="F214" s="162"/>
      <c r="G214" s="162"/>
    </row>
    <row r="215" spans="1:7">
      <c r="A215" s="144">
        <v>2013750</v>
      </c>
      <c r="B215" s="163" t="s">
        <v>120</v>
      </c>
      <c r="C215" s="174"/>
      <c r="D215" s="175"/>
      <c r="E215" s="174"/>
      <c r="F215" s="162"/>
      <c r="G215" s="162"/>
    </row>
    <row r="216" spans="1:7">
      <c r="A216" s="144">
        <v>2013799</v>
      </c>
      <c r="B216" s="163" t="s">
        <v>224</v>
      </c>
      <c r="C216" s="174"/>
      <c r="D216" s="175"/>
      <c r="E216" s="174"/>
      <c r="F216" s="162"/>
      <c r="G216" s="162"/>
    </row>
    <row r="217" spans="1:7">
      <c r="A217" s="144">
        <v>20138</v>
      </c>
      <c r="B217" s="163" t="s">
        <v>225</v>
      </c>
      <c r="C217" s="174">
        <f>SUM(C218:C231)</f>
        <v>1184</v>
      </c>
      <c r="D217" s="175">
        <f>SUM(D218:D231)</f>
        <v>3830</v>
      </c>
      <c r="E217" s="174">
        <f>SUM(E218:E231)</f>
        <v>3588</v>
      </c>
      <c r="F217" s="162">
        <f>E217/C217*100</f>
        <v>303.040540540541</v>
      </c>
      <c r="G217" s="162">
        <f>E217/D217*100</f>
        <v>93.6814621409922</v>
      </c>
    </row>
    <row r="218" ht="14.25" spans="1:7">
      <c r="A218" s="144">
        <v>2013801</v>
      </c>
      <c r="B218" s="163" t="s">
        <v>111</v>
      </c>
      <c r="C218" s="178">
        <v>1103</v>
      </c>
      <c r="D218" s="165">
        <v>3254</v>
      </c>
      <c r="E218" s="171">
        <v>3289</v>
      </c>
      <c r="F218" s="162">
        <f>E218/C218*100</f>
        <v>298.18676337262</v>
      </c>
      <c r="G218" s="162">
        <f>E218/D218*100</f>
        <v>101.075599262446</v>
      </c>
    </row>
    <row r="219" ht="14.25" spans="1:7">
      <c r="A219" s="144">
        <v>2013802</v>
      </c>
      <c r="B219" s="163" t="s">
        <v>112</v>
      </c>
      <c r="C219" s="178">
        <v>81</v>
      </c>
      <c r="D219" s="165">
        <v>552</v>
      </c>
      <c r="E219" s="173">
        <v>283</v>
      </c>
      <c r="F219" s="162">
        <f>E219/C219*100</f>
        <v>349.382716049383</v>
      </c>
      <c r="G219" s="162">
        <f>E219/D219*100</f>
        <v>51.268115942029</v>
      </c>
    </row>
    <row r="220" spans="1:7">
      <c r="A220" s="144">
        <v>2013803</v>
      </c>
      <c r="B220" s="163" t="s">
        <v>113</v>
      </c>
      <c r="C220" s="145"/>
      <c r="D220" s="165"/>
      <c r="E220" s="164"/>
      <c r="F220" s="162"/>
      <c r="G220" s="162"/>
    </row>
    <row r="221" spans="1:7">
      <c r="A221" s="144">
        <v>2013804</v>
      </c>
      <c r="B221" s="163" t="s">
        <v>226</v>
      </c>
      <c r="C221" s="145"/>
      <c r="D221" s="165"/>
      <c r="E221" s="164"/>
      <c r="F221" s="162"/>
      <c r="G221" s="162"/>
    </row>
    <row r="222" spans="1:7">
      <c r="A222" s="144">
        <v>2013805</v>
      </c>
      <c r="B222" s="163" t="s">
        <v>227</v>
      </c>
      <c r="C222" s="145"/>
      <c r="D222" s="165"/>
      <c r="E222" s="164"/>
      <c r="F222" s="162"/>
      <c r="G222" s="162"/>
    </row>
    <row r="223" spans="1:7">
      <c r="A223" s="144">
        <v>2013808</v>
      </c>
      <c r="B223" s="163" t="s">
        <v>152</v>
      </c>
      <c r="C223" s="145"/>
      <c r="D223" s="165"/>
      <c r="E223" s="164"/>
      <c r="F223" s="162"/>
      <c r="G223" s="162"/>
    </row>
    <row r="224" spans="1:7">
      <c r="A224" s="144">
        <v>2013810</v>
      </c>
      <c r="B224" s="163" t="s">
        <v>228</v>
      </c>
      <c r="C224" s="145"/>
      <c r="D224" s="165"/>
      <c r="E224" s="164"/>
      <c r="F224" s="162"/>
      <c r="G224" s="162"/>
    </row>
    <row r="225" ht="14.25" spans="1:7">
      <c r="A225" s="144">
        <v>2013812</v>
      </c>
      <c r="B225" s="163" t="s">
        <v>229</v>
      </c>
      <c r="C225" s="145"/>
      <c r="D225" s="165">
        <v>16</v>
      </c>
      <c r="E225" s="171">
        <v>16</v>
      </c>
      <c r="F225" s="162"/>
      <c r="G225" s="162"/>
    </row>
    <row r="226" spans="1:7">
      <c r="A226" s="144">
        <v>2013813</v>
      </c>
      <c r="B226" s="163" t="s">
        <v>230</v>
      </c>
      <c r="C226" s="145"/>
      <c r="D226" s="165"/>
      <c r="E226" s="164"/>
      <c r="F226" s="162"/>
      <c r="G226" s="162"/>
    </row>
    <row r="227" spans="1:7">
      <c r="A227" s="144">
        <v>2013814</v>
      </c>
      <c r="B227" s="163" t="s">
        <v>231</v>
      </c>
      <c r="C227" s="145"/>
      <c r="D227" s="165"/>
      <c r="E227" s="145"/>
      <c r="F227" s="162"/>
      <c r="G227" s="162"/>
    </row>
    <row r="228" spans="1:7">
      <c r="A228" s="144">
        <v>2013815</v>
      </c>
      <c r="B228" s="163" t="s">
        <v>232</v>
      </c>
      <c r="C228" s="145"/>
      <c r="D228" s="165"/>
      <c r="E228" s="145"/>
      <c r="F228" s="162"/>
      <c r="G228" s="162"/>
    </row>
    <row r="229" spans="1:7">
      <c r="A229" s="144">
        <v>2013816</v>
      </c>
      <c r="B229" s="163" t="s">
        <v>233</v>
      </c>
      <c r="C229" s="145"/>
      <c r="D229" s="165">
        <v>8</v>
      </c>
      <c r="E229" s="145"/>
      <c r="F229" s="162"/>
      <c r="G229" s="162"/>
    </row>
    <row r="230" spans="1:7">
      <c r="A230" s="144">
        <v>2013850</v>
      </c>
      <c r="B230" s="163" t="s">
        <v>120</v>
      </c>
      <c r="C230" s="145"/>
      <c r="D230" s="92"/>
      <c r="E230" s="145"/>
      <c r="F230" s="162"/>
      <c r="G230" s="162"/>
    </row>
    <row r="231" spans="1:7">
      <c r="A231" s="144">
        <v>2013899</v>
      </c>
      <c r="B231" s="163" t="s">
        <v>234</v>
      </c>
      <c r="C231" s="145"/>
      <c r="D231" s="92"/>
      <c r="E231" s="145"/>
      <c r="F231" s="162"/>
      <c r="G231" s="162"/>
    </row>
    <row r="232" spans="1:7">
      <c r="A232" s="144">
        <v>20199</v>
      </c>
      <c r="B232" s="163" t="s">
        <v>235</v>
      </c>
      <c r="C232" s="145">
        <f>SUM(C233:C234)</f>
        <v>528</v>
      </c>
      <c r="D232" s="92">
        <f>SUM(D233:D234)</f>
        <v>404</v>
      </c>
      <c r="E232" s="145">
        <f>SUM(E233:E234)</f>
        <v>352</v>
      </c>
      <c r="F232" s="162">
        <f>E232/C232*100</f>
        <v>66.6666666666667</v>
      </c>
      <c r="G232" s="162">
        <f>E232/D232*100</f>
        <v>87.1287128712871</v>
      </c>
    </row>
    <row r="233" spans="1:7">
      <c r="A233" s="144">
        <v>2019901</v>
      </c>
      <c r="B233" s="167" t="s">
        <v>236</v>
      </c>
      <c r="C233" s="145"/>
      <c r="D233" s="92"/>
      <c r="E233" s="145"/>
      <c r="F233" s="162"/>
      <c r="G233" s="162"/>
    </row>
    <row r="234" ht="14.25" spans="1:7">
      <c r="A234" s="144">
        <v>2019999</v>
      </c>
      <c r="B234" s="167" t="s">
        <v>237</v>
      </c>
      <c r="C234" s="178">
        <v>528</v>
      </c>
      <c r="D234" s="165">
        <v>404</v>
      </c>
      <c r="E234" s="171">
        <v>352</v>
      </c>
      <c r="F234" s="162">
        <f>E234/C234*100</f>
        <v>66.6666666666667</v>
      </c>
      <c r="G234" s="162">
        <f>E234/D234*100</f>
        <v>87.1287128712871</v>
      </c>
    </row>
    <row r="235" spans="1:7">
      <c r="A235" s="144">
        <v>202</v>
      </c>
      <c r="B235" s="161" t="s">
        <v>238</v>
      </c>
      <c r="C235" s="145">
        <f>SUM(C236:C238)</f>
        <v>0</v>
      </c>
      <c r="D235" s="92">
        <f>SUM(D236:D238)</f>
        <v>0</v>
      </c>
      <c r="E235" s="145">
        <f>SUM(E236:E238)</f>
        <v>0</v>
      </c>
      <c r="F235" s="162"/>
      <c r="G235" s="162"/>
    </row>
    <row r="236" spans="1:7">
      <c r="A236" s="144">
        <v>20205</v>
      </c>
      <c r="B236" s="163" t="s">
        <v>239</v>
      </c>
      <c r="C236" s="145"/>
      <c r="D236" s="92"/>
      <c r="E236" s="145"/>
      <c r="F236" s="162"/>
      <c r="G236" s="162"/>
    </row>
    <row r="237" spans="1:7">
      <c r="A237" s="144">
        <v>20206</v>
      </c>
      <c r="B237" s="163" t="s">
        <v>240</v>
      </c>
      <c r="C237" s="145"/>
      <c r="D237" s="92"/>
      <c r="E237" s="145"/>
      <c r="F237" s="162"/>
      <c r="G237" s="162"/>
    </row>
    <row r="238" spans="1:7">
      <c r="A238" s="144">
        <v>20299</v>
      </c>
      <c r="B238" s="163" t="s">
        <v>241</v>
      </c>
      <c r="C238" s="145"/>
      <c r="D238" s="92"/>
      <c r="E238" s="145"/>
      <c r="F238" s="162"/>
      <c r="G238" s="162"/>
    </row>
    <row r="239" spans="1:7">
      <c r="A239" s="144">
        <v>203</v>
      </c>
      <c r="B239" s="161" t="s">
        <v>242</v>
      </c>
      <c r="C239" s="145">
        <f>SUM(C240,C244,C246,C248,C256)</f>
        <v>0</v>
      </c>
      <c r="D239" s="92">
        <f>SUM(D240,D244,D246,D248,D256)</f>
        <v>14</v>
      </c>
      <c r="E239" s="145">
        <f>SUM(E240,E244,E246,E248,E256)</f>
        <v>0</v>
      </c>
      <c r="F239" s="162"/>
      <c r="G239" s="162"/>
    </row>
    <row r="240" ht="17.25" spans="1:7">
      <c r="A240" s="179">
        <v>20301</v>
      </c>
      <c r="B240" s="180" t="s">
        <v>243</v>
      </c>
      <c r="C240" s="145">
        <f>SUM(C241:C243)</f>
        <v>0</v>
      </c>
      <c r="D240" s="92">
        <f>SUM(D241:D243)</f>
        <v>0</v>
      </c>
      <c r="E240" s="145">
        <f>SUM(E241:E243)</f>
        <v>0</v>
      </c>
      <c r="F240" s="162"/>
      <c r="G240" s="162"/>
    </row>
    <row r="241" ht="17.25" spans="1:7">
      <c r="A241" s="179">
        <v>2030101</v>
      </c>
      <c r="B241" s="180" t="s">
        <v>244</v>
      </c>
      <c r="C241" s="145"/>
      <c r="D241" s="92"/>
      <c r="E241" s="145"/>
      <c r="F241" s="162"/>
      <c r="G241" s="162"/>
    </row>
    <row r="242" ht="17.25" spans="1:7">
      <c r="A242" s="179">
        <v>2030102</v>
      </c>
      <c r="B242" s="180" t="s">
        <v>245</v>
      </c>
      <c r="C242" s="145"/>
      <c r="D242" s="92"/>
      <c r="E242" s="145"/>
      <c r="F242" s="162"/>
      <c r="G242" s="162"/>
    </row>
    <row r="243" ht="17.25" spans="1:7">
      <c r="A243" s="179">
        <v>2030199</v>
      </c>
      <c r="B243" s="180" t="s">
        <v>246</v>
      </c>
      <c r="C243" s="145"/>
      <c r="D243" s="92"/>
      <c r="E243" s="145"/>
      <c r="F243" s="162"/>
      <c r="G243" s="162"/>
    </row>
    <row r="244" ht="17.25" spans="1:7">
      <c r="A244" s="179">
        <v>20304</v>
      </c>
      <c r="B244" s="180" t="s">
        <v>247</v>
      </c>
      <c r="C244" s="145">
        <f>SUM(C245)</f>
        <v>0</v>
      </c>
      <c r="D244" s="92">
        <f>SUM(D245)</f>
        <v>0</v>
      </c>
      <c r="E244" s="145">
        <f>SUM(E245)</f>
        <v>0</v>
      </c>
      <c r="F244" s="162"/>
      <c r="G244" s="162"/>
    </row>
    <row r="245" ht="17.25" spans="1:7">
      <c r="A245" s="179">
        <v>2030401</v>
      </c>
      <c r="B245" s="180" t="s">
        <v>248</v>
      </c>
      <c r="C245" s="145"/>
      <c r="D245" s="92"/>
      <c r="E245" s="145"/>
      <c r="F245" s="162"/>
      <c r="G245" s="162"/>
    </row>
    <row r="246" ht="17.25" spans="1:7">
      <c r="A246" s="179">
        <v>20305</v>
      </c>
      <c r="B246" s="180" t="s">
        <v>249</v>
      </c>
      <c r="C246" s="145">
        <f>SUM(C247)</f>
        <v>0</v>
      </c>
      <c r="D246" s="92">
        <f>SUM(D247)</f>
        <v>0</v>
      </c>
      <c r="E246" s="145">
        <f>SUM(E247)</f>
        <v>0</v>
      </c>
      <c r="F246" s="162"/>
      <c r="G246" s="162"/>
    </row>
    <row r="247" ht="17.25" spans="1:7">
      <c r="A247" s="179">
        <v>2030501</v>
      </c>
      <c r="B247" s="180" t="s">
        <v>250</v>
      </c>
      <c r="C247" s="145"/>
      <c r="D247" s="92"/>
      <c r="E247" s="145"/>
      <c r="F247" s="162"/>
      <c r="G247" s="162"/>
    </row>
    <row r="248" spans="1:7">
      <c r="A248" s="144">
        <v>20306</v>
      </c>
      <c r="B248" s="167" t="s">
        <v>251</v>
      </c>
      <c r="C248" s="145">
        <f>SUM(C249:C255)</f>
        <v>0</v>
      </c>
      <c r="D248" s="92">
        <f>SUM(D249:D255)</f>
        <v>14</v>
      </c>
      <c r="E248" s="145">
        <f>SUM(E249:E255)</f>
        <v>0</v>
      </c>
      <c r="F248" s="162"/>
      <c r="G248" s="162"/>
    </row>
    <row r="249" spans="1:7">
      <c r="A249" s="144">
        <v>2030601</v>
      </c>
      <c r="B249" s="167" t="s">
        <v>252</v>
      </c>
      <c r="C249" s="145"/>
      <c r="D249" s="92"/>
      <c r="E249" s="145"/>
      <c r="F249" s="162"/>
      <c r="G249" s="162"/>
    </row>
    <row r="250" spans="1:7">
      <c r="A250" s="144">
        <v>2030602</v>
      </c>
      <c r="B250" s="163" t="s">
        <v>253</v>
      </c>
      <c r="C250" s="145"/>
      <c r="D250" s="92"/>
      <c r="E250" s="145"/>
      <c r="F250" s="162"/>
      <c r="G250" s="162"/>
    </row>
    <row r="251" spans="1:7">
      <c r="A251" s="144">
        <v>2030603</v>
      </c>
      <c r="B251" s="163" t="s">
        <v>254</v>
      </c>
      <c r="C251" s="145"/>
      <c r="D251" s="92"/>
      <c r="E251" s="145"/>
      <c r="F251" s="162"/>
      <c r="G251" s="162"/>
    </row>
    <row r="252" spans="1:7">
      <c r="A252" s="144">
        <v>2030604</v>
      </c>
      <c r="B252" s="163" t="s">
        <v>255</v>
      </c>
      <c r="C252" s="145"/>
      <c r="D252" s="92"/>
      <c r="E252" s="145"/>
      <c r="F252" s="162"/>
      <c r="G252" s="162"/>
    </row>
    <row r="253" spans="1:7">
      <c r="A253" s="144">
        <v>2030607</v>
      </c>
      <c r="B253" s="167" t="s">
        <v>256</v>
      </c>
      <c r="C253" s="145"/>
      <c r="D253" s="165">
        <v>1</v>
      </c>
      <c r="E253" s="145"/>
      <c r="F253" s="162"/>
      <c r="G253" s="162"/>
    </row>
    <row r="254" spans="1:7">
      <c r="A254" s="144">
        <v>2030608</v>
      </c>
      <c r="B254" s="167" t="s">
        <v>257</v>
      </c>
      <c r="C254" s="145"/>
      <c r="D254" s="92"/>
      <c r="E254" s="145"/>
      <c r="F254" s="162"/>
      <c r="G254" s="162"/>
    </row>
    <row r="255" spans="1:7">
      <c r="A255" s="144">
        <v>2030699</v>
      </c>
      <c r="B255" s="167" t="s">
        <v>258</v>
      </c>
      <c r="C255" s="145"/>
      <c r="D255" s="165">
        <v>13</v>
      </c>
      <c r="E255" s="145"/>
      <c r="F255" s="162"/>
      <c r="G255" s="162"/>
    </row>
    <row r="256" spans="1:7">
      <c r="A256" s="144">
        <v>20399</v>
      </c>
      <c r="B256" s="167" t="s">
        <v>259</v>
      </c>
      <c r="C256" s="145">
        <f>SUM(C257)</f>
        <v>0</v>
      </c>
      <c r="D256" s="92">
        <f>SUM(D257)</f>
        <v>0</v>
      </c>
      <c r="E256" s="145">
        <f>SUM(E257)</f>
        <v>0</v>
      </c>
      <c r="F256" s="162"/>
      <c r="G256" s="162"/>
    </row>
    <row r="257" ht="17.25" spans="1:7">
      <c r="A257" s="179">
        <v>2039999</v>
      </c>
      <c r="B257" s="180" t="s">
        <v>260</v>
      </c>
      <c r="C257" s="145"/>
      <c r="D257" s="92"/>
      <c r="E257" s="145"/>
      <c r="F257" s="162"/>
      <c r="G257" s="162"/>
    </row>
    <row r="258" spans="1:7">
      <c r="A258" s="144">
        <v>204</v>
      </c>
      <c r="B258" s="161" t="s">
        <v>35</v>
      </c>
      <c r="C258" s="145">
        <f>SUM(C259,C262,C273,C280,C288,C297,C311,C321,C331,C339,C345)</f>
        <v>6451</v>
      </c>
      <c r="D258" s="92">
        <f>SUM(D259,D262,D273,D280,D288,D297,D311,D321,D331,D339,D345)</f>
        <v>7369</v>
      </c>
      <c r="E258" s="145">
        <f>SUM(E259,E262,E273,E280,E288,E297,E311,E321,E331,E339,E345)</f>
        <v>8800</v>
      </c>
      <c r="F258" s="162">
        <f>E258/C258*100</f>
        <v>136.412959231127</v>
      </c>
      <c r="G258" s="162">
        <f>E258/D258*100</f>
        <v>119.419188492333</v>
      </c>
    </row>
    <row r="259" spans="1:7">
      <c r="A259" s="144">
        <v>20401</v>
      </c>
      <c r="B259" s="163" t="s">
        <v>261</v>
      </c>
      <c r="C259" s="145">
        <f>SUM(C260:C261)</f>
        <v>0</v>
      </c>
      <c r="D259" s="92">
        <f>SUM(D260:D261)</f>
        <v>0</v>
      </c>
      <c r="E259" s="145">
        <f>SUM(E260:E261)</f>
        <v>0</v>
      </c>
      <c r="F259" s="162"/>
      <c r="G259" s="162"/>
    </row>
    <row r="260" spans="1:7">
      <c r="A260" s="144">
        <v>2040101</v>
      </c>
      <c r="B260" s="163" t="s">
        <v>262</v>
      </c>
      <c r="C260" s="145"/>
      <c r="D260" s="92"/>
      <c r="E260" s="145"/>
      <c r="F260" s="162"/>
      <c r="G260" s="162"/>
    </row>
    <row r="261" spans="1:7">
      <c r="A261" s="144">
        <v>2040199</v>
      </c>
      <c r="B261" s="167" t="s">
        <v>263</v>
      </c>
      <c r="C261" s="145"/>
      <c r="D261" s="92"/>
      <c r="E261" s="145"/>
      <c r="F261" s="162"/>
      <c r="G261" s="162"/>
    </row>
    <row r="262" spans="1:7">
      <c r="A262" s="144">
        <v>20402</v>
      </c>
      <c r="B262" s="167" t="s">
        <v>264</v>
      </c>
      <c r="C262" s="145">
        <f>SUM(C263:C272)</f>
        <v>5289</v>
      </c>
      <c r="D262" s="92">
        <f>SUM(D263:D272)</f>
        <v>6022</v>
      </c>
      <c r="E262" s="145">
        <f>SUM(E263:E272)</f>
        <v>8315</v>
      </c>
      <c r="F262" s="162">
        <f>E262/C262*100</f>
        <v>157.213083758745</v>
      </c>
      <c r="G262" s="162">
        <f>E262/D262*100</f>
        <v>138.077050813683</v>
      </c>
    </row>
    <row r="263" ht="14.25" spans="1:7">
      <c r="A263" s="144">
        <v>2040201</v>
      </c>
      <c r="B263" s="167" t="s">
        <v>111</v>
      </c>
      <c r="C263" s="178">
        <v>3500</v>
      </c>
      <c r="D263" s="165">
        <v>3081</v>
      </c>
      <c r="E263" s="181">
        <v>5084</v>
      </c>
      <c r="F263" s="162">
        <f>E263/C263*100</f>
        <v>145.257142857143</v>
      </c>
      <c r="G263" s="162">
        <f>E263/D263*100</f>
        <v>165.011359948069</v>
      </c>
    </row>
    <row r="264" ht="14.25" spans="1:7">
      <c r="A264" s="144">
        <v>2040202</v>
      </c>
      <c r="B264" s="167" t="s">
        <v>112</v>
      </c>
      <c r="C264" s="178">
        <v>1572</v>
      </c>
      <c r="D264" s="165">
        <v>2796</v>
      </c>
      <c r="E264" s="181">
        <v>2178</v>
      </c>
      <c r="F264" s="162">
        <f>E264/C264*100</f>
        <v>138.549618320611</v>
      </c>
      <c r="G264" s="162">
        <f>E264/D264*100</f>
        <v>77.8969957081545</v>
      </c>
    </row>
    <row r="265" ht="14.25" spans="1:7">
      <c r="A265" s="144">
        <v>2040203</v>
      </c>
      <c r="B265" s="167" t="s">
        <v>113</v>
      </c>
      <c r="C265" s="178"/>
      <c r="D265" s="165"/>
      <c r="E265" s="181"/>
      <c r="F265" s="162"/>
      <c r="G265" s="162"/>
    </row>
    <row r="266" ht="14.25" spans="1:7">
      <c r="A266" s="144">
        <v>2040219</v>
      </c>
      <c r="B266" s="167" t="s">
        <v>152</v>
      </c>
      <c r="C266" s="178"/>
      <c r="D266" s="165"/>
      <c r="E266" s="181">
        <v>103</v>
      </c>
      <c r="F266" s="162"/>
      <c r="G266" s="162"/>
    </row>
    <row r="267" ht="14.25" spans="1:7">
      <c r="A267" s="144">
        <v>2040220</v>
      </c>
      <c r="B267" s="167" t="s">
        <v>265</v>
      </c>
      <c r="C267" s="178"/>
      <c r="D267" s="165"/>
      <c r="E267" s="181"/>
      <c r="F267" s="162"/>
      <c r="G267" s="162"/>
    </row>
    <row r="268" ht="14.25" spans="1:7">
      <c r="A268" s="144">
        <v>2040221</v>
      </c>
      <c r="B268" s="167" t="s">
        <v>266</v>
      </c>
      <c r="C268" s="178"/>
      <c r="D268" s="165"/>
      <c r="E268" s="181"/>
      <c r="F268" s="162"/>
      <c r="G268" s="162"/>
    </row>
    <row r="269" ht="14.25" spans="1:7">
      <c r="A269" s="144">
        <v>2040222</v>
      </c>
      <c r="B269" s="167" t="s">
        <v>267</v>
      </c>
      <c r="C269" s="178"/>
      <c r="D269" s="165"/>
      <c r="E269" s="181"/>
      <c r="F269" s="162"/>
      <c r="G269" s="162"/>
    </row>
    <row r="270" ht="14.25" spans="1:7">
      <c r="A270" s="144">
        <v>2040223</v>
      </c>
      <c r="B270" s="167" t="s">
        <v>268</v>
      </c>
      <c r="C270" s="178">
        <v>217</v>
      </c>
      <c r="D270" s="165">
        <v>0</v>
      </c>
      <c r="E270" s="181"/>
      <c r="F270" s="162">
        <f>E270/C270*100</f>
        <v>0</v>
      </c>
      <c r="G270" s="162"/>
    </row>
    <row r="271" spans="1:7">
      <c r="A271" s="144">
        <v>2040250</v>
      </c>
      <c r="B271" s="167" t="s">
        <v>120</v>
      </c>
      <c r="C271" s="181"/>
      <c r="D271" s="165"/>
      <c r="E271" s="181"/>
      <c r="F271" s="162"/>
      <c r="G271" s="162"/>
    </row>
    <row r="272" spans="1:7">
      <c r="A272" s="144">
        <v>2040299</v>
      </c>
      <c r="B272" s="167" t="s">
        <v>269</v>
      </c>
      <c r="C272" s="145"/>
      <c r="D272" s="165">
        <v>145</v>
      </c>
      <c r="E272" s="181">
        <v>950</v>
      </c>
      <c r="F272" s="162"/>
      <c r="G272" s="162"/>
    </row>
    <row r="273" spans="1:7">
      <c r="A273" s="144">
        <v>20403</v>
      </c>
      <c r="B273" s="163" t="s">
        <v>270</v>
      </c>
      <c r="C273" s="145">
        <f>SUM(C274:C279)</f>
        <v>401</v>
      </c>
      <c r="D273" s="92">
        <f>SUM(D274:D279)</f>
        <v>0</v>
      </c>
      <c r="E273" s="145">
        <f>SUM(E274:E279)</f>
        <v>0</v>
      </c>
      <c r="F273" s="162">
        <f>E273/C273*100</f>
        <v>0</v>
      </c>
      <c r="G273" s="162"/>
    </row>
    <row r="274" spans="1:7">
      <c r="A274" s="144">
        <v>2040301</v>
      </c>
      <c r="B274" s="163" t="s">
        <v>111</v>
      </c>
      <c r="C274" s="145"/>
      <c r="D274" s="92"/>
      <c r="E274" s="145"/>
      <c r="F274" s="162"/>
      <c r="G274" s="162"/>
    </row>
    <row r="275" spans="1:7">
      <c r="A275" s="144">
        <v>2040302</v>
      </c>
      <c r="B275" s="163" t="s">
        <v>112</v>
      </c>
      <c r="C275" s="145"/>
      <c r="D275" s="92"/>
      <c r="E275" s="145"/>
      <c r="F275" s="162"/>
      <c r="G275" s="162"/>
    </row>
    <row r="276" spans="1:7">
      <c r="A276" s="144">
        <v>2040303</v>
      </c>
      <c r="B276" s="167" t="s">
        <v>113</v>
      </c>
      <c r="C276" s="145"/>
      <c r="D276" s="92"/>
      <c r="E276" s="145"/>
      <c r="F276" s="162"/>
      <c r="G276" s="162"/>
    </row>
    <row r="277" spans="1:7">
      <c r="A277" s="144">
        <v>2040304</v>
      </c>
      <c r="B277" s="167" t="s">
        <v>271</v>
      </c>
      <c r="C277" s="145"/>
      <c r="D277" s="92"/>
      <c r="E277" s="145"/>
      <c r="F277" s="162"/>
      <c r="G277" s="162"/>
    </row>
    <row r="278" spans="1:7">
      <c r="A278" s="144">
        <v>2040350</v>
      </c>
      <c r="B278" s="167" t="s">
        <v>120</v>
      </c>
      <c r="C278" s="145"/>
      <c r="D278" s="92"/>
      <c r="E278" s="145"/>
      <c r="F278" s="162"/>
      <c r="G278" s="162"/>
    </row>
    <row r="279" ht="14.25" spans="1:7">
      <c r="A279" s="144">
        <v>2040399</v>
      </c>
      <c r="B279" s="161" t="s">
        <v>272</v>
      </c>
      <c r="C279" s="178">
        <v>401</v>
      </c>
      <c r="D279" s="92"/>
      <c r="E279" s="145"/>
      <c r="F279" s="162">
        <f>E279/C279*100</f>
        <v>0</v>
      </c>
      <c r="G279" s="162"/>
    </row>
    <row r="280" spans="1:7">
      <c r="A280" s="144">
        <v>20404</v>
      </c>
      <c r="B280" s="168" t="s">
        <v>273</v>
      </c>
      <c r="C280" s="145">
        <f>SUM(C281:C287)</f>
        <v>26</v>
      </c>
      <c r="D280" s="92">
        <f>SUM(D281:D287)</f>
        <v>6</v>
      </c>
      <c r="E280" s="145">
        <f>SUM(E281:E287)</f>
        <v>0</v>
      </c>
      <c r="F280" s="162">
        <f>E280/C280*100</f>
        <v>0</v>
      </c>
      <c r="G280" s="162">
        <f>E280/D280*100</f>
        <v>0</v>
      </c>
    </row>
    <row r="281" spans="1:7">
      <c r="A281" s="144">
        <v>2040401</v>
      </c>
      <c r="B281" s="163" t="s">
        <v>111</v>
      </c>
      <c r="C281" s="145"/>
      <c r="D281" s="92"/>
      <c r="E281" s="145"/>
      <c r="F281" s="162"/>
      <c r="G281" s="162"/>
    </row>
    <row r="282" spans="1:7">
      <c r="A282" s="144">
        <v>2040402</v>
      </c>
      <c r="B282" s="163" t="s">
        <v>112</v>
      </c>
      <c r="C282" s="145"/>
      <c r="D282" s="165">
        <v>6</v>
      </c>
      <c r="E282" s="145"/>
      <c r="F282" s="162"/>
      <c r="G282" s="162"/>
    </row>
    <row r="283" spans="1:7">
      <c r="A283" s="144">
        <v>2040403</v>
      </c>
      <c r="B283" s="167" t="s">
        <v>113</v>
      </c>
      <c r="C283" s="145"/>
      <c r="D283" s="92"/>
      <c r="E283" s="145"/>
      <c r="F283" s="162"/>
      <c r="G283" s="162"/>
    </row>
    <row r="284" spans="1:7">
      <c r="A284" s="144">
        <v>2040409</v>
      </c>
      <c r="B284" s="167" t="s">
        <v>274</v>
      </c>
      <c r="C284" s="145"/>
      <c r="D284" s="92"/>
      <c r="E284" s="145"/>
      <c r="F284" s="162"/>
      <c r="G284" s="162"/>
    </row>
    <row r="285" spans="1:7">
      <c r="A285" s="144">
        <v>2040410</v>
      </c>
      <c r="B285" s="167" t="s">
        <v>275</v>
      </c>
      <c r="C285" s="145"/>
      <c r="D285" s="92"/>
      <c r="E285" s="145"/>
      <c r="F285" s="162"/>
      <c r="G285" s="162"/>
    </row>
    <row r="286" spans="1:7">
      <c r="A286" s="144">
        <v>2040450</v>
      </c>
      <c r="B286" s="167" t="s">
        <v>120</v>
      </c>
      <c r="C286" s="145"/>
      <c r="D286" s="92"/>
      <c r="E286" s="145"/>
      <c r="F286" s="162"/>
      <c r="G286" s="162"/>
    </row>
    <row r="287" ht="14.25" spans="1:7">
      <c r="A287" s="144">
        <v>2040499</v>
      </c>
      <c r="B287" s="167" t="s">
        <v>276</v>
      </c>
      <c r="C287" s="178">
        <v>26</v>
      </c>
      <c r="D287" s="92"/>
      <c r="E287" s="145"/>
      <c r="F287" s="162">
        <f>E287/C287*100</f>
        <v>0</v>
      </c>
      <c r="G287" s="162"/>
    </row>
    <row r="288" spans="1:7">
      <c r="A288" s="144">
        <v>20405</v>
      </c>
      <c r="B288" s="161" t="s">
        <v>277</v>
      </c>
      <c r="C288" s="145">
        <f>SUM(C289:C296)</f>
        <v>13</v>
      </c>
      <c r="D288" s="92">
        <f>SUM(D289:D296)</f>
        <v>9</v>
      </c>
      <c r="E288" s="145">
        <f>SUM(E289:E296)</f>
        <v>22</v>
      </c>
      <c r="F288" s="162">
        <f>E288/C288*100</f>
        <v>169.230769230769</v>
      </c>
      <c r="G288" s="162">
        <f>E288/D288*100</f>
        <v>244.444444444444</v>
      </c>
    </row>
    <row r="289" spans="1:7">
      <c r="A289" s="144">
        <v>2040501</v>
      </c>
      <c r="B289" s="163" t="s">
        <v>111</v>
      </c>
      <c r="C289" s="145"/>
      <c r="D289" s="165">
        <v>3</v>
      </c>
      <c r="E289" s="181">
        <v>22</v>
      </c>
      <c r="F289" s="162"/>
      <c r="G289" s="162"/>
    </row>
    <row r="290" spans="1:7">
      <c r="A290" s="144">
        <v>2040502</v>
      </c>
      <c r="B290" s="163" t="s">
        <v>112</v>
      </c>
      <c r="C290" s="145"/>
      <c r="D290" s="165">
        <v>6</v>
      </c>
      <c r="E290" s="145"/>
      <c r="F290" s="162"/>
      <c r="G290" s="162"/>
    </row>
    <row r="291" spans="1:7">
      <c r="A291" s="144">
        <v>2040503</v>
      </c>
      <c r="B291" s="163" t="s">
        <v>113</v>
      </c>
      <c r="C291" s="145"/>
      <c r="D291" s="92"/>
      <c r="E291" s="145"/>
      <c r="F291" s="162"/>
      <c r="G291" s="162"/>
    </row>
    <row r="292" spans="1:7">
      <c r="A292" s="144">
        <v>2040504</v>
      </c>
      <c r="B292" s="167" t="s">
        <v>278</v>
      </c>
      <c r="C292" s="145"/>
      <c r="D292" s="92"/>
      <c r="E292" s="145"/>
      <c r="F292" s="162"/>
      <c r="G292" s="162"/>
    </row>
    <row r="293" spans="1:7">
      <c r="A293" s="144">
        <v>2040505</v>
      </c>
      <c r="B293" s="167" t="s">
        <v>279</v>
      </c>
      <c r="C293" s="145"/>
      <c r="D293" s="92"/>
      <c r="E293" s="145"/>
      <c r="F293" s="162"/>
      <c r="G293" s="162"/>
    </row>
    <row r="294" spans="1:7">
      <c r="A294" s="144">
        <v>2040506</v>
      </c>
      <c r="B294" s="167" t="s">
        <v>280</v>
      </c>
      <c r="C294" s="145"/>
      <c r="D294" s="92"/>
      <c r="E294" s="145"/>
      <c r="F294" s="162"/>
      <c r="G294" s="162"/>
    </row>
    <row r="295" spans="1:7">
      <c r="A295" s="144">
        <v>2040550</v>
      </c>
      <c r="B295" s="163" t="s">
        <v>120</v>
      </c>
      <c r="C295" s="145"/>
      <c r="D295" s="92"/>
      <c r="E295" s="145"/>
      <c r="F295" s="162"/>
      <c r="G295" s="162"/>
    </row>
    <row r="296" ht="14.25" spans="1:7">
      <c r="A296" s="144">
        <v>2040599</v>
      </c>
      <c r="B296" s="163" t="s">
        <v>281</v>
      </c>
      <c r="C296" s="178">
        <v>13</v>
      </c>
      <c r="D296" s="92"/>
      <c r="E296" s="145"/>
      <c r="F296" s="162">
        <f>E296/C296*100</f>
        <v>0</v>
      </c>
      <c r="G296" s="162"/>
    </row>
    <row r="297" spans="1:7">
      <c r="A297" s="144">
        <v>20406</v>
      </c>
      <c r="B297" s="163" t="s">
        <v>282</v>
      </c>
      <c r="C297" s="145">
        <f>SUM(C298:C310)</f>
        <v>722</v>
      </c>
      <c r="D297" s="92">
        <f>SUM(D298:D310)</f>
        <v>712</v>
      </c>
      <c r="E297" s="145">
        <f>SUM(E298:E310)</f>
        <v>463</v>
      </c>
      <c r="F297" s="162">
        <f>E297/C297*100</f>
        <v>64.1274238227147</v>
      </c>
      <c r="G297" s="162">
        <f>E297/D297*100</f>
        <v>65.0280898876404</v>
      </c>
    </row>
    <row r="298" ht="14.25" spans="1:7">
      <c r="A298" s="144">
        <v>2040601</v>
      </c>
      <c r="B298" s="167" t="s">
        <v>111</v>
      </c>
      <c r="C298" s="178">
        <v>558</v>
      </c>
      <c r="D298" s="165">
        <v>422</v>
      </c>
      <c r="E298" s="181">
        <v>423</v>
      </c>
      <c r="F298" s="162">
        <f>E298/C298*100</f>
        <v>75.8064516129032</v>
      </c>
      <c r="G298" s="162">
        <f>E298/D298*100</f>
        <v>100.236966824645</v>
      </c>
    </row>
    <row r="299" ht="14.25" spans="1:7">
      <c r="A299" s="144">
        <v>2040602</v>
      </c>
      <c r="B299" s="167" t="s">
        <v>112</v>
      </c>
      <c r="C299" s="178">
        <v>117</v>
      </c>
      <c r="D299" s="165">
        <v>251</v>
      </c>
      <c r="E299" s="181"/>
      <c r="F299" s="162">
        <f>E299/C299*100</f>
        <v>0</v>
      </c>
      <c r="G299" s="162">
        <f>E299/D299*100</f>
        <v>0</v>
      </c>
    </row>
    <row r="300" ht="14.25" spans="1:7">
      <c r="A300" s="144">
        <v>2040603</v>
      </c>
      <c r="B300" s="167" t="s">
        <v>113</v>
      </c>
      <c r="C300" s="178"/>
      <c r="D300" s="165"/>
      <c r="E300" s="181"/>
      <c r="F300" s="162"/>
      <c r="G300" s="162"/>
    </row>
    <row r="301" ht="14.25" spans="1:7">
      <c r="A301" s="144">
        <v>2040604</v>
      </c>
      <c r="B301" s="161" t="s">
        <v>283</v>
      </c>
      <c r="C301" s="178">
        <v>8</v>
      </c>
      <c r="D301" s="165">
        <v>0</v>
      </c>
      <c r="E301" s="181"/>
      <c r="F301" s="162">
        <f>E301/C301*100</f>
        <v>0</v>
      </c>
      <c r="G301" s="162"/>
    </row>
    <row r="302" ht="14.25" spans="1:7">
      <c r="A302" s="144">
        <v>2040605</v>
      </c>
      <c r="B302" s="163" t="s">
        <v>284</v>
      </c>
      <c r="C302" s="178"/>
      <c r="D302" s="165"/>
      <c r="E302" s="181"/>
      <c r="F302" s="162"/>
      <c r="G302" s="162"/>
    </row>
    <row r="303" ht="14.25" spans="1:7">
      <c r="A303" s="144">
        <v>2040606</v>
      </c>
      <c r="B303" s="163" t="s">
        <v>285</v>
      </c>
      <c r="C303" s="178"/>
      <c r="D303" s="165"/>
      <c r="E303" s="181"/>
      <c r="F303" s="162"/>
      <c r="G303" s="162"/>
    </row>
    <row r="304" ht="14.25" spans="1:7">
      <c r="A304" s="144">
        <v>2040607</v>
      </c>
      <c r="B304" s="168" t="s">
        <v>286</v>
      </c>
      <c r="C304" s="178">
        <v>29</v>
      </c>
      <c r="D304" s="165">
        <v>39</v>
      </c>
      <c r="E304" s="181">
        <v>40</v>
      </c>
      <c r="F304" s="162">
        <f>E304/C304*100</f>
        <v>137.931034482759</v>
      </c>
      <c r="G304" s="162">
        <f>E304/D304*100</f>
        <v>102.564102564103</v>
      </c>
    </row>
    <row r="305" ht="14.25" spans="1:7">
      <c r="A305" s="144">
        <v>2040608</v>
      </c>
      <c r="B305" s="167" t="s">
        <v>287</v>
      </c>
      <c r="C305" s="178"/>
      <c r="D305" s="92"/>
      <c r="E305" s="145"/>
      <c r="F305" s="162"/>
      <c r="G305" s="162"/>
    </row>
    <row r="306" ht="14.25" spans="1:7">
      <c r="A306" s="144">
        <v>2040610</v>
      </c>
      <c r="B306" s="167" t="s">
        <v>288</v>
      </c>
      <c r="C306" s="178"/>
      <c r="D306" s="92"/>
      <c r="E306" s="145"/>
      <c r="F306" s="162"/>
      <c r="G306" s="162"/>
    </row>
    <row r="307" ht="14.25" spans="1:7">
      <c r="A307" s="144">
        <v>2040612</v>
      </c>
      <c r="B307" s="167" t="s">
        <v>289</v>
      </c>
      <c r="C307" s="178">
        <v>10</v>
      </c>
      <c r="D307" s="92"/>
      <c r="E307" s="145"/>
      <c r="F307" s="162">
        <f>E307/C307*100</f>
        <v>0</v>
      </c>
      <c r="G307" s="162"/>
    </row>
    <row r="308" ht="14.25" spans="1:7">
      <c r="A308" s="144">
        <v>2040613</v>
      </c>
      <c r="B308" s="167" t="s">
        <v>152</v>
      </c>
      <c r="C308" s="178"/>
      <c r="D308" s="92"/>
      <c r="E308" s="145"/>
      <c r="F308" s="162"/>
      <c r="G308" s="162"/>
    </row>
    <row r="309" spans="1:7">
      <c r="A309" s="144">
        <v>2040650</v>
      </c>
      <c r="B309" s="167" t="s">
        <v>120</v>
      </c>
      <c r="C309" s="181"/>
      <c r="D309" s="92"/>
      <c r="E309" s="145"/>
      <c r="F309" s="162"/>
      <c r="G309" s="162"/>
    </row>
    <row r="310" spans="1:7">
      <c r="A310" s="144">
        <v>2040699</v>
      </c>
      <c r="B310" s="163" t="s">
        <v>290</v>
      </c>
      <c r="C310" s="181"/>
      <c r="D310" s="92"/>
      <c r="E310" s="145"/>
      <c r="F310" s="162"/>
      <c r="G310" s="162"/>
    </row>
    <row r="311" spans="1:7">
      <c r="A311" s="144">
        <v>20407</v>
      </c>
      <c r="B311" s="168" t="s">
        <v>291</v>
      </c>
      <c r="C311" s="145">
        <f>SUM(C312:C320)</f>
        <v>0</v>
      </c>
      <c r="D311" s="92">
        <f>SUM(D312:D320)</f>
        <v>0</v>
      </c>
      <c r="E311" s="145">
        <f>SUM(E312:E320)</f>
        <v>0</v>
      </c>
      <c r="F311" s="162"/>
      <c r="G311" s="162"/>
    </row>
    <row r="312" spans="1:7">
      <c r="A312" s="144">
        <v>2040701</v>
      </c>
      <c r="B312" s="163" t="s">
        <v>111</v>
      </c>
      <c r="C312" s="145"/>
      <c r="D312" s="92"/>
      <c r="E312" s="145"/>
      <c r="F312" s="162"/>
      <c r="G312" s="162"/>
    </row>
    <row r="313" spans="1:7">
      <c r="A313" s="144">
        <v>2040702</v>
      </c>
      <c r="B313" s="167" t="s">
        <v>112</v>
      </c>
      <c r="C313" s="145"/>
      <c r="D313" s="92"/>
      <c r="E313" s="145"/>
      <c r="F313" s="162"/>
      <c r="G313" s="162"/>
    </row>
    <row r="314" spans="1:7">
      <c r="A314" s="144">
        <v>2040703</v>
      </c>
      <c r="B314" s="167" t="s">
        <v>113</v>
      </c>
      <c r="C314" s="145"/>
      <c r="D314" s="92"/>
      <c r="E314" s="145"/>
      <c r="F314" s="162"/>
      <c r="G314" s="162"/>
    </row>
    <row r="315" spans="1:7">
      <c r="A315" s="144">
        <v>2040704</v>
      </c>
      <c r="B315" s="167" t="s">
        <v>292</v>
      </c>
      <c r="C315" s="145"/>
      <c r="D315" s="92"/>
      <c r="E315" s="145"/>
      <c r="F315" s="162"/>
      <c r="G315" s="162"/>
    </row>
    <row r="316" spans="1:7">
      <c r="A316" s="144">
        <v>2040705</v>
      </c>
      <c r="B316" s="161" t="s">
        <v>293</v>
      </c>
      <c r="C316" s="145"/>
      <c r="D316" s="92"/>
      <c r="E316" s="145"/>
      <c r="F316" s="162"/>
      <c r="G316" s="162"/>
    </row>
    <row r="317" spans="1:7">
      <c r="A317" s="144">
        <v>2040706</v>
      </c>
      <c r="B317" s="163" t="s">
        <v>294</v>
      </c>
      <c r="C317" s="145"/>
      <c r="D317" s="92"/>
      <c r="E317" s="145"/>
      <c r="F317" s="162"/>
      <c r="G317" s="162"/>
    </row>
    <row r="318" spans="1:7">
      <c r="A318" s="144">
        <v>2040707</v>
      </c>
      <c r="B318" s="163" t="s">
        <v>152</v>
      </c>
      <c r="C318" s="145"/>
      <c r="D318" s="92"/>
      <c r="E318" s="145"/>
      <c r="F318" s="162"/>
      <c r="G318" s="162"/>
    </row>
    <row r="319" spans="1:7">
      <c r="A319" s="144">
        <v>2040750</v>
      </c>
      <c r="B319" s="163" t="s">
        <v>120</v>
      </c>
      <c r="C319" s="145"/>
      <c r="D319" s="92"/>
      <c r="E319" s="145"/>
      <c r="F319" s="162"/>
      <c r="G319" s="162"/>
    </row>
    <row r="320" spans="1:7">
      <c r="A320" s="144">
        <v>2040799</v>
      </c>
      <c r="B320" s="163" t="s">
        <v>295</v>
      </c>
      <c r="C320" s="145"/>
      <c r="D320" s="92"/>
      <c r="E320" s="145"/>
      <c r="F320" s="162"/>
      <c r="G320" s="162"/>
    </row>
    <row r="321" spans="1:7">
      <c r="A321" s="144">
        <v>20408</v>
      </c>
      <c r="B321" s="167" t="s">
        <v>296</v>
      </c>
      <c r="C321" s="145">
        <f>SUM(C322:C330)</f>
        <v>0</v>
      </c>
      <c r="D321" s="92">
        <f>SUM(D322:D330)</f>
        <v>3</v>
      </c>
      <c r="E321" s="145">
        <f>SUM(E322:E330)</f>
        <v>0</v>
      </c>
      <c r="F321" s="162"/>
      <c r="G321" s="162"/>
    </row>
    <row r="322" spans="1:7">
      <c r="A322" s="144">
        <v>2040801</v>
      </c>
      <c r="B322" s="167" t="s">
        <v>111</v>
      </c>
      <c r="C322" s="145"/>
      <c r="D322" s="165">
        <v>3</v>
      </c>
      <c r="E322" s="145"/>
      <c r="F322" s="162"/>
      <c r="G322" s="162"/>
    </row>
    <row r="323" spans="1:7">
      <c r="A323" s="144">
        <v>2040802</v>
      </c>
      <c r="B323" s="167" t="s">
        <v>112</v>
      </c>
      <c r="C323" s="145"/>
      <c r="D323" s="92"/>
      <c r="E323" s="145"/>
      <c r="F323" s="162"/>
      <c r="G323" s="162"/>
    </row>
    <row r="324" spans="1:7">
      <c r="A324" s="144">
        <v>2040803</v>
      </c>
      <c r="B324" s="163" t="s">
        <v>113</v>
      </c>
      <c r="C324" s="145"/>
      <c r="D324" s="92"/>
      <c r="E324" s="145"/>
      <c r="F324" s="162"/>
      <c r="G324" s="162"/>
    </row>
    <row r="325" spans="1:7">
      <c r="A325" s="144">
        <v>2040804</v>
      </c>
      <c r="B325" s="163" t="s">
        <v>297</v>
      </c>
      <c r="C325" s="145"/>
      <c r="D325" s="92"/>
      <c r="E325" s="145"/>
      <c r="F325" s="162"/>
      <c r="G325" s="162"/>
    </row>
    <row r="326" spans="1:7">
      <c r="A326" s="144">
        <v>2040805</v>
      </c>
      <c r="B326" s="163" t="s">
        <v>298</v>
      </c>
      <c r="C326" s="145"/>
      <c r="D326" s="92"/>
      <c r="E326" s="145"/>
      <c r="F326" s="162"/>
      <c r="G326" s="162"/>
    </row>
    <row r="327" spans="1:7">
      <c r="A327" s="144">
        <v>2040806</v>
      </c>
      <c r="B327" s="167" t="s">
        <v>299</v>
      </c>
      <c r="C327" s="145"/>
      <c r="D327" s="92"/>
      <c r="E327" s="145"/>
      <c r="F327" s="162"/>
      <c r="G327" s="162"/>
    </row>
    <row r="328" spans="1:7">
      <c r="A328" s="144">
        <v>2040807</v>
      </c>
      <c r="B328" s="167" t="s">
        <v>152</v>
      </c>
      <c r="C328" s="145"/>
      <c r="D328" s="92"/>
      <c r="E328" s="145"/>
      <c r="F328" s="162"/>
      <c r="G328" s="162"/>
    </row>
    <row r="329" spans="1:7">
      <c r="A329" s="144">
        <v>2040850</v>
      </c>
      <c r="B329" s="167" t="s">
        <v>120</v>
      </c>
      <c r="C329" s="145"/>
      <c r="D329" s="92"/>
      <c r="E329" s="145"/>
      <c r="F329" s="162"/>
      <c r="G329" s="162"/>
    </row>
    <row r="330" spans="1:7">
      <c r="A330" s="144">
        <v>2040899</v>
      </c>
      <c r="B330" s="167" t="s">
        <v>300</v>
      </c>
      <c r="C330" s="145"/>
      <c r="D330" s="92"/>
      <c r="E330" s="145"/>
      <c r="F330" s="162"/>
      <c r="G330" s="162"/>
    </row>
    <row r="331" spans="1:7">
      <c r="A331" s="144">
        <v>20409</v>
      </c>
      <c r="B331" s="161" t="s">
        <v>301</v>
      </c>
      <c r="C331" s="145">
        <f>SUM(C332:C338)</f>
        <v>0</v>
      </c>
      <c r="D331" s="92">
        <f>SUM(D332:D338)</f>
        <v>0</v>
      </c>
      <c r="E331" s="145">
        <f>SUM(E332:E338)</f>
        <v>0</v>
      </c>
      <c r="F331" s="162"/>
      <c r="G331" s="162"/>
    </row>
    <row r="332" spans="1:7">
      <c r="A332" s="144">
        <v>2040901</v>
      </c>
      <c r="B332" s="163" t="s">
        <v>111</v>
      </c>
      <c r="C332" s="145"/>
      <c r="D332" s="92"/>
      <c r="E332" s="145"/>
      <c r="F332" s="162"/>
      <c r="G332" s="162"/>
    </row>
    <row r="333" spans="1:7">
      <c r="A333" s="144">
        <v>2040902</v>
      </c>
      <c r="B333" s="163" t="s">
        <v>112</v>
      </c>
      <c r="C333" s="145"/>
      <c r="D333" s="92"/>
      <c r="E333" s="145"/>
      <c r="F333" s="162"/>
      <c r="G333" s="162"/>
    </row>
    <row r="334" spans="1:7">
      <c r="A334" s="144">
        <v>2040903</v>
      </c>
      <c r="B334" s="168" t="s">
        <v>113</v>
      </c>
      <c r="C334" s="145"/>
      <c r="D334" s="92"/>
      <c r="E334" s="145"/>
      <c r="F334" s="162"/>
      <c r="G334" s="162"/>
    </row>
    <row r="335" spans="1:7">
      <c r="A335" s="144">
        <v>2040904</v>
      </c>
      <c r="B335" s="169" t="s">
        <v>302</v>
      </c>
      <c r="C335" s="145"/>
      <c r="D335" s="92"/>
      <c r="E335" s="145"/>
      <c r="F335" s="162"/>
      <c r="G335" s="162"/>
    </row>
    <row r="336" spans="1:7">
      <c r="A336" s="144">
        <v>2040905</v>
      </c>
      <c r="B336" s="167" t="s">
        <v>303</v>
      </c>
      <c r="C336" s="145"/>
      <c r="D336" s="92"/>
      <c r="E336" s="145"/>
      <c r="F336" s="162"/>
      <c r="G336" s="162"/>
    </row>
    <row r="337" spans="1:7">
      <c r="A337" s="144">
        <v>2040950</v>
      </c>
      <c r="B337" s="167" t="s">
        <v>120</v>
      </c>
      <c r="C337" s="145"/>
      <c r="D337" s="92"/>
      <c r="E337" s="145"/>
      <c r="F337" s="162"/>
      <c r="G337" s="162"/>
    </row>
    <row r="338" spans="1:7">
      <c r="A338" s="144">
        <v>2040999</v>
      </c>
      <c r="B338" s="163" t="s">
        <v>304</v>
      </c>
      <c r="C338" s="145"/>
      <c r="D338" s="92"/>
      <c r="E338" s="145"/>
      <c r="F338" s="162"/>
      <c r="G338" s="162"/>
    </row>
    <row r="339" spans="1:7">
      <c r="A339" s="144">
        <v>20410</v>
      </c>
      <c r="B339" s="163" t="s">
        <v>305</v>
      </c>
      <c r="C339" s="145">
        <f>SUM(C340:C344)</f>
        <v>0</v>
      </c>
      <c r="D339" s="92">
        <f>SUM(D340:D344)</f>
        <v>0</v>
      </c>
      <c r="E339" s="145">
        <f>SUM(E340:E344)</f>
        <v>0</v>
      </c>
      <c r="F339" s="162"/>
      <c r="G339" s="162"/>
    </row>
    <row r="340" spans="1:7">
      <c r="A340" s="144">
        <v>2041001</v>
      </c>
      <c r="B340" s="163" t="s">
        <v>111</v>
      </c>
      <c r="C340" s="145"/>
      <c r="D340" s="92"/>
      <c r="E340" s="145"/>
      <c r="F340" s="162"/>
      <c r="G340" s="162"/>
    </row>
    <row r="341" spans="1:7">
      <c r="A341" s="144">
        <v>2041002</v>
      </c>
      <c r="B341" s="167" t="s">
        <v>112</v>
      </c>
      <c r="C341" s="145"/>
      <c r="D341" s="92"/>
      <c r="E341" s="145"/>
      <c r="F341" s="162"/>
      <c r="G341" s="162"/>
    </row>
    <row r="342" spans="1:7">
      <c r="A342" s="144">
        <v>2041006</v>
      </c>
      <c r="B342" s="163" t="s">
        <v>152</v>
      </c>
      <c r="C342" s="145"/>
      <c r="D342" s="92"/>
      <c r="E342" s="145"/>
      <c r="F342" s="162"/>
      <c r="G342" s="162"/>
    </row>
    <row r="343" spans="1:7">
      <c r="A343" s="144">
        <v>2041007</v>
      </c>
      <c r="B343" s="167" t="s">
        <v>306</v>
      </c>
      <c r="C343" s="145"/>
      <c r="D343" s="92"/>
      <c r="E343" s="145"/>
      <c r="F343" s="162"/>
      <c r="G343" s="162"/>
    </row>
    <row r="344" spans="1:7">
      <c r="A344" s="144">
        <v>2041099</v>
      </c>
      <c r="B344" s="163" t="s">
        <v>307</v>
      </c>
      <c r="C344" s="145"/>
      <c r="D344" s="92"/>
      <c r="E344" s="145"/>
      <c r="F344" s="162"/>
      <c r="G344" s="162"/>
    </row>
    <row r="345" spans="1:7">
      <c r="A345" s="144">
        <v>20499</v>
      </c>
      <c r="B345" s="163" t="s">
        <v>308</v>
      </c>
      <c r="C345" s="145">
        <f>SUM(C346:C347)</f>
        <v>0</v>
      </c>
      <c r="D345" s="92">
        <f>SUM(D346:D347)</f>
        <v>617</v>
      </c>
      <c r="E345" s="145">
        <f>SUM(E346:E347)</f>
        <v>0</v>
      </c>
      <c r="F345" s="162"/>
      <c r="G345" s="162"/>
    </row>
    <row r="346" spans="1:7">
      <c r="A346" s="144">
        <v>2049902</v>
      </c>
      <c r="B346" s="163" t="s">
        <v>309</v>
      </c>
      <c r="C346" s="145"/>
      <c r="D346" s="92"/>
      <c r="E346" s="145"/>
      <c r="F346" s="162"/>
      <c r="G346" s="162"/>
    </row>
    <row r="347" spans="1:7">
      <c r="A347" s="144">
        <v>2049999</v>
      </c>
      <c r="B347" s="163" t="s">
        <v>310</v>
      </c>
      <c r="C347" s="145"/>
      <c r="D347" s="165">
        <v>617</v>
      </c>
      <c r="E347" s="145"/>
      <c r="F347" s="162"/>
      <c r="G347" s="162"/>
    </row>
    <row r="348" spans="1:7">
      <c r="A348" s="144">
        <v>205</v>
      </c>
      <c r="B348" s="161" t="s">
        <v>311</v>
      </c>
      <c r="C348" s="145">
        <f>SUM(C349,C354,C361,C367,C373,C377,C381,C385,C391,C398)</f>
        <v>41387</v>
      </c>
      <c r="D348" s="92">
        <f>SUM(D349,D354,D361,D367,D373,D377,D381,D385,D391,D398)</f>
        <v>47695</v>
      </c>
      <c r="E348" s="145">
        <f>SUM(E349,E354,E361,E367,E373,E377,E381,E385,E391,E398)</f>
        <v>89000</v>
      </c>
      <c r="F348" s="162">
        <f>E348/C348*100</f>
        <v>215.043371106869</v>
      </c>
      <c r="G348" s="162">
        <f>E348/D348*100</f>
        <v>186.602369221092</v>
      </c>
    </row>
    <row r="349" spans="1:7">
      <c r="A349" s="144">
        <v>20501</v>
      </c>
      <c r="B349" s="167" t="s">
        <v>312</v>
      </c>
      <c r="C349" s="145">
        <f>SUM(C350:C353)</f>
        <v>932</v>
      </c>
      <c r="D349" s="92">
        <f>SUM(D350:D353)</f>
        <v>957</v>
      </c>
      <c r="E349" s="145">
        <f>SUM(E350:E353)</f>
        <v>2137</v>
      </c>
      <c r="F349" s="162">
        <f>E349/C349*100</f>
        <v>229.291845493562</v>
      </c>
      <c r="G349" s="162">
        <f>E349/D349*100</f>
        <v>223.301985370951</v>
      </c>
    </row>
    <row r="350" ht="14.25" spans="1:7">
      <c r="A350" s="144">
        <v>2050101</v>
      </c>
      <c r="B350" s="163" t="s">
        <v>111</v>
      </c>
      <c r="C350" s="178">
        <v>809</v>
      </c>
      <c r="D350" s="165">
        <v>806</v>
      </c>
      <c r="E350" s="181">
        <v>1363</v>
      </c>
      <c r="F350" s="162">
        <f>E350/C350*100</f>
        <v>168.479604449938</v>
      </c>
      <c r="G350" s="162">
        <f>E350/D350*100</f>
        <v>169.106699751861</v>
      </c>
    </row>
    <row r="351" ht="14.25" spans="1:7">
      <c r="A351" s="144">
        <v>2050102</v>
      </c>
      <c r="B351" s="163" t="s">
        <v>112</v>
      </c>
      <c r="C351" s="178">
        <v>123</v>
      </c>
      <c r="D351" s="165">
        <v>151</v>
      </c>
      <c r="E351" s="181">
        <v>331</v>
      </c>
      <c r="F351" s="162">
        <f>E351/C351*100</f>
        <v>269.105691056911</v>
      </c>
      <c r="G351" s="162">
        <f>E351/D351*100</f>
        <v>219.205298013245</v>
      </c>
    </row>
    <row r="352" spans="1:7">
      <c r="A352" s="144">
        <v>2050103</v>
      </c>
      <c r="B352" s="163" t="s">
        <v>113</v>
      </c>
      <c r="C352" s="181"/>
      <c r="D352" s="92"/>
      <c r="E352" s="181"/>
      <c r="F352" s="162"/>
      <c r="G352" s="162"/>
    </row>
    <row r="353" spans="1:7">
      <c r="A353" s="144">
        <v>2050199</v>
      </c>
      <c r="B353" s="169" t="s">
        <v>313</v>
      </c>
      <c r="C353" s="145"/>
      <c r="D353" s="92"/>
      <c r="E353" s="181">
        <v>443</v>
      </c>
      <c r="F353" s="162"/>
      <c r="G353" s="162"/>
    </row>
    <row r="354" spans="1:7">
      <c r="A354" s="144">
        <v>20502</v>
      </c>
      <c r="B354" s="163" t="s">
        <v>314</v>
      </c>
      <c r="C354" s="145">
        <f>SUM(C355:C360)</f>
        <v>40455</v>
      </c>
      <c r="D354" s="92">
        <f>SUM(D355:D360)</f>
        <v>46738</v>
      </c>
      <c r="E354" s="145">
        <f>SUM(E355:E360)</f>
        <v>85615</v>
      </c>
      <c r="F354" s="162">
        <f t="shared" ref="F354:F360" si="0">E354/C354*100</f>
        <v>211.630206402175</v>
      </c>
      <c r="G354" s="162">
        <f>E354/D354*100</f>
        <v>183.180709486927</v>
      </c>
    </row>
    <row r="355" ht="14.25" spans="1:7">
      <c r="A355" s="144">
        <v>2050201</v>
      </c>
      <c r="B355" s="163" t="s">
        <v>315</v>
      </c>
      <c r="C355" s="178">
        <v>370</v>
      </c>
      <c r="D355" s="165">
        <v>1829</v>
      </c>
      <c r="E355" s="181">
        <v>3016</v>
      </c>
      <c r="F355" s="162">
        <f t="shared" si="0"/>
        <v>815.135135135135</v>
      </c>
      <c r="G355" s="162">
        <f>E355/D355*100</f>
        <v>164.898851831602</v>
      </c>
    </row>
    <row r="356" ht="14.25" spans="1:7">
      <c r="A356" s="144">
        <v>2050202</v>
      </c>
      <c r="B356" s="163" t="s">
        <v>316</v>
      </c>
      <c r="C356" s="178">
        <v>24884</v>
      </c>
      <c r="D356" s="165">
        <v>30954</v>
      </c>
      <c r="E356" s="181">
        <v>55066</v>
      </c>
      <c r="F356" s="162">
        <f t="shared" si="0"/>
        <v>221.290789262177</v>
      </c>
      <c r="G356" s="162">
        <f>E356/D356*100</f>
        <v>177.896233120114</v>
      </c>
    </row>
    <row r="357" ht="14.25" spans="1:7">
      <c r="A357" s="144">
        <v>2050203</v>
      </c>
      <c r="B357" s="167" t="s">
        <v>317</v>
      </c>
      <c r="C357" s="178">
        <v>11495</v>
      </c>
      <c r="D357" s="165">
        <v>9628</v>
      </c>
      <c r="E357" s="181">
        <v>19558</v>
      </c>
      <c r="F357" s="162">
        <f t="shared" si="0"/>
        <v>170.143540669856</v>
      </c>
      <c r="G357" s="162">
        <f>E357/D357*100</f>
        <v>203.136684669713</v>
      </c>
    </row>
    <row r="358" ht="14.25" spans="1:7">
      <c r="A358" s="144">
        <v>2050204</v>
      </c>
      <c r="B358" s="167" t="s">
        <v>318</v>
      </c>
      <c r="C358" s="178">
        <v>3614</v>
      </c>
      <c r="D358" s="165">
        <v>4319</v>
      </c>
      <c r="E358" s="181">
        <v>7875</v>
      </c>
      <c r="F358" s="162">
        <f t="shared" si="0"/>
        <v>217.902600996126</v>
      </c>
      <c r="G358" s="162">
        <f>E358/D358*100</f>
        <v>182.333873581848</v>
      </c>
    </row>
    <row r="359" ht="14.25" spans="1:7">
      <c r="A359" s="144">
        <v>2050205</v>
      </c>
      <c r="B359" s="167" t="s">
        <v>319</v>
      </c>
      <c r="C359" s="178">
        <v>10</v>
      </c>
      <c r="D359" s="165">
        <v>0</v>
      </c>
      <c r="E359" s="181"/>
      <c r="F359" s="162">
        <f t="shared" si="0"/>
        <v>0</v>
      </c>
      <c r="G359" s="162"/>
    </row>
    <row r="360" ht="14.25" spans="1:7">
      <c r="A360" s="144">
        <v>2050299</v>
      </c>
      <c r="B360" s="163" t="s">
        <v>320</v>
      </c>
      <c r="C360" s="178">
        <v>82</v>
      </c>
      <c r="D360" s="165">
        <v>8</v>
      </c>
      <c r="E360" s="181">
        <v>100</v>
      </c>
      <c r="F360" s="162">
        <f t="shared" si="0"/>
        <v>121.951219512195</v>
      </c>
      <c r="G360" s="162">
        <f>E360/D360*100</f>
        <v>1250</v>
      </c>
    </row>
    <row r="361" spans="1:7">
      <c r="A361" s="144">
        <v>20503</v>
      </c>
      <c r="B361" s="163" t="s">
        <v>321</v>
      </c>
      <c r="C361" s="145">
        <f>SUM(C362:C366)</f>
        <v>0</v>
      </c>
      <c r="D361" s="92">
        <f>SUM(D362:D366)</f>
        <v>0</v>
      </c>
      <c r="E361" s="145">
        <f>SUM(E362:E366)</f>
        <v>0</v>
      </c>
      <c r="F361" s="162"/>
      <c r="G361" s="162"/>
    </row>
    <row r="362" spans="1:7">
      <c r="A362" s="144">
        <v>2050301</v>
      </c>
      <c r="B362" s="163" t="s">
        <v>322</v>
      </c>
      <c r="C362" s="145"/>
      <c r="D362" s="92"/>
      <c r="E362" s="145"/>
      <c r="F362" s="162"/>
      <c r="G362" s="162"/>
    </row>
    <row r="363" spans="1:7">
      <c r="A363" s="144">
        <v>2050302</v>
      </c>
      <c r="B363" s="163" t="s">
        <v>323</v>
      </c>
      <c r="C363" s="145"/>
      <c r="D363" s="92"/>
      <c r="E363" s="145"/>
      <c r="F363" s="162"/>
      <c r="G363" s="162"/>
    </row>
    <row r="364" spans="1:7">
      <c r="A364" s="144">
        <v>2050303</v>
      </c>
      <c r="B364" s="163" t="s">
        <v>324</v>
      </c>
      <c r="C364" s="145"/>
      <c r="D364" s="92"/>
      <c r="E364" s="145"/>
      <c r="F364" s="162"/>
      <c r="G364" s="162"/>
    </row>
    <row r="365" spans="1:7">
      <c r="A365" s="144">
        <v>2050305</v>
      </c>
      <c r="B365" s="167" t="s">
        <v>325</v>
      </c>
      <c r="C365" s="145"/>
      <c r="D365" s="92"/>
      <c r="E365" s="145"/>
      <c r="F365" s="162"/>
      <c r="G365" s="162"/>
    </row>
    <row r="366" spans="1:7">
      <c r="A366" s="144">
        <v>2050399</v>
      </c>
      <c r="B366" s="167" t="s">
        <v>326</v>
      </c>
      <c r="C366" s="145"/>
      <c r="D366" s="92"/>
      <c r="E366" s="145"/>
      <c r="F366" s="162"/>
      <c r="G366" s="162"/>
    </row>
    <row r="367" spans="1:7">
      <c r="A367" s="144">
        <v>20504</v>
      </c>
      <c r="B367" s="161" t="s">
        <v>327</v>
      </c>
      <c r="C367" s="145">
        <f>SUM(C368:C372)</f>
        <v>0</v>
      </c>
      <c r="D367" s="92">
        <f>SUM(D368:D372)</f>
        <v>0</v>
      </c>
      <c r="E367" s="145">
        <f>SUM(E368:E372)</f>
        <v>0</v>
      </c>
      <c r="F367" s="162"/>
      <c r="G367" s="162"/>
    </row>
    <row r="368" spans="1:7">
      <c r="A368" s="144">
        <v>2050401</v>
      </c>
      <c r="B368" s="163" t="s">
        <v>328</v>
      </c>
      <c r="C368" s="145"/>
      <c r="D368" s="92"/>
      <c r="E368" s="145"/>
      <c r="F368" s="162"/>
      <c r="G368" s="162"/>
    </row>
    <row r="369" spans="1:7">
      <c r="A369" s="144">
        <v>2050402</v>
      </c>
      <c r="B369" s="163" t="s">
        <v>329</v>
      </c>
      <c r="C369" s="145"/>
      <c r="D369" s="92"/>
      <c r="E369" s="145"/>
      <c r="F369" s="162"/>
      <c r="G369" s="162"/>
    </row>
    <row r="370" spans="1:7">
      <c r="A370" s="144">
        <v>2050403</v>
      </c>
      <c r="B370" s="163" t="s">
        <v>330</v>
      </c>
      <c r="C370" s="145"/>
      <c r="D370" s="92"/>
      <c r="E370" s="145"/>
      <c r="F370" s="162"/>
      <c r="G370" s="162"/>
    </row>
    <row r="371" spans="1:7">
      <c r="A371" s="144">
        <v>2050404</v>
      </c>
      <c r="B371" s="167" t="s">
        <v>331</v>
      </c>
      <c r="C371" s="145"/>
      <c r="D371" s="92"/>
      <c r="E371" s="145"/>
      <c r="F371" s="162"/>
      <c r="G371" s="162"/>
    </row>
    <row r="372" spans="1:7">
      <c r="A372" s="144">
        <v>2050499</v>
      </c>
      <c r="B372" s="167" t="s">
        <v>332</v>
      </c>
      <c r="C372" s="145"/>
      <c r="D372" s="92"/>
      <c r="E372" s="145"/>
      <c r="F372" s="162"/>
      <c r="G372" s="162"/>
    </row>
    <row r="373" spans="1:7">
      <c r="A373" s="144">
        <v>20505</v>
      </c>
      <c r="B373" s="167" t="s">
        <v>333</v>
      </c>
      <c r="C373" s="145">
        <f>SUM(C374:C376)</f>
        <v>0</v>
      </c>
      <c r="D373" s="92">
        <f>SUM(D374:D376)</f>
        <v>0</v>
      </c>
      <c r="E373" s="145">
        <f>SUM(E374:E376)</f>
        <v>0</v>
      </c>
      <c r="F373" s="162"/>
      <c r="G373" s="162"/>
    </row>
    <row r="374" spans="1:7">
      <c r="A374" s="144">
        <v>2050501</v>
      </c>
      <c r="B374" s="163" t="s">
        <v>334</v>
      </c>
      <c r="C374" s="145"/>
      <c r="D374" s="92"/>
      <c r="E374" s="145"/>
      <c r="F374" s="162"/>
      <c r="G374" s="162"/>
    </row>
    <row r="375" spans="1:7">
      <c r="A375" s="144">
        <v>2050502</v>
      </c>
      <c r="B375" s="163" t="s">
        <v>335</v>
      </c>
      <c r="C375" s="145"/>
      <c r="D375" s="92"/>
      <c r="E375" s="145"/>
      <c r="F375" s="162"/>
      <c r="G375" s="162"/>
    </row>
    <row r="376" spans="1:7">
      <c r="A376" s="144">
        <v>2050599</v>
      </c>
      <c r="B376" s="163" t="s">
        <v>336</v>
      </c>
      <c r="C376" s="145"/>
      <c r="D376" s="92"/>
      <c r="E376" s="145"/>
      <c r="F376" s="162"/>
      <c r="G376" s="162"/>
    </row>
    <row r="377" spans="1:7">
      <c r="A377" s="144">
        <v>20506</v>
      </c>
      <c r="B377" s="167" t="s">
        <v>337</v>
      </c>
      <c r="C377" s="145">
        <f>SUM(C378:C380)</f>
        <v>0</v>
      </c>
      <c r="D377" s="92">
        <f>SUM(D378:D380)</f>
        <v>0</v>
      </c>
      <c r="E377" s="145">
        <f>SUM(E378:E380)</f>
        <v>0</v>
      </c>
      <c r="F377" s="162"/>
      <c r="G377" s="162"/>
    </row>
    <row r="378" spans="1:7">
      <c r="A378" s="144">
        <v>2050601</v>
      </c>
      <c r="B378" s="167" t="s">
        <v>338</v>
      </c>
      <c r="C378" s="145"/>
      <c r="D378" s="92"/>
      <c r="E378" s="145"/>
      <c r="F378" s="162"/>
      <c r="G378" s="162"/>
    </row>
    <row r="379" spans="1:7">
      <c r="A379" s="144">
        <v>2050602</v>
      </c>
      <c r="B379" s="167" t="s">
        <v>339</v>
      </c>
      <c r="C379" s="145"/>
      <c r="D379" s="92"/>
      <c r="E379" s="145"/>
      <c r="F379" s="162"/>
      <c r="G379" s="162"/>
    </row>
    <row r="380" spans="1:7">
      <c r="A380" s="144">
        <v>2050699</v>
      </c>
      <c r="B380" s="161" t="s">
        <v>340</v>
      </c>
      <c r="C380" s="145"/>
      <c r="D380" s="92"/>
      <c r="E380" s="145"/>
      <c r="F380" s="162"/>
      <c r="G380" s="162"/>
    </row>
    <row r="381" spans="1:7">
      <c r="A381" s="144">
        <v>20507</v>
      </c>
      <c r="B381" s="163" t="s">
        <v>341</v>
      </c>
      <c r="C381" s="145">
        <f>SUM(C382:C384)</f>
        <v>0</v>
      </c>
      <c r="D381" s="92">
        <f>SUM(D382:D384)</f>
        <v>0</v>
      </c>
      <c r="E381" s="145">
        <f>SUM(E382:E384)</f>
        <v>0</v>
      </c>
      <c r="F381" s="162"/>
      <c r="G381" s="162"/>
    </row>
    <row r="382" spans="1:7">
      <c r="A382" s="144">
        <v>2050701</v>
      </c>
      <c r="B382" s="163" t="s">
        <v>342</v>
      </c>
      <c r="C382" s="145"/>
      <c r="D382" s="92"/>
      <c r="E382" s="145"/>
      <c r="F382" s="162"/>
      <c r="G382" s="162"/>
    </row>
    <row r="383" spans="1:7">
      <c r="A383" s="144">
        <v>2050702</v>
      </c>
      <c r="B383" s="163" t="s">
        <v>343</v>
      </c>
      <c r="C383" s="145"/>
      <c r="D383" s="92"/>
      <c r="E383" s="145"/>
      <c r="F383" s="162"/>
      <c r="G383" s="162"/>
    </row>
    <row r="384" spans="1:7">
      <c r="A384" s="144">
        <v>2050799</v>
      </c>
      <c r="B384" s="167" t="s">
        <v>344</v>
      </c>
      <c r="C384" s="145"/>
      <c r="D384" s="92"/>
      <c r="E384" s="145"/>
      <c r="F384" s="162"/>
      <c r="G384" s="162"/>
    </row>
    <row r="385" spans="1:7">
      <c r="A385" s="144">
        <v>20508</v>
      </c>
      <c r="B385" s="167" t="s">
        <v>345</v>
      </c>
      <c r="C385" s="145">
        <f>SUM(C386:C390)</f>
        <v>0</v>
      </c>
      <c r="D385" s="92">
        <f>SUM(D386:D390)</f>
        <v>0</v>
      </c>
      <c r="E385" s="145">
        <f>SUM(E386:E390)</f>
        <v>0</v>
      </c>
      <c r="F385" s="162"/>
      <c r="G385" s="162"/>
    </row>
    <row r="386" spans="1:7">
      <c r="A386" s="144">
        <v>2050801</v>
      </c>
      <c r="B386" s="167" t="s">
        <v>346</v>
      </c>
      <c r="C386" s="145"/>
      <c r="D386" s="92"/>
      <c r="E386" s="145"/>
      <c r="F386" s="162"/>
      <c r="G386" s="162"/>
    </row>
    <row r="387" spans="1:7">
      <c r="A387" s="144">
        <v>2050802</v>
      </c>
      <c r="B387" s="163" t="s">
        <v>347</v>
      </c>
      <c r="C387" s="145"/>
      <c r="D387" s="92"/>
      <c r="E387" s="145"/>
      <c r="F387" s="162"/>
      <c r="G387" s="162"/>
    </row>
    <row r="388" spans="1:7">
      <c r="A388" s="144">
        <v>2050803</v>
      </c>
      <c r="B388" s="163" t="s">
        <v>348</v>
      </c>
      <c r="C388" s="145"/>
      <c r="D388" s="92"/>
      <c r="E388" s="145"/>
      <c r="F388" s="162"/>
      <c r="G388" s="162"/>
    </row>
    <row r="389" spans="1:7">
      <c r="A389" s="144">
        <v>2050804</v>
      </c>
      <c r="B389" s="163" t="s">
        <v>349</v>
      </c>
      <c r="C389" s="145"/>
      <c r="D389" s="92"/>
      <c r="E389" s="145"/>
      <c r="F389" s="162"/>
      <c r="G389" s="162"/>
    </row>
    <row r="390" spans="1:7">
      <c r="A390" s="144">
        <v>2050899</v>
      </c>
      <c r="B390" s="163" t="s">
        <v>350</v>
      </c>
      <c r="C390" s="145"/>
      <c r="D390" s="92"/>
      <c r="E390" s="145"/>
      <c r="F390" s="162"/>
      <c r="G390" s="162"/>
    </row>
    <row r="391" spans="1:7">
      <c r="A391" s="144">
        <v>20509</v>
      </c>
      <c r="B391" s="163" t="s">
        <v>351</v>
      </c>
      <c r="C391" s="145">
        <f>SUM(C392:C397)</f>
        <v>0</v>
      </c>
      <c r="D391" s="92">
        <f>SUM(D392:D397)</f>
        <v>0</v>
      </c>
      <c r="E391" s="145">
        <f>SUM(E392:E397)</f>
        <v>1248</v>
      </c>
      <c r="F391" s="162"/>
      <c r="G391" s="162"/>
    </row>
    <row r="392" spans="1:7">
      <c r="A392" s="144">
        <v>2050901</v>
      </c>
      <c r="B392" s="167" t="s">
        <v>352</v>
      </c>
      <c r="C392" s="145"/>
      <c r="D392" s="92"/>
      <c r="E392" s="181">
        <v>582</v>
      </c>
      <c r="F392" s="162"/>
      <c r="G392" s="162"/>
    </row>
    <row r="393" spans="1:7">
      <c r="A393" s="144">
        <v>2050902</v>
      </c>
      <c r="B393" s="167" t="s">
        <v>353</v>
      </c>
      <c r="C393" s="145"/>
      <c r="D393" s="92"/>
      <c r="E393" s="181"/>
      <c r="F393" s="162"/>
      <c r="G393" s="162"/>
    </row>
    <row r="394" spans="1:7">
      <c r="A394" s="144">
        <v>2050903</v>
      </c>
      <c r="B394" s="167" t="s">
        <v>354</v>
      </c>
      <c r="C394" s="145"/>
      <c r="D394" s="92"/>
      <c r="E394" s="181">
        <v>338</v>
      </c>
      <c r="F394" s="162"/>
      <c r="G394" s="162"/>
    </row>
    <row r="395" spans="1:7">
      <c r="A395" s="144">
        <v>2050904</v>
      </c>
      <c r="B395" s="161" t="s">
        <v>355</v>
      </c>
      <c r="C395" s="145"/>
      <c r="D395" s="92"/>
      <c r="E395" s="181">
        <v>328</v>
      </c>
      <c r="F395" s="162"/>
      <c r="G395" s="162"/>
    </row>
    <row r="396" spans="1:7">
      <c r="A396" s="144">
        <v>2050905</v>
      </c>
      <c r="B396" s="163" t="s">
        <v>356</v>
      </c>
      <c r="C396" s="145"/>
      <c r="D396" s="92"/>
      <c r="E396" s="145"/>
      <c r="F396" s="162"/>
      <c r="G396" s="162"/>
    </row>
    <row r="397" spans="1:7">
      <c r="A397" s="144">
        <v>2050999</v>
      </c>
      <c r="B397" s="163" t="s">
        <v>357</v>
      </c>
      <c r="C397" s="145"/>
      <c r="D397" s="92"/>
      <c r="E397" s="145"/>
      <c r="F397" s="162"/>
      <c r="G397" s="162"/>
    </row>
    <row r="398" ht="17.25" spans="1:7">
      <c r="A398" s="179">
        <v>20599</v>
      </c>
      <c r="B398" s="182" t="s">
        <v>358</v>
      </c>
      <c r="C398" s="145">
        <f>SUM(C399)</f>
        <v>0</v>
      </c>
      <c r="D398" s="92">
        <f>SUM(D399)</f>
        <v>0</v>
      </c>
      <c r="E398" s="145">
        <f>SUM(E399)</f>
        <v>0</v>
      </c>
      <c r="F398" s="162"/>
      <c r="G398" s="162"/>
    </row>
    <row r="399" spans="1:7">
      <c r="A399" s="144">
        <v>2059999</v>
      </c>
      <c r="B399" s="163" t="s">
        <v>359</v>
      </c>
      <c r="C399" s="145"/>
      <c r="D399" s="92"/>
      <c r="E399" s="145"/>
      <c r="F399" s="162"/>
      <c r="G399" s="162"/>
    </row>
    <row r="400" spans="1:7">
      <c r="A400" s="144">
        <v>206</v>
      </c>
      <c r="B400" s="161" t="s">
        <v>360</v>
      </c>
      <c r="C400" s="145">
        <f>SUM(C401,C406,C415,C421,C426,C431,C436,C443,C447,C451)</f>
        <v>358</v>
      </c>
      <c r="D400" s="92">
        <f>SUM(D401,D406,D415,D421,D426,D431,D436,D443,D447,D451)</f>
        <v>45</v>
      </c>
      <c r="E400" s="145">
        <f>SUM(E401,E406,E415,E421,E426,E431,E436,E443,E447,E451)</f>
        <v>46</v>
      </c>
      <c r="F400" s="162">
        <f>E400/C400*100</f>
        <v>12.8491620111732</v>
      </c>
      <c r="G400" s="162">
        <f>E400/D400*100</f>
        <v>102.222222222222</v>
      </c>
    </row>
    <row r="401" spans="1:7">
      <c r="A401" s="144">
        <v>20601</v>
      </c>
      <c r="B401" s="167" t="s">
        <v>361</v>
      </c>
      <c r="C401" s="145">
        <f>SUM(C402:C405)</f>
        <v>178</v>
      </c>
      <c r="D401" s="92">
        <f>SUM(D402:D405)</f>
        <v>0</v>
      </c>
      <c r="E401" s="145">
        <f>SUM(E402:E405)</f>
        <v>0</v>
      </c>
      <c r="F401" s="162">
        <f>E401/C401*100</f>
        <v>0</v>
      </c>
      <c r="G401" s="162"/>
    </row>
    <row r="402" ht="14.25" spans="1:7">
      <c r="A402" s="144">
        <v>2060101</v>
      </c>
      <c r="B402" s="163" t="s">
        <v>111</v>
      </c>
      <c r="C402" s="178">
        <v>22</v>
      </c>
      <c r="D402" s="92"/>
      <c r="E402" s="145"/>
      <c r="F402" s="162">
        <f>E402/C402*100</f>
        <v>0</v>
      </c>
      <c r="G402" s="162"/>
    </row>
    <row r="403" spans="1:7">
      <c r="A403" s="144">
        <v>2060102</v>
      </c>
      <c r="B403" s="163" t="s">
        <v>112</v>
      </c>
      <c r="C403" s="181"/>
      <c r="D403" s="92"/>
      <c r="E403" s="145"/>
      <c r="F403" s="162"/>
      <c r="G403" s="162"/>
    </row>
    <row r="404" spans="1:7">
      <c r="A404" s="144">
        <v>2060103</v>
      </c>
      <c r="B404" s="163" t="s">
        <v>113</v>
      </c>
      <c r="C404" s="181"/>
      <c r="D404" s="92"/>
      <c r="E404" s="145"/>
      <c r="F404" s="162"/>
      <c r="G404" s="162"/>
    </row>
    <row r="405" ht="14.25" spans="1:7">
      <c r="A405" s="144">
        <v>2060199</v>
      </c>
      <c r="B405" s="167" t="s">
        <v>362</v>
      </c>
      <c r="C405" s="178">
        <v>156</v>
      </c>
      <c r="D405" s="92"/>
      <c r="E405" s="145"/>
      <c r="F405" s="162">
        <f>E405/C405*100</f>
        <v>0</v>
      </c>
      <c r="G405" s="162"/>
    </row>
    <row r="406" spans="1:7">
      <c r="A406" s="144">
        <v>20602</v>
      </c>
      <c r="B406" s="163" t="s">
        <v>363</v>
      </c>
      <c r="C406" s="145">
        <f>SUM(C407:C414)</f>
        <v>0</v>
      </c>
      <c r="D406" s="92">
        <f>SUM(D407:D414)</f>
        <v>0</v>
      </c>
      <c r="E406" s="145">
        <f>SUM(E407:E414)</f>
        <v>0</v>
      </c>
      <c r="F406" s="162"/>
      <c r="G406" s="162"/>
    </row>
    <row r="407" spans="1:7">
      <c r="A407" s="144">
        <v>2060201</v>
      </c>
      <c r="B407" s="163" t="s">
        <v>364</v>
      </c>
      <c r="C407" s="145"/>
      <c r="D407" s="92"/>
      <c r="E407" s="145"/>
      <c r="F407" s="162"/>
      <c r="G407" s="162"/>
    </row>
    <row r="408" spans="1:7">
      <c r="A408" s="144">
        <v>2060203</v>
      </c>
      <c r="B408" s="161" t="s">
        <v>365</v>
      </c>
      <c r="C408" s="145"/>
      <c r="D408" s="92"/>
      <c r="E408" s="145"/>
      <c r="F408" s="162"/>
      <c r="G408" s="162"/>
    </row>
    <row r="409" spans="1:7">
      <c r="A409" s="144">
        <v>2060204</v>
      </c>
      <c r="B409" s="163" t="s">
        <v>366</v>
      </c>
      <c r="C409" s="145"/>
      <c r="D409" s="92"/>
      <c r="E409" s="145"/>
      <c r="F409" s="162"/>
      <c r="G409" s="162"/>
    </row>
    <row r="410" spans="1:7">
      <c r="A410" s="144">
        <v>2060205</v>
      </c>
      <c r="B410" s="163" t="s">
        <v>367</v>
      </c>
      <c r="C410" s="145"/>
      <c r="D410" s="92"/>
      <c r="E410" s="145"/>
      <c r="F410" s="162"/>
      <c r="G410" s="162"/>
    </row>
    <row r="411" spans="1:7">
      <c r="A411" s="144">
        <v>2060206</v>
      </c>
      <c r="B411" s="163" t="s">
        <v>368</v>
      </c>
      <c r="C411" s="145"/>
      <c r="D411" s="92"/>
      <c r="E411" s="145"/>
      <c r="F411" s="162"/>
      <c r="G411" s="162"/>
    </row>
    <row r="412" spans="1:7">
      <c r="A412" s="144">
        <v>2060207</v>
      </c>
      <c r="B412" s="167" t="s">
        <v>369</v>
      </c>
      <c r="C412" s="145"/>
      <c r="D412" s="92"/>
      <c r="E412" s="145"/>
      <c r="F412" s="162"/>
      <c r="G412" s="162"/>
    </row>
    <row r="413" spans="1:7">
      <c r="A413" s="144">
        <v>2060208</v>
      </c>
      <c r="B413" s="167" t="s">
        <v>370</v>
      </c>
      <c r="C413" s="145"/>
      <c r="D413" s="92"/>
      <c r="E413" s="145"/>
      <c r="F413" s="162"/>
      <c r="G413" s="162"/>
    </row>
    <row r="414" spans="1:7">
      <c r="A414" s="144">
        <v>2060299</v>
      </c>
      <c r="B414" s="167" t="s">
        <v>371</v>
      </c>
      <c r="C414" s="145"/>
      <c r="D414" s="92"/>
      <c r="E414" s="145"/>
      <c r="F414" s="162"/>
      <c r="G414" s="162"/>
    </row>
    <row r="415" spans="1:7">
      <c r="A415" s="144">
        <v>20603</v>
      </c>
      <c r="B415" s="167" t="s">
        <v>372</v>
      </c>
      <c r="C415" s="145">
        <f>SUM(C416:C420)</f>
        <v>0</v>
      </c>
      <c r="D415" s="92">
        <f>SUM(D416:D420)</f>
        <v>0</v>
      </c>
      <c r="E415" s="145">
        <f>SUM(E416:E420)</f>
        <v>0</v>
      </c>
      <c r="F415" s="162"/>
      <c r="G415" s="162"/>
    </row>
    <row r="416" spans="1:7">
      <c r="A416" s="144">
        <v>2060301</v>
      </c>
      <c r="B416" s="163" t="s">
        <v>364</v>
      </c>
      <c r="C416" s="145"/>
      <c r="D416" s="92"/>
      <c r="E416" s="145"/>
      <c r="F416" s="162"/>
      <c r="G416" s="162"/>
    </row>
    <row r="417" spans="1:7">
      <c r="A417" s="144">
        <v>2060302</v>
      </c>
      <c r="B417" s="163" t="s">
        <v>373</v>
      </c>
      <c r="C417" s="145"/>
      <c r="D417" s="92"/>
      <c r="E417" s="145"/>
      <c r="F417" s="162"/>
      <c r="G417" s="162"/>
    </row>
    <row r="418" spans="1:7">
      <c r="A418" s="144">
        <v>2060303</v>
      </c>
      <c r="B418" s="163" t="s">
        <v>374</v>
      </c>
      <c r="C418" s="145"/>
      <c r="D418" s="92"/>
      <c r="E418" s="145"/>
      <c r="F418" s="162"/>
      <c r="G418" s="162"/>
    </row>
    <row r="419" spans="1:7">
      <c r="A419" s="144">
        <v>2060304</v>
      </c>
      <c r="B419" s="167" t="s">
        <v>375</v>
      </c>
      <c r="C419" s="145"/>
      <c r="D419" s="92"/>
      <c r="E419" s="145"/>
      <c r="F419" s="162"/>
      <c r="G419" s="162"/>
    </row>
    <row r="420" spans="1:7">
      <c r="A420" s="144">
        <v>2060399</v>
      </c>
      <c r="B420" s="167" t="s">
        <v>376</v>
      </c>
      <c r="C420" s="145"/>
      <c r="D420" s="92"/>
      <c r="E420" s="145"/>
      <c r="F420" s="162"/>
      <c r="G420" s="162"/>
    </row>
    <row r="421" spans="1:7">
      <c r="A421" s="144">
        <v>20604</v>
      </c>
      <c r="B421" s="167" t="s">
        <v>377</v>
      </c>
      <c r="C421" s="145">
        <f>SUM(C422:C425)</f>
        <v>156</v>
      </c>
      <c r="D421" s="92">
        <f>SUM(D422:D425)</f>
        <v>0</v>
      </c>
      <c r="E421" s="145">
        <f>SUM(E422:E425)</f>
        <v>0</v>
      </c>
      <c r="F421" s="162">
        <f>E421/C421*100</f>
        <v>0</v>
      </c>
      <c r="G421" s="162"/>
    </row>
    <row r="422" ht="14.25" spans="1:7">
      <c r="A422" s="144">
        <v>2060401</v>
      </c>
      <c r="B422" s="161" t="s">
        <v>364</v>
      </c>
      <c r="C422" s="178">
        <v>98</v>
      </c>
      <c r="D422" s="92"/>
      <c r="E422" s="145"/>
      <c r="F422" s="162">
        <f>E422/C422*100</f>
        <v>0</v>
      </c>
      <c r="G422" s="162"/>
    </row>
    <row r="423" ht="14.25" spans="1:7">
      <c r="A423" s="144">
        <v>2060404</v>
      </c>
      <c r="B423" s="163" t="s">
        <v>378</v>
      </c>
      <c r="C423" s="178"/>
      <c r="D423" s="92"/>
      <c r="E423" s="145"/>
      <c r="F423" s="162"/>
      <c r="G423" s="162"/>
    </row>
    <row r="424" ht="14.25" spans="1:7">
      <c r="A424" s="144">
        <v>2060405</v>
      </c>
      <c r="B424" s="163" t="s">
        <v>379</v>
      </c>
      <c r="C424" s="178">
        <v>58</v>
      </c>
      <c r="D424" s="92"/>
      <c r="E424" s="145"/>
      <c r="F424" s="162">
        <f>E424/C424*100</f>
        <v>0</v>
      </c>
      <c r="G424" s="162"/>
    </row>
    <row r="425" spans="1:7">
      <c r="A425" s="144">
        <v>2060499</v>
      </c>
      <c r="B425" s="167" t="s">
        <v>380</v>
      </c>
      <c r="C425" s="181"/>
      <c r="D425" s="92"/>
      <c r="E425" s="145"/>
      <c r="F425" s="162"/>
      <c r="G425" s="162"/>
    </row>
    <row r="426" spans="1:7">
      <c r="A426" s="144">
        <v>20605</v>
      </c>
      <c r="B426" s="167" t="s">
        <v>381</v>
      </c>
      <c r="C426" s="145">
        <f>SUM(C427:C430)</f>
        <v>0</v>
      </c>
      <c r="D426" s="92">
        <f>SUM(D427:D430)</f>
        <v>0</v>
      </c>
      <c r="E426" s="145">
        <f>SUM(E427:E430)</f>
        <v>0</v>
      </c>
      <c r="F426" s="162"/>
      <c r="G426" s="162"/>
    </row>
    <row r="427" spans="1:7">
      <c r="A427" s="144">
        <v>2060501</v>
      </c>
      <c r="B427" s="167" t="s">
        <v>364</v>
      </c>
      <c r="C427" s="145"/>
      <c r="D427" s="92"/>
      <c r="E427" s="145"/>
      <c r="F427" s="162"/>
      <c r="G427" s="162"/>
    </row>
    <row r="428" spans="1:7">
      <c r="A428" s="144">
        <v>2060502</v>
      </c>
      <c r="B428" s="163" t="s">
        <v>382</v>
      </c>
      <c r="C428" s="145"/>
      <c r="D428" s="92"/>
      <c r="E428" s="145"/>
      <c r="F428" s="162"/>
      <c r="G428" s="162"/>
    </row>
    <row r="429" spans="1:7">
      <c r="A429" s="144">
        <v>2060503</v>
      </c>
      <c r="B429" s="163" t="s">
        <v>383</v>
      </c>
      <c r="C429" s="145"/>
      <c r="D429" s="92"/>
      <c r="E429" s="145"/>
      <c r="F429" s="162"/>
      <c r="G429" s="162"/>
    </row>
    <row r="430" spans="1:7">
      <c r="A430" s="144">
        <v>2060599</v>
      </c>
      <c r="B430" s="163" t="s">
        <v>384</v>
      </c>
      <c r="C430" s="145"/>
      <c r="D430" s="92"/>
      <c r="E430" s="145"/>
      <c r="F430" s="162"/>
      <c r="G430" s="162"/>
    </row>
    <row r="431" spans="1:7">
      <c r="A431" s="144">
        <v>20606</v>
      </c>
      <c r="B431" s="167" t="s">
        <v>385</v>
      </c>
      <c r="C431" s="145">
        <f>SUM(C432:C435)</f>
        <v>24</v>
      </c>
      <c r="D431" s="92">
        <f>SUM(D432:D435)</f>
        <v>0</v>
      </c>
      <c r="E431" s="145">
        <f>SUM(E432:E435)</f>
        <v>0</v>
      </c>
      <c r="F431" s="162">
        <f>E431/C431*100</f>
        <v>0</v>
      </c>
      <c r="G431" s="162"/>
    </row>
    <row r="432" spans="1:7">
      <c r="A432" s="144">
        <v>2060601</v>
      </c>
      <c r="B432" s="167" t="s">
        <v>386</v>
      </c>
      <c r="C432" s="145"/>
      <c r="D432" s="92"/>
      <c r="E432" s="145"/>
      <c r="F432" s="162"/>
      <c r="G432" s="162"/>
    </row>
    <row r="433" spans="1:7">
      <c r="A433" s="144">
        <v>2060602</v>
      </c>
      <c r="B433" s="167" t="s">
        <v>387</v>
      </c>
      <c r="C433" s="145"/>
      <c r="D433" s="92"/>
      <c r="E433" s="145"/>
      <c r="F433" s="162"/>
      <c r="G433" s="162"/>
    </row>
    <row r="434" spans="1:7">
      <c r="A434" s="144">
        <v>2060603</v>
      </c>
      <c r="B434" s="167" t="s">
        <v>388</v>
      </c>
      <c r="C434" s="145"/>
      <c r="D434" s="92"/>
      <c r="E434" s="145"/>
      <c r="F434" s="162"/>
      <c r="G434" s="162"/>
    </row>
    <row r="435" ht="14.25" spans="1:7">
      <c r="A435" s="144">
        <v>2060699</v>
      </c>
      <c r="B435" s="167" t="s">
        <v>389</v>
      </c>
      <c r="C435" s="178">
        <v>24</v>
      </c>
      <c r="D435" s="92"/>
      <c r="E435" s="145"/>
      <c r="F435" s="162">
        <f>E435/C435*100</f>
        <v>0</v>
      </c>
      <c r="G435" s="162"/>
    </row>
    <row r="436" spans="1:7">
      <c r="A436" s="144">
        <v>20607</v>
      </c>
      <c r="B436" s="163" t="s">
        <v>390</v>
      </c>
      <c r="C436" s="145">
        <f>SUM(C437:C442)</f>
        <v>0</v>
      </c>
      <c r="D436" s="92">
        <f>SUM(D437:D442)</f>
        <v>45</v>
      </c>
      <c r="E436" s="145">
        <f>SUM(E437:E442)</f>
        <v>0</v>
      </c>
      <c r="F436" s="162"/>
      <c r="G436" s="162"/>
    </row>
    <row r="437" spans="1:7">
      <c r="A437" s="144">
        <v>2060701</v>
      </c>
      <c r="B437" s="163" t="s">
        <v>364</v>
      </c>
      <c r="C437" s="145"/>
      <c r="D437" s="92"/>
      <c r="E437" s="145"/>
      <c r="F437" s="162"/>
      <c r="G437" s="162"/>
    </row>
    <row r="438" spans="1:7">
      <c r="A438" s="144">
        <v>2060702</v>
      </c>
      <c r="B438" s="167" t="s">
        <v>391</v>
      </c>
      <c r="C438" s="145"/>
      <c r="D438" s="92"/>
      <c r="E438" s="145"/>
      <c r="F438" s="162"/>
      <c r="G438" s="162"/>
    </row>
    <row r="439" spans="1:7">
      <c r="A439" s="144">
        <v>2060703</v>
      </c>
      <c r="B439" s="167" t="s">
        <v>392</v>
      </c>
      <c r="C439" s="145"/>
      <c r="D439" s="92"/>
      <c r="E439" s="145"/>
      <c r="F439" s="162"/>
      <c r="G439" s="162"/>
    </row>
    <row r="440" spans="1:7">
      <c r="A440" s="144">
        <v>2060704</v>
      </c>
      <c r="B440" s="167" t="s">
        <v>393</v>
      </c>
      <c r="C440" s="145"/>
      <c r="D440" s="92"/>
      <c r="E440" s="145"/>
      <c r="F440" s="162"/>
      <c r="G440" s="162"/>
    </row>
    <row r="441" spans="1:7">
      <c r="A441" s="144">
        <v>2060705</v>
      </c>
      <c r="B441" s="163" t="s">
        <v>394</v>
      </c>
      <c r="C441" s="145"/>
      <c r="D441" s="92"/>
      <c r="E441" s="145"/>
      <c r="F441" s="162"/>
      <c r="G441" s="162"/>
    </row>
    <row r="442" spans="1:7">
      <c r="A442" s="144">
        <v>2060799</v>
      </c>
      <c r="B442" s="163" t="s">
        <v>395</v>
      </c>
      <c r="C442" s="145"/>
      <c r="D442" s="165">
        <v>45</v>
      </c>
      <c r="E442" s="145"/>
      <c r="F442" s="162"/>
      <c r="G442" s="162"/>
    </row>
    <row r="443" spans="1:7">
      <c r="A443" s="144">
        <v>20608</v>
      </c>
      <c r="B443" s="163" t="s">
        <v>396</v>
      </c>
      <c r="C443" s="145">
        <f>SUM(C444:C446)</f>
        <v>0</v>
      </c>
      <c r="D443" s="92">
        <f>SUM(D444:D446)</f>
        <v>0</v>
      </c>
      <c r="E443" s="145">
        <f>SUM(E444:E446)</f>
        <v>0</v>
      </c>
      <c r="F443" s="162"/>
      <c r="G443" s="162"/>
    </row>
    <row r="444" spans="1:7">
      <c r="A444" s="144">
        <v>2060801</v>
      </c>
      <c r="B444" s="167" t="s">
        <v>397</v>
      </c>
      <c r="C444" s="145"/>
      <c r="D444" s="92"/>
      <c r="E444" s="145"/>
      <c r="F444" s="162"/>
      <c r="G444" s="162"/>
    </row>
    <row r="445" spans="1:7">
      <c r="A445" s="144">
        <v>2060802</v>
      </c>
      <c r="B445" s="167" t="s">
        <v>398</v>
      </c>
      <c r="C445" s="145"/>
      <c r="D445" s="92"/>
      <c r="E445" s="145"/>
      <c r="F445" s="162"/>
      <c r="G445" s="162"/>
    </row>
    <row r="446" spans="1:7">
      <c r="A446" s="144">
        <v>2060899</v>
      </c>
      <c r="B446" s="167" t="s">
        <v>399</v>
      </c>
      <c r="C446" s="145"/>
      <c r="D446" s="92"/>
      <c r="E446" s="145"/>
      <c r="F446" s="162"/>
      <c r="G446" s="162"/>
    </row>
    <row r="447" spans="1:7">
      <c r="A447" s="144">
        <v>20609</v>
      </c>
      <c r="B447" s="161" t="s">
        <v>400</v>
      </c>
      <c r="C447" s="145">
        <f>SUM(C448:C450)</f>
        <v>0</v>
      </c>
      <c r="D447" s="92">
        <f>SUM(D448:D450)</f>
        <v>0</v>
      </c>
      <c r="E447" s="145">
        <f>SUM(E448:E450)</f>
        <v>0</v>
      </c>
      <c r="F447" s="162"/>
      <c r="G447" s="162"/>
    </row>
    <row r="448" spans="1:7">
      <c r="A448" s="144">
        <v>2060901</v>
      </c>
      <c r="B448" s="167" t="s">
        <v>401</v>
      </c>
      <c r="C448" s="145"/>
      <c r="D448" s="92"/>
      <c r="E448" s="145"/>
      <c r="F448" s="162"/>
      <c r="G448" s="162"/>
    </row>
    <row r="449" spans="1:7">
      <c r="A449" s="144">
        <v>2060902</v>
      </c>
      <c r="B449" s="167" t="s">
        <v>402</v>
      </c>
      <c r="C449" s="145"/>
      <c r="D449" s="92"/>
      <c r="E449" s="145"/>
      <c r="F449" s="162"/>
      <c r="G449" s="162"/>
    </row>
    <row r="450" spans="1:7">
      <c r="A450" s="144">
        <v>2060999</v>
      </c>
      <c r="B450" s="167" t="s">
        <v>403</v>
      </c>
      <c r="C450" s="145"/>
      <c r="D450" s="92"/>
      <c r="E450" s="145"/>
      <c r="F450" s="162"/>
      <c r="G450" s="162"/>
    </row>
    <row r="451" spans="1:7">
      <c r="A451" s="144">
        <v>20699</v>
      </c>
      <c r="B451" s="163" t="s">
        <v>404</v>
      </c>
      <c r="C451" s="145">
        <f>SUM(C452:C455)</f>
        <v>0</v>
      </c>
      <c r="D451" s="92">
        <f>SUM(D452:D455)</f>
        <v>0</v>
      </c>
      <c r="E451" s="145">
        <f>SUM(E452:E455)</f>
        <v>46</v>
      </c>
      <c r="F451" s="162"/>
      <c r="G451" s="162"/>
    </row>
    <row r="452" spans="1:7">
      <c r="A452" s="144">
        <v>2069901</v>
      </c>
      <c r="B452" s="163" t="s">
        <v>405</v>
      </c>
      <c r="C452" s="145"/>
      <c r="D452" s="92"/>
      <c r="E452" s="145"/>
      <c r="F452" s="162"/>
      <c r="G452" s="162"/>
    </row>
    <row r="453" spans="1:7">
      <c r="A453" s="144">
        <v>2069902</v>
      </c>
      <c r="B453" s="167" t="s">
        <v>406</v>
      </c>
      <c r="C453" s="145"/>
      <c r="D453" s="92"/>
      <c r="E453" s="145"/>
      <c r="F453" s="162"/>
      <c r="G453" s="162"/>
    </row>
    <row r="454" spans="1:7">
      <c r="A454" s="144">
        <v>2069903</v>
      </c>
      <c r="B454" s="167" t="s">
        <v>407</v>
      </c>
      <c r="C454" s="145"/>
      <c r="D454" s="92"/>
      <c r="E454" s="145"/>
      <c r="F454" s="162"/>
      <c r="G454" s="162"/>
    </row>
    <row r="455" spans="1:7">
      <c r="A455" s="144">
        <v>2069999</v>
      </c>
      <c r="B455" s="167" t="s">
        <v>408</v>
      </c>
      <c r="C455" s="145"/>
      <c r="D455" s="92"/>
      <c r="E455" s="181">
        <v>46</v>
      </c>
      <c r="F455" s="162"/>
      <c r="G455" s="162"/>
    </row>
    <row r="456" spans="1:7">
      <c r="A456" s="144">
        <v>207</v>
      </c>
      <c r="B456" s="161" t="s">
        <v>409</v>
      </c>
      <c r="C456" s="145">
        <f>SUM(C457,C473,C481,C492,C501,C509)</f>
        <v>1240</v>
      </c>
      <c r="D456" s="92">
        <f>SUM(D457,D473,D481,D492,D501,D509)</f>
        <v>3878</v>
      </c>
      <c r="E456" s="145">
        <f>SUM(E457,E473,E481,E492,E501,E509)</f>
        <v>960</v>
      </c>
      <c r="F456" s="162">
        <f>E456/C456*100</f>
        <v>77.4193548387097</v>
      </c>
      <c r="G456" s="162">
        <f>E456/D456*100</f>
        <v>24.7550283651367</v>
      </c>
    </row>
    <row r="457" spans="1:7">
      <c r="A457" s="144">
        <v>20701</v>
      </c>
      <c r="B457" s="161" t="s">
        <v>410</v>
      </c>
      <c r="C457" s="145">
        <f>SUM(C458:C472)</f>
        <v>977</v>
      </c>
      <c r="D457" s="92">
        <f>SUM(D458:D472)</f>
        <v>1912</v>
      </c>
      <c r="E457" s="145">
        <f>SUM(E458:E472)</f>
        <v>259</v>
      </c>
      <c r="F457" s="162">
        <f>E457/C457*100</f>
        <v>26.5097236438076</v>
      </c>
      <c r="G457" s="162">
        <f>E457/D457*100</f>
        <v>13.5460251046025</v>
      </c>
    </row>
    <row r="458" ht="14.25" spans="1:7">
      <c r="A458" s="144">
        <v>2070101</v>
      </c>
      <c r="B458" s="161" t="s">
        <v>111</v>
      </c>
      <c r="C458" s="178">
        <v>261</v>
      </c>
      <c r="D458" s="165">
        <v>469</v>
      </c>
      <c r="E458" s="181">
        <v>53</v>
      </c>
      <c r="F458" s="162">
        <f>E458/C458*100</f>
        <v>20.3065134099617</v>
      </c>
      <c r="G458" s="162">
        <f>E458/D458*100</f>
        <v>11.3006396588486</v>
      </c>
    </row>
    <row r="459" ht="14.25" spans="1:7">
      <c r="A459" s="144">
        <v>2070102</v>
      </c>
      <c r="B459" s="161" t="s">
        <v>112</v>
      </c>
      <c r="C459" s="178">
        <v>252</v>
      </c>
      <c r="D459" s="165">
        <v>96</v>
      </c>
      <c r="E459" s="181">
        <v>29</v>
      </c>
      <c r="F459" s="162">
        <f>E459/C459*100</f>
        <v>11.5079365079365</v>
      </c>
      <c r="G459" s="162">
        <f>E459/D459*100</f>
        <v>30.2083333333333</v>
      </c>
    </row>
    <row r="460" spans="1:7">
      <c r="A460" s="144">
        <v>2070103</v>
      </c>
      <c r="B460" s="161" t="s">
        <v>113</v>
      </c>
      <c r="C460" s="181"/>
      <c r="D460" s="165"/>
      <c r="E460" s="181"/>
      <c r="F460" s="162"/>
      <c r="G460" s="162"/>
    </row>
    <row r="461" spans="1:7">
      <c r="A461" s="144">
        <v>2070104</v>
      </c>
      <c r="B461" s="161" t="s">
        <v>411</v>
      </c>
      <c r="C461" s="181"/>
      <c r="D461" s="165"/>
      <c r="E461" s="181"/>
      <c r="F461" s="162"/>
      <c r="G461" s="162"/>
    </row>
    <row r="462" spans="1:7">
      <c r="A462" s="144">
        <v>2070105</v>
      </c>
      <c r="B462" s="161" t="s">
        <v>412</v>
      </c>
      <c r="C462" s="181"/>
      <c r="D462" s="165"/>
      <c r="E462" s="181"/>
      <c r="F462" s="162"/>
      <c r="G462" s="162"/>
    </row>
    <row r="463" spans="1:7">
      <c r="A463" s="144">
        <v>2070106</v>
      </c>
      <c r="B463" s="161" t="s">
        <v>413</v>
      </c>
      <c r="C463" s="181"/>
      <c r="D463" s="165"/>
      <c r="E463" s="181"/>
      <c r="F463" s="162"/>
      <c r="G463" s="162"/>
    </row>
    <row r="464" spans="1:7">
      <c r="A464" s="144">
        <v>2070107</v>
      </c>
      <c r="B464" s="161" t="s">
        <v>414</v>
      </c>
      <c r="C464" s="181"/>
      <c r="D464" s="165"/>
      <c r="E464" s="181"/>
      <c r="F464" s="162"/>
      <c r="G464" s="162"/>
    </row>
    <row r="465" spans="1:7">
      <c r="A465" s="144">
        <v>2070108</v>
      </c>
      <c r="B465" s="161" t="s">
        <v>415</v>
      </c>
      <c r="C465" s="181"/>
      <c r="D465" s="165">
        <v>80</v>
      </c>
      <c r="E465" s="181">
        <v>31</v>
      </c>
      <c r="F465" s="162"/>
      <c r="G465" s="162"/>
    </row>
    <row r="466" ht="14.25" spans="1:7">
      <c r="A466" s="144">
        <v>2070109</v>
      </c>
      <c r="B466" s="161" t="s">
        <v>416</v>
      </c>
      <c r="C466" s="178">
        <v>219</v>
      </c>
      <c r="D466" s="165">
        <v>70</v>
      </c>
      <c r="E466" s="181">
        <v>77</v>
      </c>
      <c r="F466" s="162">
        <f>E466/C466*100</f>
        <v>35.1598173515982</v>
      </c>
      <c r="G466" s="162">
        <f>E466/D466*100</f>
        <v>110</v>
      </c>
    </row>
    <row r="467" ht="14.25" spans="1:7">
      <c r="A467" s="144">
        <v>2070110</v>
      </c>
      <c r="B467" s="161" t="s">
        <v>417</v>
      </c>
      <c r="C467" s="178"/>
      <c r="D467" s="165"/>
      <c r="E467" s="181"/>
      <c r="F467" s="162"/>
      <c r="G467" s="162"/>
    </row>
    <row r="468" ht="14.25" spans="1:7">
      <c r="A468" s="144">
        <v>2070111</v>
      </c>
      <c r="B468" s="161" t="s">
        <v>418</v>
      </c>
      <c r="C468" s="178"/>
      <c r="D468" s="165"/>
      <c r="E468" s="181"/>
      <c r="F468" s="162"/>
      <c r="G468" s="162"/>
    </row>
    <row r="469" ht="14.25" spans="1:7">
      <c r="A469" s="144">
        <v>2070112</v>
      </c>
      <c r="B469" s="161" t="s">
        <v>419</v>
      </c>
      <c r="C469" s="178"/>
      <c r="D469" s="165"/>
      <c r="E469" s="181"/>
      <c r="F469" s="162"/>
      <c r="G469" s="162"/>
    </row>
    <row r="470" ht="14.25" spans="1:7">
      <c r="A470" s="144">
        <v>2070113</v>
      </c>
      <c r="B470" s="161" t="s">
        <v>420</v>
      </c>
      <c r="C470" s="178"/>
      <c r="D470" s="165"/>
      <c r="E470" s="181"/>
      <c r="F470" s="162"/>
      <c r="G470" s="162"/>
    </row>
    <row r="471" ht="14.25" spans="1:7">
      <c r="A471" s="144">
        <v>2070114</v>
      </c>
      <c r="B471" s="161" t="s">
        <v>421</v>
      </c>
      <c r="C471" s="178"/>
      <c r="D471" s="165"/>
      <c r="E471" s="181"/>
      <c r="F471" s="162"/>
      <c r="G471" s="162"/>
    </row>
    <row r="472" ht="14.25" spans="1:7">
      <c r="A472" s="144">
        <v>2070199</v>
      </c>
      <c r="B472" s="161" t="s">
        <v>422</v>
      </c>
      <c r="C472" s="178">
        <v>245</v>
      </c>
      <c r="D472" s="165">
        <v>1197</v>
      </c>
      <c r="E472" s="181">
        <v>69</v>
      </c>
      <c r="F472" s="162">
        <f>E472/C472*100</f>
        <v>28.1632653061224</v>
      </c>
      <c r="G472" s="162">
        <f>E472/D472*100</f>
        <v>5.76441102756892</v>
      </c>
    </row>
    <row r="473" spans="1:7">
      <c r="A473" s="144">
        <v>20702</v>
      </c>
      <c r="B473" s="161" t="s">
        <v>423</v>
      </c>
      <c r="C473" s="145">
        <f>SUM(C474:C480)</f>
        <v>0</v>
      </c>
      <c r="D473" s="92">
        <f>SUM(D474:D480)</f>
        <v>0</v>
      </c>
      <c r="E473" s="145">
        <f>SUM(E474:E480)</f>
        <v>0</v>
      </c>
      <c r="F473" s="162"/>
      <c r="G473" s="162"/>
    </row>
    <row r="474" spans="1:7">
      <c r="A474" s="144">
        <v>2070201</v>
      </c>
      <c r="B474" s="161" t="s">
        <v>111</v>
      </c>
      <c r="C474" s="145"/>
      <c r="D474" s="92"/>
      <c r="E474" s="145"/>
      <c r="F474" s="162"/>
      <c r="G474" s="162"/>
    </row>
    <row r="475" spans="1:7">
      <c r="A475" s="144">
        <v>2070202</v>
      </c>
      <c r="B475" s="161" t="s">
        <v>112</v>
      </c>
      <c r="C475" s="145"/>
      <c r="D475" s="92"/>
      <c r="E475" s="145"/>
      <c r="F475" s="162"/>
      <c r="G475" s="162"/>
    </row>
    <row r="476" spans="1:7">
      <c r="A476" s="144">
        <v>2070203</v>
      </c>
      <c r="B476" s="161" t="s">
        <v>113</v>
      </c>
      <c r="C476" s="145"/>
      <c r="D476" s="92"/>
      <c r="E476" s="145"/>
      <c r="F476" s="162"/>
      <c r="G476" s="162"/>
    </row>
    <row r="477" spans="1:7">
      <c r="A477" s="144">
        <v>2070204</v>
      </c>
      <c r="B477" s="161" t="s">
        <v>424</v>
      </c>
      <c r="C477" s="145"/>
      <c r="D477" s="92"/>
      <c r="E477" s="145"/>
      <c r="F477" s="162"/>
      <c r="G477" s="162"/>
    </row>
    <row r="478" spans="1:7">
      <c r="A478" s="144">
        <v>2070205</v>
      </c>
      <c r="B478" s="161" t="s">
        <v>425</v>
      </c>
      <c r="C478" s="145"/>
      <c r="D478" s="92"/>
      <c r="E478" s="145"/>
      <c r="F478" s="162"/>
      <c r="G478" s="162"/>
    </row>
    <row r="479" spans="1:7">
      <c r="A479" s="144">
        <v>2070206</v>
      </c>
      <c r="B479" s="161" t="s">
        <v>426</v>
      </c>
      <c r="C479" s="145"/>
      <c r="D479" s="92"/>
      <c r="E479" s="145"/>
      <c r="F479" s="162"/>
      <c r="G479" s="162"/>
    </row>
    <row r="480" spans="1:7">
      <c r="A480" s="144">
        <v>2070299</v>
      </c>
      <c r="B480" s="161" t="s">
        <v>427</v>
      </c>
      <c r="C480" s="145"/>
      <c r="D480" s="92"/>
      <c r="E480" s="145"/>
      <c r="F480" s="162"/>
      <c r="G480" s="162"/>
    </row>
    <row r="481" spans="1:7">
      <c r="A481" s="144">
        <v>20703</v>
      </c>
      <c r="B481" s="161" t="s">
        <v>428</v>
      </c>
      <c r="C481" s="145">
        <f>SUM(C482:C491)</f>
        <v>30</v>
      </c>
      <c r="D481" s="92">
        <f>SUM(D482:D491)</f>
        <v>35</v>
      </c>
      <c r="E481" s="145">
        <f>SUM(E482:E491)</f>
        <v>53</v>
      </c>
      <c r="F481" s="162">
        <f>E481/C481*100</f>
        <v>176.666666666667</v>
      </c>
      <c r="G481" s="162">
        <f>E481/D481*100</f>
        <v>151.428571428571</v>
      </c>
    </row>
    <row r="482" spans="1:7">
      <c r="A482" s="144">
        <v>2070301</v>
      </c>
      <c r="B482" s="161" t="s">
        <v>111</v>
      </c>
      <c r="C482" s="145"/>
      <c r="D482" s="165">
        <v>7</v>
      </c>
      <c r="E482" s="181">
        <v>21</v>
      </c>
      <c r="F482" s="162"/>
      <c r="G482" s="162"/>
    </row>
    <row r="483" spans="1:7">
      <c r="A483" s="144">
        <v>2070302</v>
      </c>
      <c r="B483" s="161" t="s">
        <v>112</v>
      </c>
      <c r="C483" s="145"/>
      <c r="D483" s="92"/>
      <c r="E483" s="181"/>
      <c r="F483" s="162"/>
      <c r="G483" s="162"/>
    </row>
    <row r="484" spans="1:7">
      <c r="A484" s="144">
        <v>2070303</v>
      </c>
      <c r="B484" s="161" t="s">
        <v>113</v>
      </c>
      <c r="C484" s="145"/>
      <c r="D484" s="92"/>
      <c r="E484" s="181"/>
      <c r="F484" s="162"/>
      <c r="G484" s="162"/>
    </row>
    <row r="485" spans="1:7">
      <c r="A485" s="144">
        <v>2070304</v>
      </c>
      <c r="B485" s="161" t="s">
        <v>429</v>
      </c>
      <c r="C485" s="145"/>
      <c r="D485" s="92"/>
      <c r="E485" s="181"/>
      <c r="F485" s="162"/>
      <c r="G485" s="162"/>
    </row>
    <row r="486" spans="1:7">
      <c r="A486" s="144">
        <v>2070305</v>
      </c>
      <c r="B486" s="161" t="s">
        <v>430</v>
      </c>
      <c r="C486" s="145"/>
      <c r="D486" s="92"/>
      <c r="E486" s="181"/>
      <c r="F486" s="162"/>
      <c r="G486" s="162"/>
    </row>
    <row r="487" spans="1:7">
      <c r="A487" s="144">
        <v>2070306</v>
      </c>
      <c r="B487" s="161" t="s">
        <v>431</v>
      </c>
      <c r="C487" s="145"/>
      <c r="D487" s="92"/>
      <c r="E487" s="181"/>
      <c r="F487" s="162"/>
      <c r="G487" s="162"/>
    </row>
    <row r="488" spans="1:7">
      <c r="A488" s="144">
        <v>2070307</v>
      </c>
      <c r="B488" s="161" t="s">
        <v>432</v>
      </c>
      <c r="C488" s="145"/>
      <c r="D488" s="92"/>
      <c r="E488" s="181"/>
      <c r="F488" s="162"/>
      <c r="G488" s="162"/>
    </row>
    <row r="489" spans="1:7">
      <c r="A489" s="144">
        <v>2070308</v>
      </c>
      <c r="B489" s="161" t="s">
        <v>433</v>
      </c>
      <c r="C489" s="145"/>
      <c r="D489" s="165">
        <v>28</v>
      </c>
      <c r="E489" s="181">
        <v>32</v>
      </c>
      <c r="F489" s="162"/>
      <c r="G489" s="162"/>
    </row>
    <row r="490" spans="1:7">
      <c r="A490" s="144">
        <v>2070309</v>
      </c>
      <c r="B490" s="161" t="s">
        <v>434</v>
      </c>
      <c r="C490" s="145"/>
      <c r="D490" s="92"/>
      <c r="E490" s="145"/>
      <c r="F490" s="162"/>
      <c r="G490" s="162"/>
    </row>
    <row r="491" ht="14.25" spans="1:7">
      <c r="A491" s="144">
        <v>2070399</v>
      </c>
      <c r="B491" s="161" t="s">
        <v>435</v>
      </c>
      <c r="C491" s="178">
        <v>30</v>
      </c>
      <c r="D491" s="92"/>
      <c r="E491" s="145"/>
      <c r="F491" s="162">
        <f>E491/C491*100</f>
        <v>0</v>
      </c>
      <c r="G491" s="162"/>
    </row>
    <row r="492" spans="1:7">
      <c r="A492" s="144">
        <v>20706</v>
      </c>
      <c r="B492" s="161" t="s">
        <v>436</v>
      </c>
      <c r="C492" s="145">
        <f>SUM(C493:C500)</f>
        <v>32</v>
      </c>
      <c r="D492" s="92">
        <f>SUM(D493:D500)</f>
        <v>0</v>
      </c>
      <c r="E492" s="145">
        <f>SUM(E493:E500)</f>
        <v>0</v>
      </c>
      <c r="F492" s="162">
        <f>E492/C492*100</f>
        <v>0</v>
      </c>
      <c r="G492" s="162"/>
    </row>
    <row r="493" spans="1:7">
      <c r="A493" s="144">
        <v>2070601</v>
      </c>
      <c r="B493" s="161" t="s">
        <v>111</v>
      </c>
      <c r="C493" s="145"/>
      <c r="D493" s="92"/>
      <c r="E493" s="145"/>
      <c r="F493" s="162"/>
      <c r="G493" s="162"/>
    </row>
    <row r="494" spans="1:7">
      <c r="A494" s="144">
        <v>2070602</v>
      </c>
      <c r="B494" s="161" t="s">
        <v>112</v>
      </c>
      <c r="C494" s="145"/>
      <c r="D494" s="92"/>
      <c r="E494" s="145"/>
      <c r="F494" s="162"/>
      <c r="G494" s="162"/>
    </row>
    <row r="495" spans="1:7">
      <c r="A495" s="144">
        <v>2070603</v>
      </c>
      <c r="B495" s="161" t="s">
        <v>113</v>
      </c>
      <c r="C495" s="145"/>
      <c r="D495" s="92"/>
      <c r="E495" s="145"/>
      <c r="F495" s="162"/>
      <c r="G495" s="162"/>
    </row>
    <row r="496" spans="1:7">
      <c r="A496" s="144">
        <v>2070604</v>
      </c>
      <c r="B496" s="161" t="s">
        <v>437</v>
      </c>
      <c r="C496" s="145"/>
      <c r="D496" s="92"/>
      <c r="E496" s="145"/>
      <c r="F496" s="162"/>
      <c r="G496" s="162"/>
    </row>
    <row r="497" spans="1:7">
      <c r="A497" s="144">
        <v>2070605</v>
      </c>
      <c r="B497" s="161" t="s">
        <v>438</v>
      </c>
      <c r="C497" s="145"/>
      <c r="D497" s="92"/>
      <c r="E497" s="145"/>
      <c r="F497" s="162"/>
      <c r="G497" s="162"/>
    </row>
    <row r="498" spans="1:7">
      <c r="A498" s="144">
        <v>2070606</v>
      </c>
      <c r="B498" s="161" t="s">
        <v>439</v>
      </c>
      <c r="C498" s="145"/>
      <c r="D498" s="92"/>
      <c r="E498" s="145"/>
      <c r="F498" s="162"/>
      <c r="G498" s="162"/>
    </row>
    <row r="499" spans="1:7">
      <c r="A499" s="144">
        <v>2070607</v>
      </c>
      <c r="B499" s="161" t="s">
        <v>440</v>
      </c>
      <c r="C499" s="145"/>
      <c r="D499" s="92"/>
      <c r="E499" s="145"/>
      <c r="F499" s="162"/>
      <c r="G499" s="162"/>
    </row>
    <row r="500" ht="14.25" spans="1:7">
      <c r="A500" s="144">
        <v>2070699</v>
      </c>
      <c r="B500" s="161" t="s">
        <v>441</v>
      </c>
      <c r="C500" s="178">
        <v>32</v>
      </c>
      <c r="D500" s="165"/>
      <c r="E500" s="145"/>
      <c r="F500" s="162">
        <f>E500/C500*100</f>
        <v>0</v>
      </c>
      <c r="G500" s="162"/>
    </row>
    <row r="501" spans="1:7">
      <c r="A501" s="144">
        <v>20708</v>
      </c>
      <c r="B501" s="161" t="s">
        <v>442</v>
      </c>
      <c r="C501" s="145">
        <f>SUM(C502:C508)</f>
        <v>0</v>
      </c>
      <c r="D501" s="92">
        <f>SUM(D502:D508)</f>
        <v>2</v>
      </c>
      <c r="E501" s="145">
        <f>SUM(E502:E508)</f>
        <v>0</v>
      </c>
      <c r="F501" s="162"/>
      <c r="G501" s="162"/>
    </row>
    <row r="502" spans="1:7">
      <c r="A502" s="144">
        <v>2070801</v>
      </c>
      <c r="B502" s="161" t="s">
        <v>111</v>
      </c>
      <c r="C502" s="145"/>
      <c r="D502" s="92"/>
      <c r="E502" s="145"/>
      <c r="F502" s="162"/>
      <c r="G502" s="162"/>
    </row>
    <row r="503" spans="1:7">
      <c r="A503" s="144">
        <v>2070802</v>
      </c>
      <c r="B503" s="161" t="s">
        <v>112</v>
      </c>
      <c r="C503" s="145"/>
      <c r="D503" s="92"/>
      <c r="E503" s="145"/>
      <c r="F503" s="162"/>
      <c r="G503" s="162"/>
    </row>
    <row r="504" spans="1:7">
      <c r="A504" s="144">
        <v>2070803</v>
      </c>
      <c r="B504" s="161" t="s">
        <v>113</v>
      </c>
      <c r="C504" s="145"/>
      <c r="D504" s="92"/>
      <c r="E504" s="145"/>
      <c r="F504" s="162"/>
      <c r="G504" s="162"/>
    </row>
    <row r="505" spans="1:7">
      <c r="A505" s="144">
        <v>2070806</v>
      </c>
      <c r="B505" s="161" t="s">
        <v>443</v>
      </c>
      <c r="C505" s="145"/>
      <c r="D505" s="92"/>
      <c r="E505" s="145"/>
      <c r="F505" s="162"/>
      <c r="G505" s="162"/>
    </row>
    <row r="506" spans="1:7">
      <c r="A506" s="144">
        <v>2070807</v>
      </c>
      <c r="B506" s="161" t="s">
        <v>444</v>
      </c>
      <c r="C506" s="145"/>
      <c r="D506" s="92"/>
      <c r="E506" s="145"/>
      <c r="F506" s="162"/>
      <c r="G506" s="162"/>
    </row>
    <row r="507" spans="1:7">
      <c r="A507" s="144">
        <v>2070808</v>
      </c>
      <c r="B507" s="161" t="s">
        <v>445</v>
      </c>
      <c r="C507" s="145"/>
      <c r="D507" s="92"/>
      <c r="E507" s="145"/>
      <c r="F507" s="162"/>
      <c r="G507" s="162"/>
    </row>
    <row r="508" spans="1:7">
      <c r="A508" s="144">
        <v>2070899</v>
      </c>
      <c r="B508" s="161" t="s">
        <v>446</v>
      </c>
      <c r="C508" s="145"/>
      <c r="D508" s="165">
        <v>2</v>
      </c>
      <c r="E508" s="145"/>
      <c r="F508" s="162"/>
      <c r="G508" s="162"/>
    </row>
    <row r="509" spans="1:7">
      <c r="A509" s="144">
        <v>20799</v>
      </c>
      <c r="B509" s="161" t="s">
        <v>447</v>
      </c>
      <c r="C509" s="145">
        <f>SUM(C510:C512)</f>
        <v>201</v>
      </c>
      <c r="D509" s="92">
        <f>SUM(D510:D512)</f>
        <v>1929</v>
      </c>
      <c r="E509" s="145">
        <f>SUM(E510:E512)</f>
        <v>648</v>
      </c>
      <c r="F509" s="162">
        <f t="shared" ref="F509:F516" si="1">E509/C509*100</f>
        <v>322.388059701493</v>
      </c>
      <c r="G509" s="162">
        <f>E509/D509*100</f>
        <v>33.5925349922239</v>
      </c>
    </row>
    <row r="510" ht="14.25" spans="1:7">
      <c r="A510" s="144">
        <v>2079902</v>
      </c>
      <c r="B510" s="161" t="s">
        <v>448</v>
      </c>
      <c r="C510" s="178">
        <v>48</v>
      </c>
      <c r="D510" s="92"/>
      <c r="E510" s="145"/>
      <c r="F510" s="162">
        <f t="shared" si="1"/>
        <v>0</v>
      </c>
      <c r="G510" s="162"/>
    </row>
    <row r="511" ht="14.25" spans="1:7">
      <c r="A511" s="144">
        <v>2079903</v>
      </c>
      <c r="B511" s="161" t="s">
        <v>449</v>
      </c>
      <c r="C511" s="178">
        <v>45</v>
      </c>
      <c r="D511" s="92"/>
      <c r="E511" s="145"/>
      <c r="F511" s="162">
        <f t="shared" si="1"/>
        <v>0</v>
      </c>
      <c r="G511" s="162"/>
    </row>
    <row r="512" ht="14.25" spans="1:7">
      <c r="A512" s="144">
        <v>2079999</v>
      </c>
      <c r="B512" s="161" t="s">
        <v>450</v>
      </c>
      <c r="C512" s="178">
        <v>108</v>
      </c>
      <c r="D512" s="165">
        <v>1929</v>
      </c>
      <c r="E512" s="181">
        <v>648</v>
      </c>
      <c r="F512" s="162">
        <f t="shared" si="1"/>
        <v>600</v>
      </c>
      <c r="G512" s="162">
        <f>E512/D512*100</f>
        <v>33.5925349922239</v>
      </c>
    </row>
    <row r="513" spans="1:7">
      <c r="A513" s="144">
        <v>208</v>
      </c>
      <c r="B513" s="161" t="s">
        <v>451</v>
      </c>
      <c r="C513" s="145">
        <f>SUM(C514,C533,C541,C543,C552,C556,C566,C575,C582,C590,C599,C604,C607,C610,C613,C616,C619,C623,C627,C635,C638)</f>
        <v>37045</v>
      </c>
      <c r="D513" s="92">
        <f>SUM(D514,D533,D541,D543,D552,D556,D566,D575,D582,D590,D599,D604,D607,D610,D613,D616,D619,D623,D627,D635,D638)</f>
        <v>34835</v>
      </c>
      <c r="E513" s="145">
        <f>SUM(E514,E533,E541,E543,E552,E556,E566,E575,E582,E590,E599,E604,E607,E610,E613,E616,E619,E623,E627,E635,E638)</f>
        <v>31500</v>
      </c>
      <c r="F513" s="162">
        <f t="shared" si="1"/>
        <v>85.0317181805912</v>
      </c>
      <c r="G513" s="162">
        <f>E513/D513*100</f>
        <v>90.426295392565</v>
      </c>
    </row>
    <row r="514" spans="1:7">
      <c r="A514" s="144">
        <v>20801</v>
      </c>
      <c r="B514" s="161" t="s">
        <v>452</v>
      </c>
      <c r="C514" s="145">
        <f>SUM(C515:C532)</f>
        <v>371</v>
      </c>
      <c r="D514" s="92">
        <f>SUM(D515:D532)</f>
        <v>1351</v>
      </c>
      <c r="E514" s="145">
        <f>SUM(E515:E532)</f>
        <v>897</v>
      </c>
      <c r="F514" s="162">
        <f t="shared" si="1"/>
        <v>241.77897574124</v>
      </c>
      <c r="G514" s="162">
        <f>E514/D514*100</f>
        <v>66.3952627683198</v>
      </c>
    </row>
    <row r="515" ht="14.25" spans="1:7">
      <c r="A515" s="144">
        <v>2080101</v>
      </c>
      <c r="B515" s="161" t="s">
        <v>111</v>
      </c>
      <c r="C515" s="178">
        <v>139</v>
      </c>
      <c r="D515" s="165">
        <v>362</v>
      </c>
      <c r="E515" s="181">
        <v>625</v>
      </c>
      <c r="F515" s="162">
        <f t="shared" si="1"/>
        <v>449.640287769784</v>
      </c>
      <c r="G515" s="162">
        <f>E515/D515*100</f>
        <v>172.651933701657</v>
      </c>
    </row>
    <row r="516" ht="14.25" spans="1:7">
      <c r="A516" s="144">
        <v>2080102</v>
      </c>
      <c r="B516" s="161" t="s">
        <v>112</v>
      </c>
      <c r="C516" s="178">
        <v>94</v>
      </c>
      <c r="D516" s="165">
        <v>56</v>
      </c>
      <c r="E516" s="181"/>
      <c r="F516" s="162">
        <f t="shared" si="1"/>
        <v>0</v>
      </c>
      <c r="G516" s="162">
        <f>E516/D516*100</f>
        <v>0</v>
      </c>
    </row>
    <row r="517" ht="14.25" spans="1:7">
      <c r="A517" s="144">
        <v>2080103</v>
      </c>
      <c r="B517" s="161" t="s">
        <v>113</v>
      </c>
      <c r="C517" s="178"/>
      <c r="D517" s="165"/>
      <c r="E517" s="181"/>
      <c r="F517" s="162"/>
      <c r="G517" s="162"/>
    </row>
    <row r="518" ht="14.25" spans="1:7">
      <c r="A518" s="144">
        <v>2080104</v>
      </c>
      <c r="B518" s="161" t="s">
        <v>453</v>
      </c>
      <c r="C518" s="178"/>
      <c r="D518" s="165"/>
      <c r="E518" s="181"/>
      <c r="F518" s="162"/>
      <c r="G518" s="162"/>
    </row>
    <row r="519" ht="14.25" spans="1:7">
      <c r="A519" s="144">
        <v>2080105</v>
      </c>
      <c r="B519" s="161" t="s">
        <v>454</v>
      </c>
      <c r="C519" s="178">
        <v>81</v>
      </c>
      <c r="D519" s="165">
        <v>140</v>
      </c>
      <c r="E519" s="181">
        <v>131</v>
      </c>
      <c r="F519" s="162">
        <f>E519/C519*100</f>
        <v>161.728395061728</v>
      </c>
      <c r="G519" s="162">
        <f>E519/D519*100</f>
        <v>93.5714285714286</v>
      </c>
    </row>
    <row r="520" ht="14.25" spans="1:7">
      <c r="A520" s="144">
        <v>2080106</v>
      </c>
      <c r="B520" s="161" t="s">
        <v>455</v>
      </c>
      <c r="C520" s="178"/>
      <c r="D520" s="165">
        <v>148</v>
      </c>
      <c r="E520" s="181">
        <v>141</v>
      </c>
      <c r="F520" s="162"/>
      <c r="G520" s="162"/>
    </row>
    <row r="521" ht="14.25" spans="1:7">
      <c r="A521" s="144">
        <v>2080107</v>
      </c>
      <c r="B521" s="161" t="s">
        <v>456</v>
      </c>
      <c r="C521" s="178"/>
      <c r="D521" s="165"/>
      <c r="E521" s="181"/>
      <c r="F521" s="162"/>
      <c r="G521" s="162"/>
    </row>
    <row r="522" ht="14.25" spans="1:7">
      <c r="A522" s="144">
        <v>2080108</v>
      </c>
      <c r="B522" s="161" t="s">
        <v>152</v>
      </c>
      <c r="C522" s="178"/>
      <c r="D522" s="165"/>
      <c r="E522" s="145"/>
      <c r="F522" s="162"/>
      <c r="G522" s="162"/>
    </row>
    <row r="523" ht="14.25" spans="1:7">
      <c r="A523" s="144">
        <v>2080109</v>
      </c>
      <c r="B523" s="161" t="s">
        <v>457</v>
      </c>
      <c r="C523" s="178"/>
      <c r="D523" s="165"/>
      <c r="E523" s="145"/>
      <c r="F523" s="162"/>
      <c r="G523" s="162"/>
    </row>
    <row r="524" ht="14.25" spans="1:7">
      <c r="A524" s="144">
        <v>2080110</v>
      </c>
      <c r="B524" s="161" t="s">
        <v>458</v>
      </c>
      <c r="C524" s="178"/>
      <c r="D524" s="165"/>
      <c r="E524" s="145"/>
      <c r="F524" s="162"/>
      <c r="G524" s="162"/>
    </row>
    <row r="525" ht="14.25" spans="1:7">
      <c r="A525" s="144">
        <v>2080111</v>
      </c>
      <c r="B525" s="161" t="s">
        <v>459</v>
      </c>
      <c r="C525" s="178"/>
      <c r="D525" s="165"/>
      <c r="E525" s="145"/>
      <c r="F525" s="162"/>
      <c r="G525" s="162"/>
    </row>
    <row r="526" ht="14.25" spans="1:7">
      <c r="A526" s="144">
        <v>2080112</v>
      </c>
      <c r="B526" s="161" t="s">
        <v>460</v>
      </c>
      <c r="C526" s="178"/>
      <c r="D526" s="165"/>
      <c r="E526" s="145"/>
      <c r="F526" s="162"/>
      <c r="G526" s="162"/>
    </row>
    <row r="527" ht="14.25" spans="1:7">
      <c r="A527" s="144">
        <v>2080113</v>
      </c>
      <c r="B527" s="161" t="s">
        <v>461</v>
      </c>
      <c r="C527" s="178"/>
      <c r="D527" s="165"/>
      <c r="E527" s="145"/>
      <c r="F527" s="162"/>
      <c r="G527" s="162"/>
    </row>
    <row r="528" ht="14.25" spans="1:7">
      <c r="A528" s="144">
        <v>2080114</v>
      </c>
      <c r="B528" s="161" t="s">
        <v>462</v>
      </c>
      <c r="C528" s="178"/>
      <c r="D528" s="165"/>
      <c r="E528" s="145"/>
      <c r="F528" s="162"/>
      <c r="G528" s="162"/>
    </row>
    <row r="529" ht="14.25" spans="1:7">
      <c r="A529" s="144">
        <v>2080115</v>
      </c>
      <c r="B529" s="161" t="s">
        <v>463</v>
      </c>
      <c r="C529" s="178"/>
      <c r="D529" s="165"/>
      <c r="E529" s="145"/>
      <c r="F529" s="162"/>
      <c r="G529" s="162"/>
    </row>
    <row r="530" ht="14.25" spans="1:7">
      <c r="A530" s="144">
        <v>2080116</v>
      </c>
      <c r="B530" s="161" t="s">
        <v>464</v>
      </c>
      <c r="C530" s="178"/>
      <c r="D530" s="165"/>
      <c r="E530" s="145"/>
      <c r="F530" s="162"/>
      <c r="G530" s="162"/>
    </row>
    <row r="531" ht="14.25" spans="1:7">
      <c r="A531" s="144">
        <v>2080150</v>
      </c>
      <c r="B531" s="161" t="s">
        <v>120</v>
      </c>
      <c r="C531" s="178"/>
      <c r="D531" s="165"/>
      <c r="E531" s="145"/>
      <c r="F531" s="162"/>
      <c r="G531" s="162"/>
    </row>
    <row r="532" ht="14.25" spans="1:7">
      <c r="A532" s="144">
        <v>2080199</v>
      </c>
      <c r="B532" s="161" t="s">
        <v>465</v>
      </c>
      <c r="C532" s="178">
        <v>57</v>
      </c>
      <c r="D532" s="165">
        <v>645</v>
      </c>
      <c r="E532" s="145"/>
      <c r="F532" s="162">
        <f>E532/C532*100</f>
        <v>0</v>
      </c>
      <c r="G532" s="162">
        <f>E532/D532*100</f>
        <v>0</v>
      </c>
    </row>
    <row r="533" spans="1:7">
      <c r="A533" s="144">
        <v>20802</v>
      </c>
      <c r="B533" s="161" t="s">
        <v>466</v>
      </c>
      <c r="C533" s="145">
        <f>SUM(C534:C540)</f>
        <v>503</v>
      </c>
      <c r="D533" s="92">
        <f>SUM(D534:D540)</f>
        <v>2332</v>
      </c>
      <c r="E533" s="145">
        <f>SUM(E534:E540)</f>
        <v>1862</v>
      </c>
      <c r="F533" s="162">
        <f>E533/C533*100</f>
        <v>370.178926441352</v>
      </c>
      <c r="G533" s="162">
        <f>E533/D533*100</f>
        <v>79.8456260720412</v>
      </c>
    </row>
    <row r="534" ht="14.25" spans="1:7">
      <c r="A534" s="144">
        <v>2080201</v>
      </c>
      <c r="B534" s="161" t="s">
        <v>111</v>
      </c>
      <c r="C534" s="178">
        <v>294</v>
      </c>
      <c r="D534" s="165">
        <v>354</v>
      </c>
      <c r="E534" s="181">
        <v>443</v>
      </c>
      <c r="F534" s="162">
        <f>E534/C534*100</f>
        <v>150.680272108844</v>
      </c>
      <c r="G534" s="162">
        <f>E534/D534*100</f>
        <v>125.141242937853</v>
      </c>
    </row>
    <row r="535" ht="14.25" spans="1:7">
      <c r="A535" s="144">
        <v>2080202</v>
      </c>
      <c r="B535" s="161" t="s">
        <v>112</v>
      </c>
      <c r="C535" s="178">
        <v>81</v>
      </c>
      <c r="D535" s="165">
        <v>70</v>
      </c>
      <c r="E535" s="181"/>
      <c r="F535" s="162">
        <f>E535/C535*100</f>
        <v>0</v>
      </c>
      <c r="G535" s="162">
        <f>E535/D535*100</f>
        <v>0</v>
      </c>
    </row>
    <row r="536" ht="14.25" spans="1:7">
      <c r="A536" s="144">
        <v>2080203</v>
      </c>
      <c r="B536" s="161" t="s">
        <v>113</v>
      </c>
      <c r="C536" s="178"/>
      <c r="D536" s="165"/>
      <c r="E536" s="181"/>
      <c r="F536" s="162"/>
      <c r="G536" s="162"/>
    </row>
    <row r="537" ht="14.25" spans="1:7">
      <c r="A537" s="144">
        <v>2080206</v>
      </c>
      <c r="B537" s="161" t="s">
        <v>467</v>
      </c>
      <c r="C537" s="178"/>
      <c r="D537" s="165"/>
      <c r="E537" s="181"/>
      <c r="F537" s="162"/>
      <c r="G537" s="162"/>
    </row>
    <row r="538" ht="14.25" spans="1:7">
      <c r="A538" s="144">
        <v>2080207</v>
      </c>
      <c r="B538" s="161" t="s">
        <v>468</v>
      </c>
      <c r="C538" s="178"/>
      <c r="D538" s="165"/>
      <c r="E538" s="181"/>
      <c r="F538" s="162"/>
      <c r="G538" s="162"/>
    </row>
    <row r="539" ht="14.25" spans="1:7">
      <c r="A539" s="144">
        <v>2080208</v>
      </c>
      <c r="B539" s="161" t="s">
        <v>469</v>
      </c>
      <c r="C539" s="178">
        <v>76</v>
      </c>
      <c r="D539" s="165">
        <v>1853</v>
      </c>
      <c r="E539" s="181">
        <v>1419</v>
      </c>
      <c r="F539" s="162">
        <f>E539/C539*100</f>
        <v>1867.10526315789</v>
      </c>
      <c r="G539" s="162">
        <f>E539/D539*100</f>
        <v>76.5785213167836</v>
      </c>
    </row>
    <row r="540" ht="14.25" spans="1:7">
      <c r="A540" s="144">
        <v>2080299</v>
      </c>
      <c r="B540" s="161" t="s">
        <v>470</v>
      </c>
      <c r="C540" s="178">
        <v>52</v>
      </c>
      <c r="D540" s="165">
        <v>55</v>
      </c>
      <c r="E540" s="145"/>
      <c r="F540" s="162">
        <f>E540/C540*100</f>
        <v>0</v>
      </c>
      <c r="G540" s="162">
        <f>E540/D540*100</f>
        <v>0</v>
      </c>
    </row>
    <row r="541" spans="1:7">
      <c r="A541" s="144">
        <v>20804</v>
      </c>
      <c r="B541" s="161" t="s">
        <v>471</v>
      </c>
      <c r="C541" s="145">
        <f>SUM(C542)</f>
        <v>0</v>
      </c>
      <c r="D541" s="92">
        <f>SUM(D542)</f>
        <v>0</v>
      </c>
      <c r="E541" s="145">
        <f>SUM(E542)</f>
        <v>0</v>
      </c>
      <c r="F541" s="162"/>
      <c r="G541" s="162"/>
    </row>
    <row r="542" spans="1:7">
      <c r="A542" s="144">
        <v>2080402</v>
      </c>
      <c r="B542" s="161" t="s">
        <v>472</v>
      </c>
      <c r="C542" s="145"/>
      <c r="D542" s="92"/>
      <c r="E542" s="145"/>
      <c r="F542" s="162"/>
      <c r="G542" s="162"/>
    </row>
    <row r="543" spans="1:7">
      <c r="A543" s="144">
        <v>20805</v>
      </c>
      <c r="B543" s="161" t="s">
        <v>473</v>
      </c>
      <c r="C543" s="145">
        <f>SUM(C544:C551)</f>
        <v>0</v>
      </c>
      <c r="D543" s="92">
        <f>SUM(D544:D551)</f>
        <v>1300</v>
      </c>
      <c r="E543" s="145">
        <f>SUM(E544:E551)</f>
        <v>3581</v>
      </c>
      <c r="F543" s="162"/>
      <c r="G543" s="162"/>
    </row>
    <row r="544" spans="1:7">
      <c r="A544" s="144">
        <v>2080501</v>
      </c>
      <c r="B544" s="161" t="s">
        <v>474</v>
      </c>
      <c r="C544" s="145"/>
      <c r="D544" s="165">
        <v>318</v>
      </c>
      <c r="E544" s="181">
        <v>723</v>
      </c>
      <c r="F544" s="162"/>
      <c r="G544" s="162"/>
    </row>
    <row r="545" spans="1:7">
      <c r="A545" s="144">
        <v>2080502</v>
      </c>
      <c r="B545" s="161" t="s">
        <v>475</v>
      </c>
      <c r="C545" s="145"/>
      <c r="D545" s="165"/>
      <c r="E545" s="181"/>
      <c r="F545" s="162"/>
      <c r="G545" s="162"/>
    </row>
    <row r="546" spans="1:7">
      <c r="A546" s="144">
        <v>2080503</v>
      </c>
      <c r="B546" s="161" t="s">
        <v>476</v>
      </c>
      <c r="C546" s="145"/>
      <c r="D546" s="165"/>
      <c r="E546" s="181"/>
      <c r="F546" s="162"/>
      <c r="G546" s="162"/>
    </row>
    <row r="547" spans="1:7">
      <c r="A547" s="144">
        <v>2080505</v>
      </c>
      <c r="B547" s="161" t="s">
        <v>477</v>
      </c>
      <c r="C547" s="145"/>
      <c r="D547" s="165">
        <v>945</v>
      </c>
      <c r="E547" s="181">
        <v>2685</v>
      </c>
      <c r="F547" s="162"/>
      <c r="G547" s="162"/>
    </row>
    <row r="548" spans="1:7">
      <c r="A548" s="144">
        <v>2080506</v>
      </c>
      <c r="B548" s="161" t="s">
        <v>478</v>
      </c>
      <c r="C548" s="145"/>
      <c r="D548" s="165">
        <v>37</v>
      </c>
      <c r="E548" s="181">
        <v>173</v>
      </c>
      <c r="F548" s="162"/>
      <c r="G548" s="162"/>
    </row>
    <row r="549" spans="1:7">
      <c r="A549" s="144">
        <v>2080507</v>
      </c>
      <c r="B549" s="161" t="s">
        <v>479</v>
      </c>
      <c r="C549" s="145"/>
      <c r="D549" s="165"/>
      <c r="E549" s="181"/>
      <c r="F549" s="162"/>
      <c r="G549" s="162"/>
    </row>
    <row r="550" spans="1:7">
      <c r="A550" s="144">
        <v>2080508</v>
      </c>
      <c r="B550" s="161" t="s">
        <v>480</v>
      </c>
      <c r="C550" s="145"/>
      <c r="D550" s="92"/>
      <c r="E550" s="181"/>
      <c r="F550" s="162"/>
      <c r="G550" s="162"/>
    </row>
    <row r="551" spans="1:7">
      <c r="A551" s="144">
        <v>2080599</v>
      </c>
      <c r="B551" s="161" t="s">
        <v>481</v>
      </c>
      <c r="C551" s="145"/>
      <c r="D551" s="92"/>
      <c r="E551" s="181"/>
      <c r="F551" s="162"/>
      <c r="G551" s="162"/>
    </row>
    <row r="552" spans="1:7">
      <c r="A552" s="144">
        <v>20806</v>
      </c>
      <c r="B552" s="161" t="s">
        <v>482</v>
      </c>
      <c r="C552" s="145">
        <f>SUM(C553:C555)</f>
        <v>0</v>
      </c>
      <c r="D552" s="92">
        <f>SUM(D553:D555)</f>
        <v>0</v>
      </c>
      <c r="E552" s="145">
        <f>SUM(E553:E555)</f>
        <v>172</v>
      </c>
      <c r="F552" s="162"/>
      <c r="G552" s="162"/>
    </row>
    <row r="553" spans="1:7">
      <c r="A553" s="144">
        <v>2080601</v>
      </c>
      <c r="B553" s="161" t="s">
        <v>483</v>
      </c>
      <c r="C553" s="145"/>
      <c r="D553" s="92"/>
      <c r="E553" s="145"/>
      <c r="F553" s="162"/>
      <c r="G553" s="162"/>
    </row>
    <row r="554" spans="1:7">
      <c r="A554" s="144">
        <v>2080602</v>
      </c>
      <c r="B554" s="161" t="s">
        <v>484</v>
      </c>
      <c r="C554" s="145"/>
      <c r="D554" s="92"/>
      <c r="E554" s="145"/>
      <c r="F554" s="162"/>
      <c r="G554" s="162"/>
    </row>
    <row r="555" spans="1:7">
      <c r="A555" s="144">
        <v>2080699</v>
      </c>
      <c r="B555" s="161" t="s">
        <v>485</v>
      </c>
      <c r="C555" s="145"/>
      <c r="D555" s="92"/>
      <c r="E555" s="181">
        <v>172</v>
      </c>
      <c r="F555" s="162"/>
      <c r="G555" s="162"/>
    </row>
    <row r="556" spans="1:7">
      <c r="A556" s="144">
        <v>20807</v>
      </c>
      <c r="B556" s="161" t="s">
        <v>486</v>
      </c>
      <c r="C556" s="145">
        <f>SUM(C557:C565)</f>
        <v>0</v>
      </c>
      <c r="D556" s="92">
        <f>SUM(D557:D565)</f>
        <v>2865</v>
      </c>
      <c r="E556" s="145">
        <f>SUM(E557:E565)</f>
        <v>1650</v>
      </c>
      <c r="F556" s="162"/>
      <c r="G556" s="162"/>
    </row>
    <row r="557" spans="1:7">
      <c r="A557" s="144">
        <v>2080701</v>
      </c>
      <c r="B557" s="161" t="s">
        <v>487</v>
      </c>
      <c r="C557" s="145"/>
      <c r="D557" s="165"/>
      <c r="E557" s="181"/>
      <c r="F557" s="162"/>
      <c r="G557" s="162"/>
    </row>
    <row r="558" spans="1:7">
      <c r="A558" s="144">
        <v>2080702</v>
      </c>
      <c r="B558" s="161" t="s">
        <v>488</v>
      </c>
      <c r="C558" s="145"/>
      <c r="D558" s="165"/>
      <c r="E558" s="181"/>
      <c r="F558" s="162"/>
      <c r="G558" s="162"/>
    </row>
    <row r="559" spans="1:7">
      <c r="A559" s="144">
        <v>2080704</v>
      </c>
      <c r="B559" s="161" t="s">
        <v>489</v>
      </c>
      <c r="C559" s="145"/>
      <c r="D559" s="165">
        <v>37</v>
      </c>
      <c r="E559" s="181">
        <v>39</v>
      </c>
      <c r="F559" s="162"/>
      <c r="G559" s="162"/>
    </row>
    <row r="560" spans="1:7">
      <c r="A560" s="144">
        <v>2080705</v>
      </c>
      <c r="B560" s="161" t="s">
        <v>490</v>
      </c>
      <c r="C560" s="145"/>
      <c r="D560" s="165">
        <v>748</v>
      </c>
      <c r="E560" s="181">
        <v>408</v>
      </c>
      <c r="F560" s="162"/>
      <c r="G560" s="162"/>
    </row>
    <row r="561" spans="1:7">
      <c r="A561" s="144">
        <v>2080709</v>
      </c>
      <c r="B561" s="161" t="s">
        <v>491</v>
      </c>
      <c r="C561" s="145"/>
      <c r="D561" s="165"/>
      <c r="E561" s="181"/>
      <c r="F561" s="162"/>
      <c r="G561" s="162"/>
    </row>
    <row r="562" spans="1:7">
      <c r="A562" s="144">
        <v>2080711</v>
      </c>
      <c r="B562" s="161" t="s">
        <v>492</v>
      </c>
      <c r="C562" s="145"/>
      <c r="D562" s="165"/>
      <c r="E562" s="181"/>
      <c r="F562" s="162"/>
      <c r="G562" s="162"/>
    </row>
    <row r="563" spans="1:7">
      <c r="A563" s="144">
        <v>2080712</v>
      </c>
      <c r="B563" s="161" t="s">
        <v>493</v>
      </c>
      <c r="C563" s="145"/>
      <c r="D563" s="165"/>
      <c r="E563" s="181"/>
      <c r="F563" s="162"/>
      <c r="G563" s="162"/>
    </row>
    <row r="564" spans="1:7">
      <c r="A564" s="144">
        <v>2080713</v>
      </c>
      <c r="B564" s="161" t="s">
        <v>494</v>
      </c>
      <c r="C564" s="145"/>
      <c r="D564" s="165"/>
      <c r="E564" s="181"/>
      <c r="F564" s="162"/>
      <c r="G564" s="162"/>
    </row>
    <row r="565" spans="1:7">
      <c r="A565" s="144">
        <v>2080799</v>
      </c>
      <c r="B565" s="161" t="s">
        <v>495</v>
      </c>
      <c r="C565" s="145"/>
      <c r="D565" s="165">
        <v>2080</v>
      </c>
      <c r="E565" s="181">
        <v>1203</v>
      </c>
      <c r="F565" s="162"/>
      <c r="G565" s="162"/>
    </row>
    <row r="566" spans="1:7">
      <c r="A566" s="144">
        <v>20808</v>
      </c>
      <c r="B566" s="161" t="s">
        <v>496</v>
      </c>
      <c r="C566" s="145">
        <f>SUM(C567:C574)</f>
        <v>1148</v>
      </c>
      <c r="D566" s="92">
        <f>SUM(D567:D574)</f>
        <v>2583</v>
      </c>
      <c r="E566" s="145">
        <f>SUM(E567:E574)</f>
        <v>1555</v>
      </c>
      <c r="F566" s="162">
        <f t="shared" ref="F566:F571" si="2">E566/C566*100</f>
        <v>135.452961672474</v>
      </c>
      <c r="G566" s="162">
        <f t="shared" ref="G566:G571" si="3">E566/D566*100</f>
        <v>60.2013162988773</v>
      </c>
    </row>
    <row r="567" ht="14.25" spans="1:7">
      <c r="A567" s="144">
        <v>2080801</v>
      </c>
      <c r="B567" s="161" t="s">
        <v>497</v>
      </c>
      <c r="C567" s="178">
        <v>98</v>
      </c>
      <c r="D567" s="165">
        <v>860</v>
      </c>
      <c r="E567" s="181">
        <v>30</v>
      </c>
      <c r="F567" s="162">
        <f t="shared" si="2"/>
        <v>30.6122448979592</v>
      </c>
      <c r="G567" s="162">
        <f t="shared" si="3"/>
        <v>3.48837209302326</v>
      </c>
    </row>
    <row r="568" ht="14.25" spans="1:7">
      <c r="A568" s="144">
        <v>2080802</v>
      </c>
      <c r="B568" s="161" t="s">
        <v>498</v>
      </c>
      <c r="C568" s="178">
        <v>100</v>
      </c>
      <c r="D568" s="165">
        <v>139</v>
      </c>
      <c r="E568" s="181">
        <v>552</v>
      </c>
      <c r="F568" s="162">
        <f t="shared" si="2"/>
        <v>552</v>
      </c>
      <c r="G568" s="162">
        <f t="shared" si="3"/>
        <v>397.122302158273</v>
      </c>
    </row>
    <row r="569" ht="14.25" spans="1:7">
      <c r="A569" s="144">
        <v>2080803</v>
      </c>
      <c r="B569" s="161" t="s">
        <v>499</v>
      </c>
      <c r="C569" s="178">
        <v>392</v>
      </c>
      <c r="D569" s="165">
        <v>766</v>
      </c>
      <c r="E569" s="181">
        <v>113</v>
      </c>
      <c r="F569" s="162">
        <f t="shared" si="2"/>
        <v>28.8265306122449</v>
      </c>
      <c r="G569" s="162">
        <f t="shared" si="3"/>
        <v>14.7519582245431</v>
      </c>
    </row>
    <row r="570" ht="14.25" spans="1:7">
      <c r="A570" s="144">
        <v>2080805</v>
      </c>
      <c r="B570" s="161" t="s">
        <v>500</v>
      </c>
      <c r="C570" s="178">
        <v>126</v>
      </c>
      <c r="D570" s="165">
        <v>501</v>
      </c>
      <c r="E570" s="181">
        <v>324</v>
      </c>
      <c r="F570" s="162">
        <f t="shared" si="2"/>
        <v>257.142857142857</v>
      </c>
      <c r="G570" s="162">
        <f t="shared" si="3"/>
        <v>64.6706586826347</v>
      </c>
    </row>
    <row r="571" ht="14.25" spans="1:7">
      <c r="A571" s="144">
        <v>2080806</v>
      </c>
      <c r="B571" s="161" t="s">
        <v>501</v>
      </c>
      <c r="C571" s="183">
        <v>111</v>
      </c>
      <c r="D571" s="165">
        <v>27</v>
      </c>
      <c r="E571" s="181">
        <v>195</v>
      </c>
      <c r="F571" s="162">
        <f t="shared" si="2"/>
        <v>175.675675675676</v>
      </c>
      <c r="G571" s="162">
        <f t="shared" si="3"/>
        <v>722.222222222222</v>
      </c>
    </row>
    <row r="572" ht="14.25" spans="1:7">
      <c r="A572" s="144">
        <v>2080807</v>
      </c>
      <c r="B572" s="161" t="s">
        <v>502</v>
      </c>
      <c r="C572" s="178"/>
      <c r="D572" s="165"/>
      <c r="E572" s="181"/>
      <c r="F572" s="162"/>
      <c r="G572" s="162"/>
    </row>
    <row r="573" ht="14.25" spans="1:7">
      <c r="A573" s="144">
        <v>2080808</v>
      </c>
      <c r="B573" s="161" t="s">
        <v>503</v>
      </c>
      <c r="C573" s="178"/>
      <c r="D573" s="165"/>
      <c r="E573" s="181"/>
      <c r="F573" s="162"/>
      <c r="G573" s="162"/>
    </row>
    <row r="574" ht="14.25" spans="1:7">
      <c r="A574" s="144">
        <v>2080899</v>
      </c>
      <c r="B574" s="161" t="s">
        <v>504</v>
      </c>
      <c r="C574" s="178">
        <v>321</v>
      </c>
      <c r="D574" s="165">
        <v>290</v>
      </c>
      <c r="E574" s="181">
        <v>341</v>
      </c>
      <c r="F574" s="162">
        <f>E574/C574*100</f>
        <v>106.230529595016</v>
      </c>
      <c r="G574" s="162">
        <f>E574/D574*100</f>
        <v>117.586206896552</v>
      </c>
    </row>
    <row r="575" spans="1:7">
      <c r="A575" s="144">
        <v>20809</v>
      </c>
      <c r="B575" s="161" t="s">
        <v>505</v>
      </c>
      <c r="C575" s="184">
        <f>SUM(C576:C581)</f>
        <v>142</v>
      </c>
      <c r="D575" s="185">
        <f>SUM(D576:D581)</f>
        <v>142</v>
      </c>
      <c r="E575" s="184">
        <f>SUM(E576:E581)</f>
        <v>149</v>
      </c>
      <c r="F575" s="162">
        <f>E575/C575*100</f>
        <v>104.929577464789</v>
      </c>
      <c r="G575" s="162">
        <f>E575/D575*100</f>
        <v>104.929577464789</v>
      </c>
    </row>
    <row r="576" ht="14.25" spans="1:7">
      <c r="A576" s="144">
        <v>2080901</v>
      </c>
      <c r="B576" s="161" t="s">
        <v>506</v>
      </c>
      <c r="C576" s="178">
        <v>120</v>
      </c>
      <c r="D576" s="165">
        <v>135</v>
      </c>
      <c r="E576" s="184">
        <v>149</v>
      </c>
      <c r="F576" s="162">
        <f>E576/C576*100</f>
        <v>124.166666666667</v>
      </c>
      <c r="G576" s="162">
        <f>E576/D576*100</f>
        <v>110.37037037037</v>
      </c>
    </row>
    <row r="577" ht="14.25" spans="1:7">
      <c r="A577" s="144">
        <v>2080902</v>
      </c>
      <c r="B577" s="161" t="s">
        <v>507</v>
      </c>
      <c r="C577" s="178"/>
      <c r="D577" s="165"/>
      <c r="E577" s="145"/>
      <c r="F577" s="162"/>
      <c r="G577" s="162"/>
    </row>
    <row r="578" ht="14.25" spans="1:7">
      <c r="A578" s="144">
        <v>2080903</v>
      </c>
      <c r="B578" s="161" t="s">
        <v>508</v>
      </c>
      <c r="C578" s="178"/>
      <c r="D578" s="165"/>
      <c r="E578" s="145"/>
      <c r="F578" s="162"/>
      <c r="G578" s="162"/>
    </row>
    <row r="579" ht="14.25" spans="1:7">
      <c r="A579" s="144">
        <v>2080904</v>
      </c>
      <c r="B579" s="161" t="s">
        <v>509</v>
      </c>
      <c r="C579" s="178"/>
      <c r="D579" s="165"/>
      <c r="E579" s="145"/>
      <c r="F579" s="162"/>
      <c r="G579" s="162"/>
    </row>
    <row r="580" ht="14.25" spans="1:7">
      <c r="A580" s="144">
        <v>2080905</v>
      </c>
      <c r="B580" s="161" t="s">
        <v>510</v>
      </c>
      <c r="C580" s="178">
        <v>22</v>
      </c>
      <c r="D580" s="165">
        <v>0</v>
      </c>
      <c r="E580" s="145"/>
      <c r="F580" s="162">
        <f>E580/C580*100</f>
        <v>0</v>
      </c>
      <c r="G580" s="162"/>
    </row>
    <row r="581" spans="1:7">
      <c r="A581" s="144">
        <v>2080999</v>
      </c>
      <c r="B581" s="161" t="s">
        <v>511</v>
      </c>
      <c r="C581" s="145"/>
      <c r="D581" s="165">
        <v>7</v>
      </c>
      <c r="E581" s="145"/>
      <c r="F581" s="162"/>
      <c r="G581" s="162"/>
    </row>
    <row r="582" spans="1:7">
      <c r="A582" s="144">
        <v>20810</v>
      </c>
      <c r="B582" s="161" t="s">
        <v>512</v>
      </c>
      <c r="C582" s="184">
        <f>SUM(C583:C589)</f>
        <v>197</v>
      </c>
      <c r="D582" s="185">
        <f>SUM(D583:D589)</f>
        <v>154</v>
      </c>
      <c r="E582" s="184">
        <f>SUM(E583:E589)</f>
        <v>247</v>
      </c>
      <c r="F582" s="162">
        <f>E582/C582*100</f>
        <v>125.380710659898</v>
      </c>
      <c r="G582" s="162">
        <f>E582/D582*100</f>
        <v>160.38961038961</v>
      </c>
    </row>
    <row r="583" spans="1:7">
      <c r="A583" s="144">
        <v>2081001</v>
      </c>
      <c r="B583" s="161" t="s">
        <v>513</v>
      </c>
      <c r="C583" s="186"/>
      <c r="D583" s="165">
        <v>19</v>
      </c>
      <c r="E583" s="184"/>
      <c r="F583" s="162"/>
      <c r="G583" s="162"/>
    </row>
    <row r="584" ht="14.25" spans="1:7">
      <c r="A584" s="144">
        <v>2081002</v>
      </c>
      <c r="B584" s="161" t="s">
        <v>514</v>
      </c>
      <c r="C584" s="178">
        <v>132</v>
      </c>
      <c r="D584" s="165">
        <v>44</v>
      </c>
      <c r="E584" s="186">
        <v>46</v>
      </c>
      <c r="F584" s="162">
        <f>E584/C584*100</f>
        <v>34.8484848484849</v>
      </c>
      <c r="G584" s="162">
        <f>E584/D584*100</f>
        <v>104.545454545455</v>
      </c>
    </row>
    <row r="585" ht="14.25" spans="1:7">
      <c r="A585" s="144">
        <v>2081003</v>
      </c>
      <c r="B585" s="161" t="s">
        <v>515</v>
      </c>
      <c r="C585" s="178"/>
      <c r="D585" s="165"/>
      <c r="E585" s="145"/>
      <c r="F585" s="162"/>
      <c r="G585" s="162"/>
    </row>
    <row r="586" ht="14.25" spans="1:7">
      <c r="A586" s="144">
        <v>2081004</v>
      </c>
      <c r="B586" s="161" t="s">
        <v>516</v>
      </c>
      <c r="C586" s="178"/>
      <c r="D586" s="165">
        <v>4</v>
      </c>
      <c r="E586" s="145"/>
      <c r="F586" s="162"/>
      <c r="G586" s="162"/>
    </row>
    <row r="587" ht="14.25" spans="1:7">
      <c r="A587" s="144">
        <v>2081005</v>
      </c>
      <c r="B587" s="161" t="s">
        <v>517</v>
      </c>
      <c r="C587" s="178">
        <v>65</v>
      </c>
      <c r="D587" s="165">
        <v>51</v>
      </c>
      <c r="E587" s="181">
        <v>54</v>
      </c>
      <c r="F587" s="162">
        <f>E587/C587*100</f>
        <v>83.0769230769231</v>
      </c>
      <c r="G587" s="162">
        <f>E587/D587*100</f>
        <v>105.882352941176</v>
      </c>
    </row>
    <row r="588" spans="1:7">
      <c r="A588" s="144">
        <v>2081006</v>
      </c>
      <c r="B588" s="161" t="s">
        <v>518</v>
      </c>
      <c r="C588" s="181"/>
      <c r="D588" s="165"/>
      <c r="E588" s="145"/>
      <c r="F588" s="162"/>
      <c r="G588" s="162"/>
    </row>
    <row r="589" spans="1:7">
      <c r="A589" s="144">
        <v>2081099</v>
      </c>
      <c r="B589" s="161" t="s">
        <v>519</v>
      </c>
      <c r="C589" s="181"/>
      <c r="D589" s="165">
        <v>36</v>
      </c>
      <c r="E589" s="181">
        <v>147</v>
      </c>
      <c r="F589" s="162"/>
      <c r="G589" s="162"/>
    </row>
    <row r="590" spans="1:7">
      <c r="A590" s="144">
        <v>20811</v>
      </c>
      <c r="B590" s="161" t="s">
        <v>520</v>
      </c>
      <c r="C590" s="145">
        <f>SUM(C591:C598)</f>
        <v>406</v>
      </c>
      <c r="D590" s="92">
        <f>SUM(D591:D598)</f>
        <v>1262</v>
      </c>
      <c r="E590" s="145">
        <f>SUM(E591:E598)</f>
        <v>1291</v>
      </c>
      <c r="F590" s="162">
        <f>E590/C590*100</f>
        <v>317.980295566502</v>
      </c>
      <c r="G590" s="162">
        <f>E590/D590*100</f>
        <v>102.29793977813</v>
      </c>
    </row>
    <row r="591" ht="14.25" spans="1:7">
      <c r="A591" s="144">
        <v>2081101</v>
      </c>
      <c r="B591" s="161" t="s">
        <v>111</v>
      </c>
      <c r="C591" s="178"/>
      <c r="D591" s="165">
        <v>5</v>
      </c>
      <c r="E591" s="181">
        <v>20</v>
      </c>
      <c r="F591" s="162"/>
      <c r="G591" s="162"/>
    </row>
    <row r="592" ht="14.25" spans="1:7">
      <c r="A592" s="144">
        <v>2081102</v>
      </c>
      <c r="B592" s="161" t="s">
        <v>112</v>
      </c>
      <c r="C592" s="178"/>
      <c r="D592" s="165"/>
      <c r="E592" s="181"/>
      <c r="F592" s="162"/>
      <c r="G592" s="162"/>
    </row>
    <row r="593" ht="14.25" spans="1:7">
      <c r="A593" s="144">
        <v>2081103</v>
      </c>
      <c r="B593" s="161" t="s">
        <v>113</v>
      </c>
      <c r="C593" s="178"/>
      <c r="D593" s="165"/>
      <c r="E593" s="181"/>
      <c r="F593" s="162"/>
      <c r="G593" s="162"/>
    </row>
    <row r="594" ht="14.25" spans="1:7">
      <c r="A594" s="144">
        <v>2081104</v>
      </c>
      <c r="B594" s="161" t="s">
        <v>521</v>
      </c>
      <c r="C594" s="178"/>
      <c r="D594" s="165"/>
      <c r="E594" s="181"/>
      <c r="F594" s="162"/>
      <c r="G594" s="162"/>
    </row>
    <row r="595" ht="14.25" spans="1:7">
      <c r="A595" s="144">
        <v>2081105</v>
      </c>
      <c r="B595" s="161" t="s">
        <v>522</v>
      </c>
      <c r="C595" s="178">
        <v>19</v>
      </c>
      <c r="D595" s="165">
        <v>42</v>
      </c>
      <c r="E595" s="181"/>
      <c r="F595" s="162">
        <f>E595/C595*100</f>
        <v>0</v>
      </c>
      <c r="G595" s="162">
        <f>E595/D595*100</f>
        <v>0</v>
      </c>
    </row>
    <row r="596" ht="14.25" spans="1:7">
      <c r="A596" s="144">
        <v>2081106</v>
      </c>
      <c r="B596" s="161" t="s">
        <v>523</v>
      </c>
      <c r="C596" s="178"/>
      <c r="D596" s="165"/>
      <c r="E596" s="181"/>
      <c r="F596" s="162"/>
      <c r="G596" s="162"/>
    </row>
    <row r="597" ht="14.25" spans="1:7">
      <c r="A597" s="144">
        <v>2081107</v>
      </c>
      <c r="B597" s="161" t="s">
        <v>524</v>
      </c>
      <c r="C597" s="178">
        <v>313</v>
      </c>
      <c r="D597" s="165">
        <v>1064</v>
      </c>
      <c r="E597" s="181">
        <v>1081</v>
      </c>
      <c r="F597" s="162">
        <f>E597/C597*100</f>
        <v>345.367412140575</v>
      </c>
      <c r="G597" s="162">
        <f>E597/D597*100</f>
        <v>101.597744360902</v>
      </c>
    </row>
    <row r="598" ht="14.25" spans="1:7">
      <c r="A598" s="144">
        <v>2081199</v>
      </c>
      <c r="B598" s="161" t="s">
        <v>525</v>
      </c>
      <c r="C598" s="178">
        <v>74</v>
      </c>
      <c r="D598" s="165">
        <v>151</v>
      </c>
      <c r="E598" s="181">
        <v>190</v>
      </c>
      <c r="F598" s="162">
        <f>E598/C598*100</f>
        <v>256.756756756757</v>
      </c>
      <c r="G598" s="162">
        <f>E598/D598*100</f>
        <v>125.827814569536</v>
      </c>
    </row>
    <row r="599" spans="1:7">
      <c r="A599" s="144">
        <v>20816</v>
      </c>
      <c r="B599" s="161" t="s">
        <v>526</v>
      </c>
      <c r="C599" s="145">
        <f>SUM(C600:C603)</f>
        <v>0</v>
      </c>
      <c r="D599" s="92">
        <f>SUM(D600:D603)</f>
        <v>0</v>
      </c>
      <c r="E599" s="145">
        <f>SUM(E600:E603)</f>
        <v>0</v>
      </c>
      <c r="F599" s="162"/>
      <c r="G599" s="162"/>
    </row>
    <row r="600" spans="1:7">
      <c r="A600" s="144">
        <v>2081601</v>
      </c>
      <c r="B600" s="161" t="s">
        <v>111</v>
      </c>
      <c r="C600" s="145"/>
      <c r="D600" s="92"/>
      <c r="E600" s="145"/>
      <c r="F600" s="162"/>
      <c r="G600" s="162"/>
    </row>
    <row r="601" spans="1:7">
      <c r="A601" s="144">
        <v>2081602</v>
      </c>
      <c r="B601" s="161" t="s">
        <v>112</v>
      </c>
      <c r="C601" s="145"/>
      <c r="D601" s="92"/>
      <c r="E601" s="145"/>
      <c r="F601" s="162"/>
      <c r="G601" s="162"/>
    </row>
    <row r="602" spans="1:7">
      <c r="A602" s="144">
        <v>2081603</v>
      </c>
      <c r="B602" s="161" t="s">
        <v>113</v>
      </c>
      <c r="C602" s="145"/>
      <c r="D602" s="92"/>
      <c r="E602" s="145"/>
      <c r="F602" s="162"/>
      <c r="G602" s="162"/>
    </row>
    <row r="603" spans="1:7">
      <c r="A603" s="144">
        <v>2081699</v>
      </c>
      <c r="B603" s="161" t="s">
        <v>527</v>
      </c>
      <c r="C603" s="145"/>
      <c r="D603" s="92"/>
      <c r="E603" s="145"/>
      <c r="F603" s="162"/>
      <c r="G603" s="162"/>
    </row>
    <row r="604" spans="1:7">
      <c r="A604" s="144">
        <v>20819</v>
      </c>
      <c r="B604" s="161" t="s">
        <v>528</v>
      </c>
      <c r="C604" s="145">
        <f>SUM(C605:C606)</f>
        <v>3939</v>
      </c>
      <c r="D604" s="92">
        <f>SUM(D605:D606)</f>
        <v>6280</v>
      </c>
      <c r="E604" s="145">
        <f>SUM(E605:E606)</f>
        <v>3228</v>
      </c>
      <c r="F604" s="162">
        <f>E604/C604*100</f>
        <v>81.9497334348819</v>
      </c>
      <c r="G604" s="162">
        <f>E604/D604*100</f>
        <v>51.4012738853503</v>
      </c>
    </row>
    <row r="605" ht="14.25" spans="1:7">
      <c r="A605" s="144">
        <v>2081901</v>
      </c>
      <c r="B605" s="161" t="s">
        <v>529</v>
      </c>
      <c r="C605" s="178">
        <v>2675</v>
      </c>
      <c r="D605" s="165">
        <v>6280</v>
      </c>
      <c r="E605" s="181">
        <v>2858</v>
      </c>
      <c r="F605" s="162">
        <f>E605/C605*100</f>
        <v>106.841121495327</v>
      </c>
      <c r="G605" s="162">
        <f>E605/D605*100</f>
        <v>45.5095541401274</v>
      </c>
    </row>
    <row r="606" ht="14.25" spans="1:7">
      <c r="A606" s="144">
        <v>2081902</v>
      </c>
      <c r="B606" s="161" t="s">
        <v>530</v>
      </c>
      <c r="C606" s="178">
        <v>1264</v>
      </c>
      <c r="D606" s="92"/>
      <c r="E606" s="181">
        <v>370</v>
      </c>
      <c r="F606" s="162">
        <f>E606/C606*100</f>
        <v>29.2721518987342</v>
      </c>
      <c r="G606" s="162"/>
    </row>
    <row r="607" spans="1:7">
      <c r="A607" s="144">
        <v>20820</v>
      </c>
      <c r="B607" s="161" t="s">
        <v>531</v>
      </c>
      <c r="C607" s="145">
        <f>SUM(C608:C609)</f>
        <v>0</v>
      </c>
      <c r="D607" s="92">
        <f>SUM(D608:D609)</f>
        <v>11</v>
      </c>
      <c r="E607" s="145">
        <f>SUM(E608:E609)</f>
        <v>39</v>
      </c>
      <c r="F607" s="162"/>
      <c r="G607" s="162"/>
    </row>
    <row r="608" spans="1:7">
      <c r="A608" s="144">
        <v>2082001</v>
      </c>
      <c r="B608" s="161" t="s">
        <v>532</v>
      </c>
      <c r="C608" s="145"/>
      <c r="D608" s="165">
        <v>11</v>
      </c>
      <c r="E608" s="181">
        <v>39</v>
      </c>
      <c r="F608" s="162"/>
      <c r="G608" s="162"/>
    </row>
    <row r="609" spans="1:7">
      <c r="A609" s="144">
        <v>2082002</v>
      </c>
      <c r="B609" s="161" t="s">
        <v>533</v>
      </c>
      <c r="C609" s="145"/>
      <c r="D609" s="92"/>
      <c r="E609" s="145"/>
      <c r="F609" s="162"/>
      <c r="G609" s="162"/>
    </row>
    <row r="610" spans="1:7">
      <c r="A610" s="144">
        <v>20821</v>
      </c>
      <c r="B610" s="161" t="s">
        <v>534</v>
      </c>
      <c r="C610" s="145">
        <f>SUM(C611:C612)</f>
        <v>0</v>
      </c>
      <c r="D610" s="92">
        <f>SUM(D611:D612)</f>
        <v>37</v>
      </c>
      <c r="E610" s="145">
        <f>SUM(E611:E612)</f>
        <v>0</v>
      </c>
      <c r="F610" s="162"/>
      <c r="G610" s="162"/>
    </row>
    <row r="611" spans="1:7">
      <c r="A611" s="144">
        <v>2082101</v>
      </c>
      <c r="B611" s="161" t="s">
        <v>535</v>
      </c>
      <c r="C611" s="145"/>
      <c r="D611" s="165">
        <v>37</v>
      </c>
      <c r="E611" s="145"/>
      <c r="F611" s="162"/>
      <c r="G611" s="162"/>
    </row>
    <row r="612" spans="1:7">
      <c r="A612" s="144">
        <v>2082102</v>
      </c>
      <c r="B612" s="161" t="s">
        <v>536</v>
      </c>
      <c r="C612" s="145"/>
      <c r="D612" s="92"/>
      <c r="E612" s="145"/>
      <c r="F612" s="162"/>
      <c r="G612" s="162"/>
    </row>
    <row r="613" spans="1:7">
      <c r="A613" s="144">
        <v>20824</v>
      </c>
      <c r="B613" s="161" t="s">
        <v>537</v>
      </c>
      <c r="C613" s="145">
        <f>SUM(C614:C615)</f>
        <v>0</v>
      </c>
      <c r="D613" s="92">
        <f>SUM(D614:D615)</f>
        <v>0</v>
      </c>
      <c r="E613" s="145">
        <f>SUM(E614:E615)</f>
        <v>0</v>
      </c>
      <c r="F613" s="162"/>
      <c r="G613" s="162"/>
    </row>
    <row r="614" spans="1:7">
      <c r="A614" s="144">
        <v>2082401</v>
      </c>
      <c r="B614" s="161" t="s">
        <v>538</v>
      </c>
      <c r="C614" s="145"/>
      <c r="D614" s="92"/>
      <c r="E614" s="145"/>
      <c r="F614" s="162"/>
      <c r="G614" s="162"/>
    </row>
    <row r="615" spans="1:7">
      <c r="A615" s="144">
        <v>2082402</v>
      </c>
      <c r="B615" s="161" t="s">
        <v>539</v>
      </c>
      <c r="C615" s="145"/>
      <c r="D615" s="92"/>
      <c r="E615" s="145"/>
      <c r="F615" s="162"/>
      <c r="G615" s="162"/>
    </row>
    <row r="616" spans="1:7">
      <c r="A616" s="144">
        <v>20825</v>
      </c>
      <c r="B616" s="161" t="s">
        <v>540</v>
      </c>
      <c r="C616" s="145">
        <f>SUM(C617:C618)</f>
        <v>0</v>
      </c>
      <c r="D616" s="92">
        <f>SUM(D617:D618)</f>
        <v>0</v>
      </c>
      <c r="E616" s="145">
        <f>SUM(E617:E618)</f>
        <v>0</v>
      </c>
      <c r="F616" s="162"/>
      <c r="G616" s="162"/>
    </row>
    <row r="617" spans="1:7">
      <c r="A617" s="144">
        <v>2082501</v>
      </c>
      <c r="B617" s="161" t="s">
        <v>541</v>
      </c>
      <c r="C617" s="145"/>
      <c r="D617" s="92"/>
      <c r="E617" s="145"/>
      <c r="F617" s="162"/>
      <c r="G617" s="162"/>
    </row>
    <row r="618" spans="1:7">
      <c r="A618" s="144">
        <v>2082502</v>
      </c>
      <c r="B618" s="161" t="s">
        <v>542</v>
      </c>
      <c r="C618" s="145"/>
      <c r="D618" s="92"/>
      <c r="E618" s="145"/>
      <c r="F618" s="162"/>
      <c r="G618" s="162"/>
    </row>
    <row r="619" spans="1:7">
      <c r="A619" s="144">
        <v>20826</v>
      </c>
      <c r="B619" s="161" t="s">
        <v>543</v>
      </c>
      <c r="C619" s="145">
        <f>SUM(C620:C622)</f>
        <v>28043</v>
      </c>
      <c r="D619" s="92">
        <f>SUM(D620:D622)</f>
        <v>16170</v>
      </c>
      <c r="E619" s="145">
        <f>SUM(E620:E622)</f>
        <v>15643</v>
      </c>
      <c r="F619" s="162">
        <f>E619/C619*100</f>
        <v>55.7821916342759</v>
      </c>
      <c r="G619" s="162">
        <f>E619/D619*100</f>
        <v>96.7408781694496</v>
      </c>
    </row>
    <row r="620" ht="14.25" spans="1:7">
      <c r="A620" s="144">
        <v>2082601</v>
      </c>
      <c r="B620" s="161" t="s">
        <v>544</v>
      </c>
      <c r="C620" s="178">
        <v>21315</v>
      </c>
      <c r="D620" s="92"/>
      <c r="E620" s="181">
        <v>4006</v>
      </c>
      <c r="F620" s="162">
        <f>E620/C620*100</f>
        <v>18.7942763312221</v>
      </c>
      <c r="G620" s="162"/>
    </row>
    <row r="621" ht="14.25" spans="1:7">
      <c r="A621" s="144">
        <v>2082602</v>
      </c>
      <c r="B621" s="161" t="s">
        <v>545</v>
      </c>
      <c r="C621" s="178">
        <v>6728</v>
      </c>
      <c r="D621" s="165">
        <v>16170</v>
      </c>
      <c r="E621" s="181">
        <v>11637</v>
      </c>
      <c r="F621" s="162">
        <f>E621/C621*100</f>
        <v>172.963733650416</v>
      </c>
      <c r="G621" s="162">
        <f>E621/D621*100</f>
        <v>71.9666048237477</v>
      </c>
    </row>
    <row r="622" spans="1:7">
      <c r="A622" s="144">
        <v>2082699</v>
      </c>
      <c r="B622" s="161" t="s">
        <v>546</v>
      </c>
      <c r="C622" s="145"/>
      <c r="D622" s="92"/>
      <c r="E622" s="181"/>
      <c r="F622" s="162"/>
      <c r="G622" s="162"/>
    </row>
    <row r="623" spans="1:7">
      <c r="A623" s="144">
        <v>20827</v>
      </c>
      <c r="B623" s="161" t="s">
        <v>547</v>
      </c>
      <c r="C623" s="145">
        <f>SUM(C624:C626)</f>
        <v>0</v>
      </c>
      <c r="D623" s="92">
        <f>SUM(D624:D626)</f>
        <v>0</v>
      </c>
      <c r="E623" s="145">
        <f>SUM(E624:E626)</f>
        <v>678</v>
      </c>
      <c r="F623" s="162"/>
      <c r="G623" s="162"/>
    </row>
    <row r="624" spans="1:7">
      <c r="A624" s="144">
        <v>2082701</v>
      </c>
      <c r="B624" s="161" t="s">
        <v>548</v>
      </c>
      <c r="C624" s="145"/>
      <c r="D624" s="92"/>
      <c r="E624" s="145"/>
      <c r="F624" s="162"/>
      <c r="G624" s="162"/>
    </row>
    <row r="625" spans="1:7">
      <c r="A625" s="144">
        <v>2082702</v>
      </c>
      <c r="B625" s="161" t="s">
        <v>549</v>
      </c>
      <c r="C625" s="145"/>
      <c r="D625" s="92"/>
      <c r="E625" s="181">
        <v>2</v>
      </c>
      <c r="F625" s="162"/>
      <c r="G625" s="162"/>
    </row>
    <row r="626" spans="1:7">
      <c r="A626" s="144">
        <v>2082799</v>
      </c>
      <c r="B626" s="161" t="s">
        <v>550</v>
      </c>
      <c r="C626" s="145"/>
      <c r="D626" s="92"/>
      <c r="E626" s="181">
        <v>676</v>
      </c>
      <c r="F626" s="162"/>
      <c r="G626" s="162"/>
    </row>
    <row r="627" spans="1:7">
      <c r="A627" s="144">
        <v>20828</v>
      </c>
      <c r="B627" s="187" t="s">
        <v>551</v>
      </c>
      <c r="C627" s="145">
        <f>SUM(C628:C634)</f>
        <v>88</v>
      </c>
      <c r="D627" s="92">
        <f>SUM(D628:D634)</f>
        <v>184</v>
      </c>
      <c r="E627" s="145">
        <f>SUM(E628:E634)</f>
        <v>171</v>
      </c>
      <c r="F627" s="162">
        <f>E627/C627*100</f>
        <v>194.318181818182</v>
      </c>
      <c r="G627" s="162">
        <f>E627/D627*100</f>
        <v>92.9347826086957</v>
      </c>
    </row>
    <row r="628" ht="14.25" spans="1:7">
      <c r="A628" s="144">
        <v>2082801</v>
      </c>
      <c r="B628" s="161" t="s">
        <v>111</v>
      </c>
      <c r="C628" s="178">
        <v>39</v>
      </c>
      <c r="D628" s="165">
        <v>127</v>
      </c>
      <c r="E628" s="186">
        <v>165</v>
      </c>
      <c r="F628" s="162">
        <f>E628/C628*100</f>
        <v>423.076923076923</v>
      </c>
      <c r="G628" s="162">
        <f>E628/D628*100</f>
        <v>129.92125984252</v>
      </c>
    </row>
    <row r="629" ht="14.25" spans="1:7">
      <c r="A629" s="144">
        <v>2082802</v>
      </c>
      <c r="B629" s="161" t="s">
        <v>112</v>
      </c>
      <c r="C629" s="178">
        <v>49</v>
      </c>
      <c r="D629" s="165">
        <v>50</v>
      </c>
      <c r="E629" s="181"/>
      <c r="F629" s="162">
        <f>E629/C629*100</f>
        <v>0</v>
      </c>
      <c r="G629" s="162">
        <f>E629/D629*100</f>
        <v>0</v>
      </c>
    </row>
    <row r="630" spans="1:7">
      <c r="A630" s="144">
        <v>2082803</v>
      </c>
      <c r="B630" s="161" t="s">
        <v>113</v>
      </c>
      <c r="C630" s="181"/>
      <c r="D630" s="165"/>
      <c r="E630" s="181"/>
      <c r="F630" s="162"/>
      <c r="G630" s="162"/>
    </row>
    <row r="631" spans="1:7">
      <c r="A631" s="144">
        <v>2082804</v>
      </c>
      <c r="B631" s="161" t="s">
        <v>552</v>
      </c>
      <c r="C631" s="181"/>
      <c r="D631" s="165"/>
      <c r="E631" s="181"/>
      <c r="F631" s="162"/>
      <c r="G631" s="162"/>
    </row>
    <row r="632" spans="1:7">
      <c r="A632" s="144">
        <v>2082805</v>
      </c>
      <c r="B632" s="161" t="s">
        <v>553</v>
      </c>
      <c r="C632" s="145"/>
      <c r="D632" s="165"/>
      <c r="E632" s="181"/>
      <c r="F632" s="162"/>
      <c r="G632" s="162"/>
    </row>
    <row r="633" spans="1:7">
      <c r="A633" s="144">
        <v>2082850</v>
      </c>
      <c r="B633" s="161" t="s">
        <v>120</v>
      </c>
      <c r="C633" s="145"/>
      <c r="D633" s="165">
        <v>7</v>
      </c>
      <c r="E633" s="181">
        <v>6</v>
      </c>
      <c r="F633" s="162"/>
      <c r="G633" s="162"/>
    </row>
    <row r="634" spans="1:7">
      <c r="A634" s="144">
        <v>2082899</v>
      </c>
      <c r="B634" s="161" t="s">
        <v>554</v>
      </c>
      <c r="C634" s="145"/>
      <c r="D634" s="165"/>
      <c r="E634" s="145"/>
      <c r="F634" s="162"/>
      <c r="G634" s="162"/>
    </row>
    <row r="635" spans="1:7">
      <c r="A635" s="144">
        <v>20830</v>
      </c>
      <c r="B635" s="161" t="s">
        <v>555</v>
      </c>
      <c r="C635" s="145">
        <f>SUM(C636:C637)</f>
        <v>0</v>
      </c>
      <c r="D635" s="92">
        <f>SUM(D636:D637)</f>
        <v>38</v>
      </c>
      <c r="E635" s="145">
        <f>SUM(E636:E637)</f>
        <v>18</v>
      </c>
      <c r="F635" s="162"/>
      <c r="G635" s="162"/>
    </row>
    <row r="636" spans="1:7">
      <c r="A636" s="144">
        <v>2083001</v>
      </c>
      <c r="B636" s="161" t="s">
        <v>556</v>
      </c>
      <c r="C636" s="145"/>
      <c r="D636" s="92"/>
      <c r="E636" s="145"/>
      <c r="F636" s="162"/>
      <c r="G636" s="162"/>
    </row>
    <row r="637" spans="1:7">
      <c r="A637" s="144">
        <v>2083099</v>
      </c>
      <c r="B637" s="161" t="s">
        <v>557</v>
      </c>
      <c r="C637" s="145"/>
      <c r="D637" s="165">
        <v>38</v>
      </c>
      <c r="E637" s="181">
        <v>18</v>
      </c>
      <c r="F637" s="162"/>
      <c r="G637" s="162"/>
    </row>
    <row r="638" ht="17.25" spans="1:7">
      <c r="A638" s="179">
        <v>20899</v>
      </c>
      <c r="B638" s="180" t="s">
        <v>558</v>
      </c>
      <c r="C638" s="145">
        <f>SUM(C639)</f>
        <v>2208</v>
      </c>
      <c r="D638" s="92">
        <f>SUM(D639)</f>
        <v>126</v>
      </c>
      <c r="E638" s="145">
        <f>SUM(E639)</f>
        <v>319</v>
      </c>
      <c r="F638" s="162">
        <f t="shared" ref="F638:F643" si="4">E638/C638*100</f>
        <v>14.4474637681159</v>
      </c>
      <c r="G638" s="162">
        <f t="shared" ref="G638:G643" si="5">E638/D638*100</f>
        <v>253.174603174603</v>
      </c>
    </row>
    <row r="639" ht="14.25" spans="1:7">
      <c r="A639" s="144">
        <v>2089999</v>
      </c>
      <c r="B639" s="161" t="s">
        <v>559</v>
      </c>
      <c r="C639" s="178">
        <v>2208</v>
      </c>
      <c r="D639" s="165">
        <v>126</v>
      </c>
      <c r="E639" s="181">
        <v>319</v>
      </c>
      <c r="F639" s="162">
        <f t="shared" si="4"/>
        <v>14.4474637681159</v>
      </c>
      <c r="G639" s="162">
        <f t="shared" si="5"/>
        <v>253.174603174603</v>
      </c>
    </row>
    <row r="640" spans="1:7">
      <c r="A640" s="144">
        <v>210</v>
      </c>
      <c r="B640" s="161" t="s">
        <v>560</v>
      </c>
      <c r="C640" s="145">
        <f>SUM(C641,C646,C661,C665,C677,C680,C684,C689,C693,C697,C700,C709,C711)</f>
        <v>31462</v>
      </c>
      <c r="D640" s="92">
        <f>SUM(D641,D646,D661,D665,D677,D680,D684,D689,D693,D697,D700,D709,D711)</f>
        <v>30551</v>
      </c>
      <c r="E640" s="145">
        <f>SUM(E641,E646,E661,E665,E677,E680,E684,E689,E693,E697,E700,E709,E711)</f>
        <v>23100</v>
      </c>
      <c r="F640" s="162">
        <f t="shared" si="4"/>
        <v>73.4219057911131</v>
      </c>
      <c r="G640" s="162">
        <f t="shared" si="5"/>
        <v>75.6112729534221</v>
      </c>
    </row>
    <row r="641" spans="1:7">
      <c r="A641" s="144">
        <v>21001</v>
      </c>
      <c r="B641" s="161" t="s">
        <v>561</v>
      </c>
      <c r="C641" s="145">
        <f>SUM(C642:C645)</f>
        <v>1231</v>
      </c>
      <c r="D641" s="92">
        <f>SUM(D642:D645)</f>
        <v>500</v>
      </c>
      <c r="E641" s="145">
        <f>SUM(E642:E645)</f>
        <v>484</v>
      </c>
      <c r="F641" s="162">
        <f t="shared" si="4"/>
        <v>39.3176279447604</v>
      </c>
      <c r="G641" s="162">
        <f t="shared" si="5"/>
        <v>96.8</v>
      </c>
    </row>
    <row r="642" ht="14.25" spans="1:7">
      <c r="A642" s="144">
        <v>2100101</v>
      </c>
      <c r="B642" s="161" t="s">
        <v>111</v>
      </c>
      <c r="C642" s="178">
        <v>588</v>
      </c>
      <c r="D642" s="165">
        <v>428</v>
      </c>
      <c r="E642" s="181">
        <v>484</v>
      </c>
      <c r="F642" s="162">
        <f t="shared" si="4"/>
        <v>82.312925170068</v>
      </c>
      <c r="G642" s="162">
        <f t="shared" si="5"/>
        <v>113.084112149533</v>
      </c>
    </row>
    <row r="643" ht="14.25" spans="1:7">
      <c r="A643" s="144">
        <v>2100102</v>
      </c>
      <c r="B643" s="161" t="s">
        <v>112</v>
      </c>
      <c r="C643" s="178">
        <v>643</v>
      </c>
      <c r="D643" s="165">
        <v>55</v>
      </c>
      <c r="E643" s="145"/>
      <c r="F643" s="162">
        <f t="shared" si="4"/>
        <v>0</v>
      </c>
      <c r="G643" s="162">
        <f t="shared" si="5"/>
        <v>0</v>
      </c>
    </row>
    <row r="644" spans="1:7">
      <c r="A644" s="144">
        <v>2100103</v>
      </c>
      <c r="B644" s="161" t="s">
        <v>113</v>
      </c>
      <c r="C644" s="145"/>
      <c r="D644" s="165"/>
      <c r="E644" s="145"/>
      <c r="F644" s="162"/>
      <c r="G644" s="162"/>
    </row>
    <row r="645" spans="1:7">
      <c r="A645" s="144">
        <v>2100199</v>
      </c>
      <c r="B645" s="161" t="s">
        <v>562</v>
      </c>
      <c r="C645" s="145"/>
      <c r="D645" s="165">
        <v>17</v>
      </c>
      <c r="E645" s="145"/>
      <c r="F645" s="162"/>
      <c r="G645" s="162"/>
    </row>
    <row r="646" spans="1:7">
      <c r="A646" s="144">
        <v>21002</v>
      </c>
      <c r="B646" s="161" t="s">
        <v>563</v>
      </c>
      <c r="C646" s="145">
        <f>SUM(C647:C660)</f>
        <v>0</v>
      </c>
      <c r="D646" s="92">
        <f>SUM(D647:D660)</f>
        <v>0</v>
      </c>
      <c r="E646" s="145">
        <f>SUM(E647:E660)</f>
        <v>0</v>
      </c>
      <c r="F646" s="162"/>
      <c r="G646" s="162"/>
    </row>
    <row r="647" spans="1:7">
      <c r="A647" s="144">
        <v>2100201</v>
      </c>
      <c r="B647" s="161" t="s">
        <v>564</v>
      </c>
      <c r="C647" s="145"/>
      <c r="D647" s="92"/>
      <c r="E647" s="145"/>
      <c r="F647" s="162"/>
      <c r="G647" s="162"/>
    </row>
    <row r="648" spans="1:7">
      <c r="A648" s="144">
        <v>2100202</v>
      </c>
      <c r="B648" s="161" t="s">
        <v>565</v>
      </c>
      <c r="C648" s="145"/>
      <c r="D648" s="92"/>
      <c r="E648" s="145"/>
      <c r="F648" s="162"/>
      <c r="G648" s="162"/>
    </row>
    <row r="649" spans="1:7">
      <c r="A649" s="144">
        <v>2100203</v>
      </c>
      <c r="B649" s="161" t="s">
        <v>566</v>
      </c>
      <c r="C649" s="145"/>
      <c r="D649" s="92"/>
      <c r="E649" s="145"/>
      <c r="F649" s="162"/>
      <c r="G649" s="162"/>
    </row>
    <row r="650" spans="1:7">
      <c r="A650" s="144">
        <v>2100204</v>
      </c>
      <c r="B650" s="161" t="s">
        <v>567</v>
      </c>
      <c r="C650" s="184"/>
      <c r="D650" s="185"/>
      <c r="E650" s="184"/>
      <c r="F650" s="162"/>
      <c r="G650" s="162"/>
    </row>
    <row r="651" spans="1:7">
      <c r="A651" s="144">
        <v>2100205</v>
      </c>
      <c r="B651" s="161" t="s">
        <v>568</v>
      </c>
      <c r="C651" s="184"/>
      <c r="D651" s="185"/>
      <c r="E651" s="184"/>
      <c r="F651" s="162"/>
      <c r="G651" s="162"/>
    </row>
    <row r="652" spans="1:7">
      <c r="A652" s="144">
        <v>2100206</v>
      </c>
      <c r="B652" s="161" t="s">
        <v>569</v>
      </c>
      <c r="C652" s="184"/>
      <c r="D652" s="185"/>
      <c r="E652" s="184"/>
      <c r="F652" s="162"/>
      <c r="G652" s="162"/>
    </row>
    <row r="653" spans="1:7">
      <c r="A653" s="144">
        <v>2100207</v>
      </c>
      <c r="B653" s="161" t="s">
        <v>570</v>
      </c>
      <c r="C653" s="145"/>
      <c r="D653" s="92"/>
      <c r="E653" s="145"/>
      <c r="F653" s="162"/>
      <c r="G653" s="162"/>
    </row>
    <row r="654" spans="1:7">
      <c r="A654" s="144">
        <v>2100208</v>
      </c>
      <c r="B654" s="161" t="s">
        <v>571</v>
      </c>
      <c r="C654" s="145"/>
      <c r="D654" s="92"/>
      <c r="E654" s="145"/>
      <c r="F654" s="162"/>
      <c r="G654" s="162"/>
    </row>
    <row r="655" spans="1:7">
      <c r="A655" s="144">
        <v>2100209</v>
      </c>
      <c r="B655" s="161" t="s">
        <v>572</v>
      </c>
      <c r="C655" s="145"/>
      <c r="D655" s="92"/>
      <c r="E655" s="145"/>
      <c r="F655" s="162"/>
      <c r="G655" s="162"/>
    </row>
    <row r="656" spans="1:7">
      <c r="A656" s="144">
        <v>2100210</v>
      </c>
      <c r="B656" s="161" t="s">
        <v>573</v>
      </c>
      <c r="C656" s="145"/>
      <c r="D656" s="92"/>
      <c r="E656" s="145"/>
      <c r="F656" s="162"/>
      <c r="G656" s="162"/>
    </row>
    <row r="657" spans="1:7">
      <c r="A657" s="144">
        <v>2100211</v>
      </c>
      <c r="B657" s="161" t="s">
        <v>574</v>
      </c>
      <c r="C657" s="145"/>
      <c r="D657" s="92"/>
      <c r="E657" s="145"/>
      <c r="F657" s="162"/>
      <c r="G657" s="162"/>
    </row>
    <row r="658" spans="1:7">
      <c r="A658" s="144">
        <v>2100212</v>
      </c>
      <c r="B658" s="161" t="s">
        <v>575</v>
      </c>
      <c r="C658" s="145"/>
      <c r="D658" s="92"/>
      <c r="E658" s="145"/>
      <c r="F658" s="162"/>
      <c r="G658" s="162"/>
    </row>
    <row r="659" spans="1:7">
      <c r="A659" s="144">
        <v>2100213</v>
      </c>
      <c r="B659" s="161" t="s">
        <v>576</v>
      </c>
      <c r="C659" s="145"/>
      <c r="D659" s="92"/>
      <c r="E659" s="145"/>
      <c r="F659" s="162"/>
      <c r="G659" s="162"/>
    </row>
    <row r="660" spans="1:7">
      <c r="A660" s="144">
        <v>2100299</v>
      </c>
      <c r="B660" s="161" t="s">
        <v>577</v>
      </c>
      <c r="C660" s="145"/>
      <c r="D660" s="92"/>
      <c r="E660" s="145"/>
      <c r="F660" s="162"/>
      <c r="G660" s="162"/>
    </row>
    <row r="661" spans="1:7">
      <c r="A661" s="144">
        <v>21003</v>
      </c>
      <c r="B661" s="161" t="s">
        <v>578</v>
      </c>
      <c r="C661" s="184">
        <f>SUM(C662:C664)</f>
        <v>6778</v>
      </c>
      <c r="D661" s="185">
        <f>SUM(D662:D664)</f>
        <v>2382</v>
      </c>
      <c r="E661" s="184">
        <f>SUM(E662:E664)</f>
        <v>1763</v>
      </c>
      <c r="F661" s="162">
        <f>E661/C661*100</f>
        <v>26.0106226025376</v>
      </c>
      <c r="G661" s="162">
        <f>E661/D661*100</f>
        <v>74.0134340890008</v>
      </c>
    </row>
    <row r="662" ht="14.25" spans="1:7">
      <c r="A662" s="144">
        <v>2100301</v>
      </c>
      <c r="B662" s="161" t="s">
        <v>579</v>
      </c>
      <c r="C662" s="178">
        <v>5339</v>
      </c>
      <c r="D662" s="165">
        <v>29</v>
      </c>
      <c r="E662" s="184"/>
      <c r="F662" s="162">
        <f>E662/C662*100</f>
        <v>0</v>
      </c>
      <c r="G662" s="162">
        <f>E662/D662*100</f>
        <v>0</v>
      </c>
    </row>
    <row r="663" ht="14.25" spans="1:7">
      <c r="A663" s="144">
        <v>2100302</v>
      </c>
      <c r="B663" s="161" t="s">
        <v>580</v>
      </c>
      <c r="C663" s="178">
        <v>1439</v>
      </c>
      <c r="D663" s="165">
        <v>2136</v>
      </c>
      <c r="E663" s="186">
        <v>1763</v>
      </c>
      <c r="F663" s="162">
        <f>E663/C663*100</f>
        <v>122.515635858235</v>
      </c>
      <c r="G663" s="162">
        <f>E663/D663*100</f>
        <v>82.5374531835206</v>
      </c>
    </row>
    <row r="664" spans="1:7">
      <c r="A664" s="144">
        <v>2100399</v>
      </c>
      <c r="B664" s="161" t="s">
        <v>581</v>
      </c>
      <c r="C664" s="186"/>
      <c r="D664" s="165">
        <v>217</v>
      </c>
      <c r="E664" s="184"/>
      <c r="F664" s="162"/>
      <c r="G664" s="162"/>
    </row>
    <row r="665" spans="1:7">
      <c r="A665" s="144">
        <v>21004</v>
      </c>
      <c r="B665" s="161" t="s">
        <v>582</v>
      </c>
      <c r="C665" s="184">
        <f>SUM(C666:C676)</f>
        <v>3262</v>
      </c>
      <c r="D665" s="185">
        <f>SUM(D666:D676)</f>
        <v>3470</v>
      </c>
      <c r="E665" s="184">
        <f>SUM(E666:E676)</f>
        <v>3499</v>
      </c>
      <c r="F665" s="162">
        <f>E665/C665*100</f>
        <v>107.265481299816</v>
      </c>
      <c r="G665" s="162">
        <f>E665/D665*100</f>
        <v>100.835734870317</v>
      </c>
    </row>
    <row r="666" spans="1:7">
      <c r="A666" s="144">
        <v>2100401</v>
      </c>
      <c r="B666" s="161" t="s">
        <v>583</v>
      </c>
      <c r="C666" s="186"/>
      <c r="D666" s="165"/>
      <c r="E666" s="184"/>
      <c r="F666" s="162"/>
      <c r="G666" s="162"/>
    </row>
    <row r="667" ht="14.25" spans="1:7">
      <c r="A667" s="144">
        <v>2100402</v>
      </c>
      <c r="B667" s="161" t="s">
        <v>584</v>
      </c>
      <c r="C667" s="178">
        <v>227</v>
      </c>
      <c r="D667" s="165">
        <v>274</v>
      </c>
      <c r="E667" s="186">
        <v>270</v>
      </c>
      <c r="F667" s="162">
        <f>E667/C667*100</f>
        <v>118.942731277533</v>
      </c>
      <c r="G667" s="162">
        <f>E667/D667*100</f>
        <v>98.5401459854015</v>
      </c>
    </row>
    <row r="668" ht="14.25" spans="1:7">
      <c r="A668" s="144">
        <v>2100403</v>
      </c>
      <c r="B668" s="161" t="s">
        <v>585</v>
      </c>
      <c r="C668" s="178"/>
      <c r="D668" s="165"/>
      <c r="E668" s="186"/>
      <c r="F668" s="162"/>
      <c r="G668" s="162"/>
    </row>
    <row r="669" ht="14.25" spans="1:7">
      <c r="A669" s="144">
        <v>2100404</v>
      </c>
      <c r="B669" s="161" t="s">
        <v>586</v>
      </c>
      <c r="C669" s="178"/>
      <c r="D669" s="165"/>
      <c r="E669" s="186"/>
      <c r="F669" s="162"/>
      <c r="G669" s="162"/>
    </row>
    <row r="670" ht="14.25" spans="1:7">
      <c r="A670" s="144">
        <v>2100405</v>
      </c>
      <c r="B670" s="161" t="s">
        <v>587</v>
      </c>
      <c r="C670" s="178"/>
      <c r="D670" s="165"/>
      <c r="E670" s="181"/>
      <c r="F670" s="162"/>
      <c r="G670" s="162"/>
    </row>
    <row r="671" ht="14.25" spans="1:7">
      <c r="A671" s="144">
        <v>2100406</v>
      </c>
      <c r="B671" s="161" t="s">
        <v>588</v>
      </c>
      <c r="C671" s="178"/>
      <c r="D671" s="165"/>
      <c r="E671" s="181"/>
      <c r="F671" s="162"/>
      <c r="G671" s="162"/>
    </row>
    <row r="672" ht="14.25" spans="1:7">
      <c r="A672" s="144">
        <v>2100407</v>
      </c>
      <c r="B672" s="161" t="s">
        <v>589</v>
      </c>
      <c r="C672" s="178"/>
      <c r="D672" s="165"/>
      <c r="E672" s="181"/>
      <c r="F672" s="162"/>
      <c r="G672" s="162"/>
    </row>
    <row r="673" ht="14.25" spans="1:7">
      <c r="A673" s="144">
        <v>2100408</v>
      </c>
      <c r="B673" s="161" t="s">
        <v>590</v>
      </c>
      <c r="C673" s="178">
        <v>2433</v>
      </c>
      <c r="D673" s="165">
        <v>1354</v>
      </c>
      <c r="E673" s="181">
        <v>1457</v>
      </c>
      <c r="F673" s="162">
        <f>E673/C673*100</f>
        <v>59.8849157418825</v>
      </c>
      <c r="G673" s="162">
        <f>E673/D673*100</f>
        <v>107.607090103397</v>
      </c>
    </row>
    <row r="674" ht="14.25" spans="1:7">
      <c r="A674" s="144">
        <v>2100409</v>
      </c>
      <c r="B674" s="161" t="s">
        <v>591</v>
      </c>
      <c r="C674" s="178">
        <v>189</v>
      </c>
      <c r="D674" s="165">
        <v>5</v>
      </c>
      <c r="E674" s="181">
        <v>661</v>
      </c>
      <c r="F674" s="162">
        <f>E674/C674*100</f>
        <v>349.73544973545</v>
      </c>
      <c r="G674" s="162">
        <f>E674/D674*100</f>
        <v>13220</v>
      </c>
    </row>
    <row r="675" ht="14.25" spans="1:7">
      <c r="A675" s="144">
        <v>2100410</v>
      </c>
      <c r="B675" s="161" t="s">
        <v>592</v>
      </c>
      <c r="C675" s="178"/>
      <c r="D675" s="165">
        <v>1631</v>
      </c>
      <c r="E675" s="181">
        <v>635</v>
      </c>
      <c r="F675" s="162"/>
      <c r="G675" s="162"/>
    </row>
    <row r="676" ht="14.25" spans="1:7">
      <c r="A676" s="144">
        <v>2100499</v>
      </c>
      <c r="B676" s="161" t="s">
        <v>593</v>
      </c>
      <c r="C676" s="178">
        <v>413</v>
      </c>
      <c r="D676" s="165">
        <v>206</v>
      </c>
      <c r="E676" s="181">
        <v>476</v>
      </c>
      <c r="F676" s="162">
        <f>E676/C676*100</f>
        <v>115.254237288136</v>
      </c>
      <c r="G676" s="162">
        <f>E676/D676*100</f>
        <v>231.067961165049</v>
      </c>
    </row>
    <row r="677" spans="1:7">
      <c r="A677" s="144">
        <v>21006</v>
      </c>
      <c r="B677" s="161" t="s">
        <v>594</v>
      </c>
      <c r="C677" s="145">
        <f>SUM(C678:C679)</f>
        <v>0</v>
      </c>
      <c r="D677" s="92">
        <f>SUM(D678:D679)</f>
        <v>20</v>
      </c>
      <c r="E677" s="145">
        <f>SUM(E678:E679)</f>
        <v>20</v>
      </c>
      <c r="F677" s="162"/>
      <c r="G677" s="162"/>
    </row>
    <row r="678" spans="1:7">
      <c r="A678" s="144">
        <v>2100601</v>
      </c>
      <c r="B678" s="161" t="s">
        <v>595</v>
      </c>
      <c r="C678" s="145"/>
      <c r="D678" s="165">
        <v>20</v>
      </c>
      <c r="E678" s="181">
        <v>20</v>
      </c>
      <c r="F678" s="162"/>
      <c r="G678" s="162"/>
    </row>
    <row r="679" spans="1:7">
      <c r="A679" s="144">
        <v>2100699</v>
      </c>
      <c r="B679" s="161" t="s">
        <v>596</v>
      </c>
      <c r="C679" s="145"/>
      <c r="D679" s="92"/>
      <c r="E679" s="145"/>
      <c r="F679" s="162"/>
      <c r="G679" s="162"/>
    </row>
    <row r="680" spans="1:7">
      <c r="A680" s="144">
        <v>21007</v>
      </c>
      <c r="B680" s="161" t="s">
        <v>597</v>
      </c>
      <c r="C680" s="145">
        <f>SUM(C681:C683)</f>
        <v>2978</v>
      </c>
      <c r="D680" s="92">
        <f>SUM(D681:D683)</f>
        <v>1232</v>
      </c>
      <c r="E680" s="145">
        <f>SUM(E681:E683)</f>
        <v>803</v>
      </c>
      <c r="F680" s="162">
        <f>E680/C680*100</f>
        <v>26.96440564137</v>
      </c>
      <c r="G680" s="162">
        <f>E680/D680*100</f>
        <v>65.1785714285714</v>
      </c>
    </row>
    <row r="681" spans="1:7">
      <c r="A681" s="144">
        <v>2100716</v>
      </c>
      <c r="B681" s="161" t="s">
        <v>598</v>
      </c>
      <c r="C681" s="181"/>
      <c r="D681" s="165">
        <v>310</v>
      </c>
      <c r="E681" s="181">
        <v>418</v>
      </c>
      <c r="F681" s="162"/>
      <c r="G681" s="162"/>
    </row>
    <row r="682" ht="14.25" spans="1:7">
      <c r="A682" s="144">
        <v>2100717</v>
      </c>
      <c r="B682" s="161" t="s">
        <v>599</v>
      </c>
      <c r="C682" s="178">
        <v>9</v>
      </c>
      <c r="D682" s="165">
        <v>51</v>
      </c>
      <c r="E682" s="181">
        <v>3</v>
      </c>
      <c r="F682" s="162">
        <f>E682/C682*100</f>
        <v>33.3333333333333</v>
      </c>
      <c r="G682" s="162">
        <f>E682/D682*100</f>
        <v>5.88235294117647</v>
      </c>
    </row>
    <row r="683" ht="14.25" spans="1:7">
      <c r="A683" s="144">
        <v>2100799</v>
      </c>
      <c r="B683" s="161" t="s">
        <v>600</v>
      </c>
      <c r="C683" s="178">
        <v>2969</v>
      </c>
      <c r="D683" s="165">
        <v>871</v>
      </c>
      <c r="E683" s="181">
        <v>382</v>
      </c>
      <c r="F683" s="162">
        <f>E683/C683*100</f>
        <v>12.8662849444257</v>
      </c>
      <c r="G683" s="162">
        <f>E683/D683*100</f>
        <v>43.857634902411</v>
      </c>
    </row>
    <row r="684" spans="1:7">
      <c r="A684" s="144">
        <v>21011</v>
      </c>
      <c r="B684" s="161" t="s">
        <v>601</v>
      </c>
      <c r="C684" s="145">
        <f>SUM(C685:C688)</f>
        <v>0</v>
      </c>
      <c r="D684" s="92">
        <f>SUM(D685:D688)</f>
        <v>799</v>
      </c>
      <c r="E684" s="145">
        <f>SUM(E685:E688)</f>
        <v>1714</v>
      </c>
      <c r="F684" s="162"/>
      <c r="G684" s="162"/>
    </row>
    <row r="685" spans="1:7">
      <c r="A685" s="144">
        <v>2101101</v>
      </c>
      <c r="B685" s="161" t="s">
        <v>602</v>
      </c>
      <c r="C685" s="145"/>
      <c r="D685" s="165">
        <v>311</v>
      </c>
      <c r="E685" s="181">
        <v>889</v>
      </c>
      <c r="F685" s="162"/>
      <c r="G685" s="162"/>
    </row>
    <row r="686" spans="1:7">
      <c r="A686" s="144">
        <v>2101102</v>
      </c>
      <c r="B686" s="161" t="s">
        <v>603</v>
      </c>
      <c r="C686" s="145"/>
      <c r="D686" s="165">
        <v>488</v>
      </c>
      <c r="E686" s="181">
        <v>825</v>
      </c>
      <c r="F686" s="162"/>
      <c r="G686" s="162"/>
    </row>
    <row r="687" spans="1:7">
      <c r="A687" s="144">
        <v>2101103</v>
      </c>
      <c r="B687" s="161" t="s">
        <v>604</v>
      </c>
      <c r="C687" s="145"/>
      <c r="D687" s="92"/>
      <c r="E687" s="181"/>
      <c r="F687" s="162"/>
      <c r="G687" s="162"/>
    </row>
    <row r="688" spans="1:7">
      <c r="A688" s="144">
        <v>2101199</v>
      </c>
      <c r="B688" s="161" t="s">
        <v>605</v>
      </c>
      <c r="C688" s="145"/>
      <c r="D688" s="92"/>
      <c r="E688" s="145"/>
      <c r="F688" s="162"/>
      <c r="G688" s="162"/>
    </row>
    <row r="689" spans="1:7">
      <c r="A689" s="144">
        <v>21012</v>
      </c>
      <c r="B689" s="161" t="s">
        <v>606</v>
      </c>
      <c r="C689" s="145">
        <f>SUM(C690:C692)</f>
        <v>16454</v>
      </c>
      <c r="D689" s="92">
        <f>SUM(D690:D692)</f>
        <v>19894</v>
      </c>
      <c r="E689" s="145">
        <f>SUM(E690:E692)</f>
        <v>13260</v>
      </c>
      <c r="F689" s="162">
        <f>E689/C689*100</f>
        <v>80.5883067947004</v>
      </c>
      <c r="G689" s="162">
        <f>E689/D689*100</f>
        <v>66.6532622901377</v>
      </c>
    </row>
    <row r="690" spans="1:7">
      <c r="A690" s="144">
        <v>2101201</v>
      </c>
      <c r="B690" s="161" t="s">
        <v>607</v>
      </c>
      <c r="C690" s="145"/>
      <c r="D690" s="92"/>
      <c r="E690" s="145"/>
      <c r="F690" s="162"/>
      <c r="G690" s="162"/>
    </row>
    <row r="691" ht="14.25" spans="1:7">
      <c r="A691" s="144">
        <v>2101202</v>
      </c>
      <c r="B691" s="161" t="s">
        <v>608</v>
      </c>
      <c r="C691" s="178">
        <v>16454</v>
      </c>
      <c r="D691" s="165">
        <v>19855</v>
      </c>
      <c r="E691" s="181">
        <v>13260</v>
      </c>
      <c r="F691" s="162">
        <f>E691/C691*100</f>
        <v>80.5883067947004</v>
      </c>
      <c r="G691" s="162">
        <f>E691/D691*100</f>
        <v>66.7841853437421</v>
      </c>
    </row>
    <row r="692" spans="1:7">
      <c r="A692" s="144">
        <v>2101299</v>
      </c>
      <c r="B692" s="161" t="s">
        <v>609</v>
      </c>
      <c r="C692" s="145"/>
      <c r="D692" s="165">
        <v>39</v>
      </c>
      <c r="E692" s="145"/>
      <c r="F692" s="162"/>
      <c r="G692" s="162"/>
    </row>
    <row r="693" spans="1:7">
      <c r="A693" s="144">
        <v>21013</v>
      </c>
      <c r="B693" s="161" t="s">
        <v>610</v>
      </c>
      <c r="C693" s="145">
        <f>SUM(C694:C696)</f>
        <v>0</v>
      </c>
      <c r="D693" s="92">
        <f>SUM(D694:D696)</f>
        <v>747</v>
      </c>
      <c r="E693" s="145">
        <f>SUM(E694:E696)</f>
        <v>699</v>
      </c>
      <c r="F693" s="162"/>
      <c r="G693" s="162"/>
    </row>
    <row r="694" spans="1:7">
      <c r="A694" s="144">
        <v>2101301</v>
      </c>
      <c r="B694" s="161" t="s">
        <v>611</v>
      </c>
      <c r="C694" s="145"/>
      <c r="D694" s="165">
        <v>747</v>
      </c>
      <c r="E694" s="181">
        <v>699</v>
      </c>
      <c r="F694" s="162"/>
      <c r="G694" s="162"/>
    </row>
    <row r="695" spans="1:7">
      <c r="A695" s="144">
        <v>2101302</v>
      </c>
      <c r="B695" s="161" t="s">
        <v>612</v>
      </c>
      <c r="C695" s="145"/>
      <c r="D695" s="92"/>
      <c r="E695" s="145"/>
      <c r="F695" s="162"/>
      <c r="G695" s="162"/>
    </row>
    <row r="696" spans="1:7">
      <c r="A696" s="144">
        <v>2101399</v>
      </c>
      <c r="B696" s="161" t="s">
        <v>613</v>
      </c>
      <c r="C696" s="145"/>
      <c r="D696" s="92"/>
      <c r="E696" s="145"/>
      <c r="F696" s="162"/>
      <c r="G696" s="162"/>
    </row>
    <row r="697" spans="1:7">
      <c r="A697" s="144">
        <v>21014</v>
      </c>
      <c r="B697" s="161" t="s">
        <v>614</v>
      </c>
      <c r="C697" s="145">
        <f>SUM(C698:C699)</f>
        <v>74</v>
      </c>
      <c r="D697" s="92">
        <f>SUM(D698:D699)</f>
        <v>62</v>
      </c>
      <c r="E697" s="145">
        <f>SUM(E698:E699)</f>
        <v>30</v>
      </c>
      <c r="F697" s="162">
        <f>E697/C697*100</f>
        <v>40.5405405405405</v>
      </c>
      <c r="G697" s="162">
        <f>E697/D697*100</f>
        <v>48.3870967741936</v>
      </c>
    </row>
    <row r="698" ht="14.25" spans="1:7">
      <c r="A698" s="144">
        <v>2101401</v>
      </c>
      <c r="B698" s="161" t="s">
        <v>615</v>
      </c>
      <c r="C698" s="178">
        <v>74</v>
      </c>
      <c r="D698" s="165">
        <v>62</v>
      </c>
      <c r="E698" s="181">
        <v>30</v>
      </c>
      <c r="F698" s="162">
        <f>E698/C698*100</f>
        <v>40.5405405405405</v>
      </c>
      <c r="G698" s="162">
        <f>E698/D698*100</f>
        <v>48.3870967741936</v>
      </c>
    </row>
    <row r="699" spans="1:7">
      <c r="A699" s="144">
        <v>2101499</v>
      </c>
      <c r="B699" s="161" t="s">
        <v>616</v>
      </c>
      <c r="C699" s="145"/>
      <c r="D699" s="92"/>
      <c r="E699" s="145"/>
      <c r="F699" s="162"/>
      <c r="G699" s="162"/>
    </row>
    <row r="700" spans="1:7">
      <c r="A700" s="144">
        <v>21015</v>
      </c>
      <c r="B700" s="161" t="s">
        <v>617</v>
      </c>
      <c r="C700" s="145">
        <f>SUM(C701:C708)</f>
        <v>46</v>
      </c>
      <c r="D700" s="92">
        <f>SUM(D701:D708)</f>
        <v>534</v>
      </c>
      <c r="E700" s="145">
        <f>SUM(E701:E708)</f>
        <v>103</v>
      </c>
      <c r="F700" s="162">
        <f>E700/C700*100</f>
        <v>223.913043478261</v>
      </c>
      <c r="G700" s="162">
        <f>E700/D700*100</f>
        <v>19.2883895131086</v>
      </c>
    </row>
    <row r="701" ht="14.25" spans="1:7">
      <c r="A701" s="144">
        <v>2101501</v>
      </c>
      <c r="B701" s="161" t="s">
        <v>111</v>
      </c>
      <c r="C701" s="178">
        <v>16</v>
      </c>
      <c r="D701" s="165">
        <v>102</v>
      </c>
      <c r="E701" s="181">
        <v>103</v>
      </c>
      <c r="F701" s="162">
        <f>E701/C701*100</f>
        <v>643.75</v>
      </c>
      <c r="G701" s="162">
        <f>E701/D701*100</f>
        <v>100.980392156863</v>
      </c>
    </row>
    <row r="702" ht="14.25" spans="1:7">
      <c r="A702" s="144">
        <v>2101502</v>
      </c>
      <c r="B702" s="161" t="s">
        <v>112</v>
      </c>
      <c r="C702" s="178">
        <v>14</v>
      </c>
      <c r="D702" s="165">
        <v>432</v>
      </c>
      <c r="E702" s="145"/>
      <c r="F702" s="162">
        <f>E702/C702*100</f>
        <v>0</v>
      </c>
      <c r="G702" s="162">
        <f>E702/D702*100</f>
        <v>0</v>
      </c>
    </row>
    <row r="703" ht="14.25" spans="1:7">
      <c r="A703" s="144">
        <v>2101503</v>
      </c>
      <c r="B703" s="161" t="s">
        <v>113</v>
      </c>
      <c r="C703" s="178"/>
      <c r="D703" s="92"/>
      <c r="E703" s="145"/>
      <c r="F703" s="162"/>
      <c r="G703" s="162"/>
    </row>
    <row r="704" ht="14.25" spans="1:7">
      <c r="A704" s="144">
        <v>2101504</v>
      </c>
      <c r="B704" s="161" t="s">
        <v>152</v>
      </c>
      <c r="C704" s="178"/>
      <c r="D704" s="92"/>
      <c r="E704" s="145"/>
      <c r="F704" s="162"/>
      <c r="G704" s="162"/>
    </row>
    <row r="705" ht="14.25" spans="1:7">
      <c r="A705" s="144">
        <v>2101505</v>
      </c>
      <c r="B705" s="161" t="s">
        <v>618</v>
      </c>
      <c r="C705" s="178"/>
      <c r="D705" s="92"/>
      <c r="E705" s="145"/>
      <c r="F705" s="162"/>
      <c r="G705" s="162"/>
    </row>
    <row r="706" ht="14.25" spans="1:7">
      <c r="A706" s="144">
        <v>2101506</v>
      </c>
      <c r="B706" s="161" t="s">
        <v>619</v>
      </c>
      <c r="C706" s="178"/>
      <c r="D706" s="92"/>
      <c r="E706" s="145"/>
      <c r="F706" s="162"/>
      <c r="G706" s="162"/>
    </row>
    <row r="707" ht="14.25" spans="1:7">
      <c r="A707" s="144">
        <v>2101550</v>
      </c>
      <c r="B707" s="161" t="s">
        <v>120</v>
      </c>
      <c r="C707" s="178"/>
      <c r="D707" s="92"/>
      <c r="E707" s="145"/>
      <c r="F707" s="162"/>
      <c r="G707" s="162"/>
    </row>
    <row r="708" ht="14.25" spans="1:7">
      <c r="A708" s="144">
        <v>2101599</v>
      </c>
      <c r="B708" s="161" t="s">
        <v>620</v>
      </c>
      <c r="C708" s="178">
        <v>16</v>
      </c>
      <c r="D708" s="92"/>
      <c r="E708" s="145"/>
      <c r="F708" s="162">
        <f t="shared" ref="F708:F714" si="6">E708/C708*100</f>
        <v>0</v>
      </c>
      <c r="G708" s="162"/>
    </row>
    <row r="709" spans="1:7">
      <c r="A709" s="144">
        <v>21016</v>
      </c>
      <c r="B709" s="161" t="s">
        <v>621</v>
      </c>
      <c r="C709" s="145">
        <f>SUM(C710)</f>
        <v>630</v>
      </c>
      <c r="D709" s="92">
        <f>SUM(D710)</f>
        <v>911</v>
      </c>
      <c r="E709" s="145">
        <f>SUM(E710)</f>
        <v>720</v>
      </c>
      <c r="F709" s="162">
        <f t="shared" si="6"/>
        <v>114.285714285714</v>
      </c>
      <c r="G709" s="162">
        <f>E709/D709*100</f>
        <v>79.0340285400659</v>
      </c>
    </row>
    <row r="710" ht="17.25" spans="1:7">
      <c r="A710" s="179">
        <v>2101601</v>
      </c>
      <c r="B710" s="180" t="s">
        <v>622</v>
      </c>
      <c r="C710" s="178">
        <v>630</v>
      </c>
      <c r="D710" s="165">
        <v>911</v>
      </c>
      <c r="E710" s="181">
        <v>720</v>
      </c>
      <c r="F710" s="162">
        <f t="shared" si="6"/>
        <v>114.285714285714</v>
      </c>
      <c r="G710" s="162">
        <f>E710/D710*100</f>
        <v>79.0340285400659</v>
      </c>
    </row>
    <row r="711" spans="1:7">
      <c r="A711" s="144">
        <v>21099</v>
      </c>
      <c r="B711" s="188" t="s">
        <v>623</v>
      </c>
      <c r="C711" s="145">
        <f>SUM(C712)</f>
        <v>9</v>
      </c>
      <c r="D711" s="92">
        <f>SUM(D712)</f>
        <v>0</v>
      </c>
      <c r="E711" s="145">
        <f>SUM(E712)</f>
        <v>5</v>
      </c>
      <c r="F711" s="162">
        <f t="shared" si="6"/>
        <v>55.5555555555556</v>
      </c>
      <c r="G711" s="162"/>
    </row>
    <row r="712" ht="17.25" spans="1:7">
      <c r="A712" s="179">
        <v>2109999</v>
      </c>
      <c r="B712" s="189" t="s">
        <v>624</v>
      </c>
      <c r="C712" s="178">
        <v>9</v>
      </c>
      <c r="D712" s="92"/>
      <c r="E712" s="181">
        <v>5</v>
      </c>
      <c r="F712" s="162">
        <f t="shared" si="6"/>
        <v>55.5555555555556</v>
      </c>
      <c r="G712" s="162"/>
    </row>
    <row r="713" spans="1:7">
      <c r="A713" s="144">
        <v>211</v>
      </c>
      <c r="B713" s="188" t="s">
        <v>625</v>
      </c>
      <c r="C713" s="145">
        <f>SUM(C714,C724,C728,C737,C744,C751,C757,C760,C763,C765,C767,C773,C775,C777,C788)</f>
        <v>1367</v>
      </c>
      <c r="D713" s="92">
        <f>SUM(D714,D724,D728,D737,D744,D751,D757,D760,D763,D765,D767,D773,D775,D777,D788)</f>
        <v>808</v>
      </c>
      <c r="E713" s="145">
        <f>SUM(E714,E724,E728,E737,E744,E751,E757,E760,E763,E765,E767,E773,E775,E777,E788)</f>
        <v>3950</v>
      </c>
      <c r="F713" s="162">
        <f t="shared" si="6"/>
        <v>288.95391367959</v>
      </c>
      <c r="G713" s="162">
        <f>E713/D713*100</f>
        <v>488.861386138614</v>
      </c>
    </row>
    <row r="714" spans="1:7">
      <c r="A714" s="144">
        <v>21101</v>
      </c>
      <c r="B714" s="188" t="s">
        <v>626</v>
      </c>
      <c r="C714" s="145">
        <f>SUM(C715:C723)</f>
        <v>204</v>
      </c>
      <c r="D714" s="92">
        <f>SUM(D715:D723)</f>
        <v>269</v>
      </c>
      <c r="E714" s="145">
        <f>SUM(E715:E723)</f>
        <v>203</v>
      </c>
      <c r="F714" s="162">
        <f t="shared" si="6"/>
        <v>99.5098039215686</v>
      </c>
      <c r="G714" s="162">
        <f>E714/D714*100</f>
        <v>75.4646840148699</v>
      </c>
    </row>
    <row r="715" spans="1:7">
      <c r="A715" s="144">
        <v>2110101</v>
      </c>
      <c r="B715" s="188" t="s">
        <v>111</v>
      </c>
      <c r="C715" s="145"/>
      <c r="D715" s="165">
        <v>100</v>
      </c>
      <c r="E715" s="181">
        <v>102</v>
      </c>
      <c r="F715" s="162"/>
      <c r="G715" s="162"/>
    </row>
    <row r="716" spans="1:7">
      <c r="A716" s="144">
        <v>2110102</v>
      </c>
      <c r="B716" s="188" t="s">
        <v>112</v>
      </c>
      <c r="C716" s="145"/>
      <c r="D716" s="165">
        <v>169</v>
      </c>
      <c r="E716" s="181">
        <v>101</v>
      </c>
      <c r="F716" s="162"/>
      <c r="G716" s="162"/>
    </row>
    <row r="717" spans="1:7">
      <c r="A717" s="144">
        <v>2110103</v>
      </c>
      <c r="B717" s="188" t="s">
        <v>113</v>
      </c>
      <c r="C717" s="145"/>
      <c r="D717" s="92"/>
      <c r="E717" s="181"/>
      <c r="F717" s="162"/>
      <c r="G717" s="162"/>
    </row>
    <row r="718" spans="1:7">
      <c r="A718" s="144">
        <v>2110104</v>
      </c>
      <c r="B718" s="188" t="s">
        <v>627</v>
      </c>
      <c r="C718" s="145"/>
      <c r="D718" s="92"/>
      <c r="E718" s="181"/>
      <c r="F718" s="162"/>
      <c r="G718" s="162"/>
    </row>
    <row r="719" spans="1:7">
      <c r="A719" s="144">
        <v>2110105</v>
      </c>
      <c r="B719" s="188" t="s">
        <v>628</v>
      </c>
      <c r="C719" s="145"/>
      <c r="D719" s="92"/>
      <c r="E719" s="181"/>
      <c r="F719" s="162"/>
      <c r="G719" s="162"/>
    </row>
    <row r="720" spans="1:7">
      <c r="A720" s="144">
        <v>2110106</v>
      </c>
      <c r="B720" s="188" t="s">
        <v>629</v>
      </c>
      <c r="C720" s="145"/>
      <c r="D720" s="92"/>
      <c r="E720" s="181"/>
      <c r="F720" s="162"/>
      <c r="G720" s="162"/>
    </row>
    <row r="721" spans="1:7">
      <c r="A721" s="144">
        <v>2110107</v>
      </c>
      <c r="B721" s="188" t="s">
        <v>630</v>
      </c>
      <c r="C721" s="145"/>
      <c r="D721" s="92"/>
      <c r="E721" s="181"/>
      <c r="F721" s="162"/>
      <c r="G721" s="162"/>
    </row>
    <row r="722" spans="1:7">
      <c r="A722" s="144">
        <v>2110108</v>
      </c>
      <c r="B722" s="188" t="s">
        <v>631</v>
      </c>
      <c r="C722" s="145"/>
      <c r="D722" s="92"/>
      <c r="E722" s="181"/>
      <c r="F722" s="162"/>
      <c r="G722" s="162"/>
    </row>
    <row r="723" ht="14.25" spans="1:7">
      <c r="A723" s="144">
        <v>2110199</v>
      </c>
      <c r="B723" s="188" t="s">
        <v>632</v>
      </c>
      <c r="C723" s="178">
        <v>204</v>
      </c>
      <c r="D723" s="92"/>
      <c r="E723" s="181"/>
      <c r="F723" s="162">
        <f>E723/C723*100</f>
        <v>0</v>
      </c>
      <c r="G723" s="162"/>
    </row>
    <row r="724" spans="1:7">
      <c r="A724" s="144">
        <v>21102</v>
      </c>
      <c r="B724" s="188" t="s">
        <v>633</v>
      </c>
      <c r="C724" s="184">
        <f>SUM(C725:C727)</f>
        <v>0</v>
      </c>
      <c r="D724" s="185">
        <f>SUM(D725:D727)</f>
        <v>0</v>
      </c>
      <c r="E724" s="184">
        <f>SUM(E725:E727)</f>
        <v>0</v>
      </c>
      <c r="F724" s="162"/>
      <c r="G724" s="162"/>
    </row>
    <row r="725" spans="1:7">
      <c r="A725" s="144">
        <v>2110203</v>
      </c>
      <c r="B725" s="188" t="s">
        <v>634</v>
      </c>
      <c r="C725" s="184"/>
      <c r="D725" s="185"/>
      <c r="E725" s="184"/>
      <c r="F725" s="162"/>
      <c r="G725" s="162"/>
    </row>
    <row r="726" spans="1:7">
      <c r="A726" s="144">
        <v>2110204</v>
      </c>
      <c r="B726" s="188" t="s">
        <v>635</v>
      </c>
      <c r="C726" s="184"/>
      <c r="D726" s="185"/>
      <c r="E726" s="184"/>
      <c r="F726" s="162"/>
      <c r="G726" s="162"/>
    </row>
    <row r="727" spans="1:7">
      <c r="A727" s="144">
        <v>2110299</v>
      </c>
      <c r="B727" s="188" t="s">
        <v>636</v>
      </c>
      <c r="C727" s="184"/>
      <c r="D727" s="185"/>
      <c r="E727" s="184"/>
      <c r="F727" s="162"/>
      <c r="G727" s="162"/>
    </row>
    <row r="728" spans="1:7">
      <c r="A728" s="144">
        <v>21103</v>
      </c>
      <c r="B728" s="188" t="s">
        <v>637</v>
      </c>
      <c r="C728" s="184">
        <f>SUM(C729:C736)</f>
        <v>0</v>
      </c>
      <c r="D728" s="185">
        <f>SUM(D729:D736)</f>
        <v>0</v>
      </c>
      <c r="E728" s="184">
        <f>SUM(E729:E736)</f>
        <v>3195</v>
      </c>
      <c r="F728" s="162"/>
      <c r="G728" s="162"/>
    </row>
    <row r="729" spans="1:7">
      <c r="A729" s="144">
        <v>2110301</v>
      </c>
      <c r="B729" s="188" t="s">
        <v>638</v>
      </c>
      <c r="C729" s="184"/>
      <c r="D729" s="185"/>
      <c r="E729" s="184"/>
      <c r="F729" s="162"/>
      <c r="G729" s="162"/>
    </row>
    <row r="730" spans="1:7">
      <c r="A730" s="144">
        <v>2110302</v>
      </c>
      <c r="B730" s="188" t="s">
        <v>639</v>
      </c>
      <c r="C730" s="184"/>
      <c r="D730" s="185"/>
      <c r="E730" s="186">
        <v>3195</v>
      </c>
      <c r="F730" s="162"/>
      <c r="G730" s="162"/>
    </row>
    <row r="731" spans="1:7">
      <c r="A731" s="144">
        <v>2110303</v>
      </c>
      <c r="B731" s="188" t="s">
        <v>640</v>
      </c>
      <c r="C731" s="184"/>
      <c r="D731" s="185"/>
      <c r="E731" s="184"/>
      <c r="F731" s="162"/>
      <c r="G731" s="162"/>
    </row>
    <row r="732" spans="1:7">
      <c r="A732" s="144">
        <v>2110304</v>
      </c>
      <c r="B732" s="188" t="s">
        <v>641</v>
      </c>
      <c r="C732" s="184"/>
      <c r="D732" s="185"/>
      <c r="E732" s="184"/>
      <c r="F732" s="162"/>
      <c r="G732" s="162"/>
    </row>
    <row r="733" spans="1:7">
      <c r="A733" s="144">
        <v>2110305</v>
      </c>
      <c r="B733" s="188" t="s">
        <v>642</v>
      </c>
      <c r="C733" s="184"/>
      <c r="D733" s="185"/>
      <c r="E733" s="184"/>
      <c r="F733" s="162"/>
      <c r="G733" s="162"/>
    </row>
    <row r="734" spans="1:7">
      <c r="A734" s="144">
        <v>2110306</v>
      </c>
      <c r="B734" s="188" t="s">
        <v>643</v>
      </c>
      <c r="C734" s="184"/>
      <c r="D734" s="185"/>
      <c r="E734" s="184"/>
      <c r="F734" s="162"/>
      <c r="G734" s="162"/>
    </row>
    <row r="735" spans="1:7">
      <c r="A735" s="144">
        <v>2110307</v>
      </c>
      <c r="B735" s="188" t="s">
        <v>644</v>
      </c>
      <c r="C735" s="184"/>
      <c r="D735" s="185"/>
      <c r="E735" s="184"/>
      <c r="F735" s="162"/>
      <c r="G735" s="162"/>
    </row>
    <row r="736" spans="1:7">
      <c r="A736" s="144">
        <v>2110399</v>
      </c>
      <c r="B736" s="188" t="s">
        <v>645</v>
      </c>
      <c r="C736" s="184"/>
      <c r="D736" s="185"/>
      <c r="E736" s="184"/>
      <c r="F736" s="162"/>
      <c r="G736" s="162"/>
    </row>
    <row r="737" spans="1:7">
      <c r="A737" s="144">
        <v>21104</v>
      </c>
      <c r="B737" s="188" t="s">
        <v>646</v>
      </c>
      <c r="C737" s="184">
        <f>SUM(C738:C743)</f>
        <v>863</v>
      </c>
      <c r="D737" s="185">
        <f>SUM(D738:D743)</f>
        <v>94</v>
      </c>
      <c r="E737" s="184">
        <f>SUM(E738:E743)</f>
        <v>97</v>
      </c>
      <c r="F737" s="162">
        <f>E737/C737*100</f>
        <v>11.2398609501738</v>
      </c>
      <c r="G737" s="162">
        <f>E737/D737*100</f>
        <v>103.191489361702</v>
      </c>
    </row>
    <row r="738" ht="14.25" spans="1:7">
      <c r="A738" s="144">
        <v>2110401</v>
      </c>
      <c r="B738" s="188" t="s">
        <v>647</v>
      </c>
      <c r="C738" s="178">
        <v>413</v>
      </c>
      <c r="D738" s="185"/>
      <c r="E738" s="184"/>
      <c r="F738" s="162">
        <f>E738/C738*100</f>
        <v>0</v>
      </c>
      <c r="G738" s="162"/>
    </row>
    <row r="739" ht="14.25" spans="1:7">
      <c r="A739" s="144">
        <v>2110402</v>
      </c>
      <c r="B739" s="188" t="s">
        <v>648</v>
      </c>
      <c r="C739" s="178">
        <v>450</v>
      </c>
      <c r="D739" s="185"/>
      <c r="E739" s="184"/>
      <c r="F739" s="162">
        <f>E739/C739*100</f>
        <v>0</v>
      </c>
      <c r="G739" s="162"/>
    </row>
    <row r="740" spans="1:7">
      <c r="A740" s="144">
        <v>2110404</v>
      </c>
      <c r="B740" s="188" t="s">
        <v>649</v>
      </c>
      <c r="C740" s="184"/>
      <c r="D740" s="185"/>
      <c r="E740" s="184"/>
      <c r="F740" s="162"/>
      <c r="G740" s="162"/>
    </row>
    <row r="741" spans="1:7">
      <c r="A741" s="144">
        <v>2110405</v>
      </c>
      <c r="B741" s="188" t="s">
        <v>650</v>
      </c>
      <c r="C741" s="184"/>
      <c r="D741" s="185"/>
      <c r="E741" s="184"/>
      <c r="F741" s="162"/>
      <c r="G741" s="162"/>
    </row>
    <row r="742" spans="1:7">
      <c r="A742" s="144">
        <v>2110406</v>
      </c>
      <c r="B742" s="188" t="s">
        <v>651</v>
      </c>
      <c r="C742" s="184"/>
      <c r="D742" s="185"/>
      <c r="E742" s="184"/>
      <c r="F742" s="162"/>
      <c r="G742" s="162"/>
    </row>
    <row r="743" spans="1:7">
      <c r="A743" s="144">
        <v>2110499</v>
      </c>
      <c r="B743" s="188" t="s">
        <v>652</v>
      </c>
      <c r="C743" s="184"/>
      <c r="D743" s="165">
        <v>94</v>
      </c>
      <c r="E743" s="186">
        <v>97</v>
      </c>
      <c r="F743" s="162"/>
      <c r="G743" s="162"/>
    </row>
    <row r="744" spans="1:7">
      <c r="A744" s="144">
        <v>21105</v>
      </c>
      <c r="B744" s="188" t="s">
        <v>653</v>
      </c>
      <c r="C744" s="145">
        <f>SUM(C745:C750)</f>
        <v>0</v>
      </c>
      <c r="D744" s="92">
        <f>SUM(D745:D750)</f>
        <v>0</v>
      </c>
      <c r="E744" s="145">
        <f>SUM(E745:E750)</f>
        <v>0</v>
      </c>
      <c r="F744" s="162"/>
      <c r="G744" s="162"/>
    </row>
    <row r="745" spans="1:7">
      <c r="A745" s="144">
        <v>2110501</v>
      </c>
      <c r="B745" s="188" t="s">
        <v>654</v>
      </c>
      <c r="C745" s="145"/>
      <c r="D745" s="92"/>
      <c r="E745" s="145"/>
      <c r="F745" s="162"/>
      <c r="G745" s="162"/>
    </row>
    <row r="746" spans="1:7">
      <c r="A746" s="144">
        <v>2110502</v>
      </c>
      <c r="B746" s="188" t="s">
        <v>655</v>
      </c>
      <c r="C746" s="145"/>
      <c r="D746" s="92"/>
      <c r="E746" s="145"/>
      <c r="F746" s="162"/>
      <c r="G746" s="162"/>
    </row>
    <row r="747" spans="1:7">
      <c r="A747" s="144">
        <v>2110503</v>
      </c>
      <c r="B747" s="188" t="s">
        <v>656</v>
      </c>
      <c r="C747" s="145"/>
      <c r="D747" s="92"/>
      <c r="E747" s="145"/>
      <c r="F747" s="162"/>
      <c r="G747" s="162"/>
    </row>
    <row r="748" spans="1:7">
      <c r="A748" s="144">
        <v>2110506</v>
      </c>
      <c r="B748" s="188" t="s">
        <v>657</v>
      </c>
      <c r="C748" s="145"/>
      <c r="D748" s="92"/>
      <c r="E748" s="145"/>
      <c r="F748" s="162"/>
      <c r="G748" s="162"/>
    </row>
    <row r="749" spans="1:7">
      <c r="A749" s="144">
        <v>2110507</v>
      </c>
      <c r="B749" s="188" t="s">
        <v>658</v>
      </c>
      <c r="C749" s="145"/>
      <c r="D749" s="92"/>
      <c r="E749" s="145"/>
      <c r="F749" s="162"/>
      <c r="G749" s="162"/>
    </row>
    <row r="750" spans="1:7">
      <c r="A750" s="144">
        <v>2110599</v>
      </c>
      <c r="B750" s="188" t="s">
        <v>659</v>
      </c>
      <c r="C750" s="145"/>
      <c r="D750" s="92"/>
      <c r="E750" s="145"/>
      <c r="F750" s="162"/>
      <c r="G750" s="162"/>
    </row>
    <row r="751" spans="1:7">
      <c r="A751" s="144">
        <v>21106</v>
      </c>
      <c r="B751" s="188" t="s">
        <v>660</v>
      </c>
      <c r="C751" s="145">
        <f>SUM(C752:C756)</f>
        <v>125</v>
      </c>
      <c r="D751" s="92">
        <f>SUM(D752:D756)</f>
        <v>0</v>
      </c>
      <c r="E751" s="145">
        <f>SUM(E752:E756)</f>
        <v>0</v>
      </c>
      <c r="F751" s="162">
        <f>E751/C751*100</f>
        <v>0</v>
      </c>
      <c r="G751" s="162"/>
    </row>
    <row r="752" spans="1:7">
      <c r="A752" s="144">
        <v>2110602</v>
      </c>
      <c r="B752" s="188" t="s">
        <v>661</v>
      </c>
      <c r="C752" s="145"/>
      <c r="D752" s="92"/>
      <c r="E752" s="145"/>
      <c r="F752" s="162"/>
      <c r="G752" s="162"/>
    </row>
    <row r="753" spans="1:7">
      <c r="A753" s="144">
        <v>2110603</v>
      </c>
      <c r="B753" s="188" t="s">
        <v>662</v>
      </c>
      <c r="C753" s="145"/>
      <c r="D753" s="92"/>
      <c r="E753" s="145"/>
      <c r="F753" s="162"/>
      <c r="G753" s="162"/>
    </row>
    <row r="754" spans="1:7">
      <c r="A754" s="144">
        <v>2110604</v>
      </c>
      <c r="B754" s="188" t="s">
        <v>663</v>
      </c>
      <c r="C754" s="145"/>
      <c r="D754" s="92"/>
      <c r="E754" s="145"/>
      <c r="F754" s="162"/>
      <c r="G754" s="162"/>
    </row>
    <row r="755" spans="1:7">
      <c r="A755" s="144">
        <v>2110605</v>
      </c>
      <c r="B755" s="188" t="s">
        <v>664</v>
      </c>
      <c r="C755" s="145"/>
      <c r="D755" s="92"/>
      <c r="E755" s="145"/>
      <c r="F755" s="162"/>
      <c r="G755" s="162"/>
    </row>
    <row r="756" ht="14.25" spans="1:7">
      <c r="A756" s="144">
        <v>2110699</v>
      </c>
      <c r="B756" s="188" t="s">
        <v>665</v>
      </c>
      <c r="C756" s="178">
        <v>125</v>
      </c>
      <c r="D756" s="92"/>
      <c r="E756" s="145"/>
      <c r="F756" s="162">
        <f>E756/C756*100</f>
        <v>0</v>
      </c>
      <c r="G756" s="162"/>
    </row>
    <row r="757" spans="1:7">
      <c r="A757" s="144">
        <v>21107</v>
      </c>
      <c r="B757" s="188" t="s">
        <v>666</v>
      </c>
      <c r="C757" s="145">
        <f>SUM(C758:C759)</f>
        <v>0</v>
      </c>
      <c r="D757" s="92">
        <f>SUM(D758:D759)</f>
        <v>0</v>
      </c>
      <c r="E757" s="145">
        <f>SUM(E758:E759)</f>
        <v>0</v>
      </c>
      <c r="F757" s="162"/>
      <c r="G757" s="162"/>
    </row>
    <row r="758" spans="1:7">
      <c r="A758" s="144">
        <v>2110704</v>
      </c>
      <c r="B758" s="188" t="s">
        <v>667</v>
      </c>
      <c r="C758" s="145"/>
      <c r="D758" s="92"/>
      <c r="E758" s="145"/>
      <c r="F758" s="162"/>
      <c r="G758" s="162"/>
    </row>
    <row r="759" spans="1:7">
      <c r="A759" s="144">
        <v>2110799</v>
      </c>
      <c r="B759" s="188" t="s">
        <v>668</v>
      </c>
      <c r="C759" s="145"/>
      <c r="D759" s="92"/>
      <c r="E759" s="145"/>
      <c r="F759" s="162"/>
      <c r="G759" s="162"/>
    </row>
    <row r="760" spans="1:7">
      <c r="A760" s="144">
        <v>21108</v>
      </c>
      <c r="B760" s="188" t="s">
        <v>669</v>
      </c>
      <c r="C760" s="145">
        <f>SUM(C761:C762)</f>
        <v>0</v>
      </c>
      <c r="D760" s="92">
        <f>SUM(D761:D762)</f>
        <v>0</v>
      </c>
      <c r="E760" s="145">
        <f>SUM(E761:E762)</f>
        <v>0</v>
      </c>
      <c r="F760" s="162"/>
      <c r="G760" s="162"/>
    </row>
    <row r="761" spans="1:7">
      <c r="A761" s="144">
        <v>2110804</v>
      </c>
      <c r="B761" s="188" t="s">
        <v>670</v>
      </c>
      <c r="C761" s="145"/>
      <c r="D761" s="92"/>
      <c r="E761" s="145"/>
      <c r="F761" s="162"/>
      <c r="G761" s="162"/>
    </row>
    <row r="762" spans="1:7">
      <c r="A762" s="144">
        <v>2110899</v>
      </c>
      <c r="B762" s="188" t="s">
        <v>671</v>
      </c>
      <c r="C762" s="145"/>
      <c r="D762" s="92"/>
      <c r="E762" s="145"/>
      <c r="F762" s="162"/>
      <c r="G762" s="162"/>
    </row>
    <row r="763" spans="1:7">
      <c r="A763" s="144">
        <v>21109</v>
      </c>
      <c r="B763" s="188" t="s">
        <v>672</v>
      </c>
      <c r="C763" s="145">
        <f>SUM(C764)</f>
        <v>0</v>
      </c>
      <c r="D763" s="92">
        <f>SUM(D764)</f>
        <v>0</v>
      </c>
      <c r="E763" s="145">
        <f>SUM(E764)</f>
        <v>0</v>
      </c>
      <c r="F763" s="162"/>
      <c r="G763" s="162"/>
    </row>
    <row r="764" ht="17.25" spans="1:7">
      <c r="A764" s="179">
        <v>2110901</v>
      </c>
      <c r="B764" s="189" t="s">
        <v>673</v>
      </c>
      <c r="C764" s="145"/>
      <c r="D764" s="92"/>
      <c r="E764" s="145"/>
      <c r="F764" s="162"/>
      <c r="G764" s="162"/>
    </row>
    <row r="765" spans="1:7">
      <c r="A765" s="144">
        <v>21110</v>
      </c>
      <c r="B765" s="188" t="s">
        <v>674</v>
      </c>
      <c r="C765" s="145">
        <f>SUM(C766)</f>
        <v>4</v>
      </c>
      <c r="D765" s="92">
        <f>SUM(D766)</f>
        <v>60</v>
      </c>
      <c r="E765" s="145">
        <f>SUM(E766)</f>
        <v>62</v>
      </c>
      <c r="F765" s="162">
        <f>E765/C765*100</f>
        <v>1550</v>
      </c>
      <c r="G765" s="162">
        <f>E765/D765*100</f>
        <v>103.333333333333</v>
      </c>
    </row>
    <row r="766" ht="17.25" spans="1:7">
      <c r="A766" s="179">
        <v>2111001</v>
      </c>
      <c r="B766" s="189" t="s">
        <v>675</v>
      </c>
      <c r="C766" s="178">
        <v>4</v>
      </c>
      <c r="D766" s="165">
        <v>60</v>
      </c>
      <c r="E766" s="181">
        <v>62</v>
      </c>
      <c r="F766" s="162">
        <f>E766/C766*100</f>
        <v>1550</v>
      </c>
      <c r="G766" s="162">
        <f>E766/D766*100</f>
        <v>103.333333333333</v>
      </c>
    </row>
    <row r="767" spans="1:7">
      <c r="A767" s="144">
        <v>21111</v>
      </c>
      <c r="B767" s="188" t="s">
        <v>676</v>
      </c>
      <c r="C767" s="145">
        <f>SUM(C768:C772)</f>
        <v>171</v>
      </c>
      <c r="D767" s="92">
        <f>SUM(D768:D772)</f>
        <v>35</v>
      </c>
      <c r="E767" s="145">
        <f>SUM(E768:E772)</f>
        <v>40</v>
      </c>
      <c r="F767" s="162">
        <f>E767/C767*100</f>
        <v>23.3918128654971</v>
      </c>
      <c r="G767" s="162">
        <f>E767/D767*100</f>
        <v>114.285714285714</v>
      </c>
    </row>
    <row r="768" spans="1:7">
      <c r="A768" s="144">
        <v>2111101</v>
      </c>
      <c r="B768" s="188" t="s">
        <v>677</v>
      </c>
      <c r="C768" s="145"/>
      <c r="D768" s="92"/>
      <c r="E768" s="145"/>
      <c r="F768" s="162"/>
      <c r="G768" s="162"/>
    </row>
    <row r="769" spans="1:7">
      <c r="A769" s="144">
        <v>2111102</v>
      </c>
      <c r="B769" s="188" t="s">
        <v>678</v>
      </c>
      <c r="C769" s="145"/>
      <c r="D769" s="92"/>
      <c r="E769" s="145"/>
      <c r="F769" s="162"/>
      <c r="G769" s="162"/>
    </row>
    <row r="770" ht="14.25" spans="1:7">
      <c r="A770" s="144">
        <v>2111103</v>
      </c>
      <c r="B770" s="188" t="s">
        <v>679</v>
      </c>
      <c r="C770" s="178">
        <v>171</v>
      </c>
      <c r="D770" s="165">
        <v>35</v>
      </c>
      <c r="E770" s="181">
        <v>40</v>
      </c>
      <c r="F770" s="162">
        <f>E770/C770*100</f>
        <v>23.3918128654971</v>
      </c>
      <c r="G770" s="162">
        <f>E770/D770*100</f>
        <v>114.285714285714</v>
      </c>
    </row>
    <row r="771" spans="1:7">
      <c r="A771" s="144">
        <v>2111104</v>
      </c>
      <c r="B771" s="188" t="s">
        <v>680</v>
      </c>
      <c r="C771" s="145"/>
      <c r="D771" s="92"/>
      <c r="E771" s="145"/>
      <c r="F771" s="162"/>
      <c r="G771" s="162"/>
    </row>
    <row r="772" spans="1:7">
      <c r="A772" s="144">
        <v>2111199</v>
      </c>
      <c r="B772" s="188" t="s">
        <v>681</v>
      </c>
      <c r="C772" s="145"/>
      <c r="D772" s="92"/>
      <c r="E772" s="145"/>
      <c r="F772" s="162"/>
      <c r="G772" s="162"/>
    </row>
    <row r="773" spans="1:7">
      <c r="A773" s="144">
        <v>21112</v>
      </c>
      <c r="B773" s="188" t="s">
        <v>682</v>
      </c>
      <c r="C773" s="145">
        <f>SUM(C774)</f>
        <v>0</v>
      </c>
      <c r="D773" s="92">
        <f>SUM(D774)</f>
        <v>0</v>
      </c>
      <c r="E773" s="145">
        <f>SUM(E774)</f>
        <v>0</v>
      </c>
      <c r="F773" s="162"/>
      <c r="G773" s="162"/>
    </row>
    <row r="774" ht="17.25" spans="1:7">
      <c r="A774" s="179">
        <v>2111201</v>
      </c>
      <c r="B774" s="189" t="s">
        <v>683</v>
      </c>
      <c r="C774" s="145"/>
      <c r="D774" s="92"/>
      <c r="E774" s="145"/>
      <c r="F774" s="162"/>
      <c r="G774" s="162"/>
    </row>
    <row r="775" spans="1:7">
      <c r="A775" s="144">
        <v>21113</v>
      </c>
      <c r="B775" s="188" t="s">
        <v>684</v>
      </c>
      <c r="C775" s="145">
        <f>SUM(C776)</f>
        <v>0</v>
      </c>
      <c r="D775" s="92">
        <f>SUM(D776)</f>
        <v>350</v>
      </c>
      <c r="E775" s="145">
        <f>SUM(E776)</f>
        <v>353</v>
      </c>
      <c r="F775" s="162"/>
      <c r="G775" s="162"/>
    </row>
    <row r="776" ht="17.25" spans="1:7">
      <c r="A776" s="179">
        <v>2111301</v>
      </c>
      <c r="B776" s="189" t="s">
        <v>685</v>
      </c>
      <c r="C776" s="145"/>
      <c r="D776" s="165">
        <v>350</v>
      </c>
      <c r="E776" s="181">
        <v>353</v>
      </c>
      <c r="F776" s="162"/>
      <c r="G776" s="162"/>
    </row>
    <row r="777" spans="1:7">
      <c r="A777" s="144">
        <v>21114</v>
      </c>
      <c r="B777" s="188" t="s">
        <v>686</v>
      </c>
      <c r="C777" s="145">
        <f>SUM(C778:C787)</f>
        <v>0</v>
      </c>
      <c r="D777" s="92">
        <f>SUM(D778:D787)</f>
        <v>0</v>
      </c>
      <c r="E777" s="145">
        <f>SUM(E778:E787)</f>
        <v>0</v>
      </c>
      <c r="F777" s="162"/>
      <c r="G777" s="162"/>
    </row>
    <row r="778" spans="1:7">
      <c r="A778" s="144">
        <v>2111401</v>
      </c>
      <c r="B778" s="188" t="s">
        <v>111</v>
      </c>
      <c r="C778" s="145"/>
      <c r="D778" s="92"/>
      <c r="E778" s="145"/>
      <c r="F778" s="162"/>
      <c r="G778" s="162"/>
    </row>
    <row r="779" spans="1:7">
      <c r="A779" s="144">
        <v>2111402</v>
      </c>
      <c r="B779" s="188" t="s">
        <v>112</v>
      </c>
      <c r="C779" s="145"/>
      <c r="D779" s="92"/>
      <c r="E779" s="145"/>
      <c r="F779" s="162"/>
      <c r="G779" s="162"/>
    </row>
    <row r="780" spans="1:7">
      <c r="A780" s="144">
        <v>2111403</v>
      </c>
      <c r="B780" s="188" t="s">
        <v>113</v>
      </c>
      <c r="C780" s="145"/>
      <c r="D780" s="92"/>
      <c r="E780" s="145"/>
      <c r="F780" s="162"/>
      <c r="G780" s="162"/>
    </row>
    <row r="781" spans="1:7">
      <c r="A781" s="144">
        <v>2111406</v>
      </c>
      <c r="B781" s="188" t="s">
        <v>687</v>
      </c>
      <c r="C781" s="145"/>
      <c r="D781" s="92"/>
      <c r="E781" s="145"/>
      <c r="F781" s="162"/>
      <c r="G781" s="162"/>
    </row>
    <row r="782" spans="1:7">
      <c r="A782" s="144">
        <v>2111407</v>
      </c>
      <c r="B782" s="188" t="s">
        <v>688</v>
      </c>
      <c r="C782" s="145"/>
      <c r="D782" s="92"/>
      <c r="E782" s="145"/>
      <c r="F782" s="162"/>
      <c r="G782" s="162"/>
    </row>
    <row r="783" spans="1:7">
      <c r="A783" s="144">
        <v>2111408</v>
      </c>
      <c r="B783" s="188" t="s">
        <v>689</v>
      </c>
      <c r="C783" s="145"/>
      <c r="D783" s="92"/>
      <c r="E783" s="145"/>
      <c r="F783" s="162"/>
      <c r="G783" s="162"/>
    </row>
    <row r="784" spans="1:7">
      <c r="A784" s="144">
        <v>2111411</v>
      </c>
      <c r="B784" s="188" t="s">
        <v>152</v>
      </c>
      <c r="C784" s="145"/>
      <c r="D784" s="92"/>
      <c r="E784" s="145"/>
      <c r="F784" s="162"/>
      <c r="G784" s="162"/>
    </row>
    <row r="785" spans="1:7">
      <c r="A785" s="144">
        <v>2111413</v>
      </c>
      <c r="B785" s="188" t="s">
        <v>690</v>
      </c>
      <c r="C785" s="145"/>
      <c r="D785" s="92"/>
      <c r="E785" s="145"/>
      <c r="F785" s="162"/>
      <c r="G785" s="162"/>
    </row>
    <row r="786" spans="1:7">
      <c r="A786" s="144">
        <v>2111450</v>
      </c>
      <c r="B786" s="188" t="s">
        <v>120</v>
      </c>
      <c r="C786" s="145"/>
      <c r="D786" s="92"/>
      <c r="E786" s="145"/>
      <c r="F786" s="162"/>
      <c r="G786" s="162"/>
    </row>
    <row r="787" spans="1:7">
      <c r="A787" s="144">
        <v>2111499</v>
      </c>
      <c r="B787" s="188" t="s">
        <v>691</v>
      </c>
      <c r="C787" s="145"/>
      <c r="D787" s="92"/>
      <c r="E787" s="145"/>
      <c r="F787" s="162"/>
      <c r="G787" s="162"/>
    </row>
    <row r="788" ht="17.25" spans="1:7">
      <c r="A788" s="179">
        <v>21199</v>
      </c>
      <c r="B788" s="189" t="s">
        <v>692</v>
      </c>
      <c r="C788" s="145">
        <f>SUM(C789)</f>
        <v>0</v>
      </c>
      <c r="D788" s="92">
        <f>SUM(D789)</f>
        <v>0</v>
      </c>
      <c r="E788" s="145">
        <f>SUM(E789)</f>
        <v>0</v>
      </c>
      <c r="F788" s="162"/>
      <c r="G788" s="162"/>
    </row>
    <row r="789" spans="1:7">
      <c r="A789" s="144">
        <v>2119999</v>
      </c>
      <c r="B789" s="188" t="s">
        <v>693</v>
      </c>
      <c r="C789" s="145"/>
      <c r="D789" s="92"/>
      <c r="E789" s="145"/>
      <c r="F789" s="162"/>
      <c r="G789" s="162"/>
    </row>
    <row r="790" spans="1:7">
      <c r="A790" s="144">
        <v>212</v>
      </c>
      <c r="B790" s="188" t="s">
        <v>694</v>
      </c>
      <c r="C790" s="145">
        <f>SUM(C791,C802,C804,C807,C809,C811)</f>
        <v>17606</v>
      </c>
      <c r="D790" s="92">
        <f>SUM(D791,D802,D804,D807,D809,D811)</f>
        <v>11196</v>
      </c>
      <c r="E790" s="145">
        <f>SUM(E791,E802,E804,E807,E809,E811)</f>
        <v>16700</v>
      </c>
      <c r="F790" s="162">
        <f>E790/C790*100</f>
        <v>94.8540270362376</v>
      </c>
      <c r="G790" s="162">
        <f>E790/D790*100</f>
        <v>149.160414433726</v>
      </c>
    </row>
    <row r="791" spans="1:7">
      <c r="A791" s="144">
        <v>21201</v>
      </c>
      <c r="B791" s="188" t="s">
        <v>695</v>
      </c>
      <c r="C791" s="145">
        <f>SUM(C792:C801)</f>
        <v>2893</v>
      </c>
      <c r="D791" s="92">
        <f>SUM(D792:D801)</f>
        <v>5616</v>
      </c>
      <c r="E791" s="145">
        <f>SUM(E792:E801)</f>
        <v>5275</v>
      </c>
      <c r="F791" s="162">
        <f>E791/C791*100</f>
        <v>182.336674732112</v>
      </c>
      <c r="G791" s="162">
        <f>E791/D791*100</f>
        <v>93.9280626780627</v>
      </c>
    </row>
    <row r="792" ht="14.25" spans="1:7">
      <c r="A792" s="144">
        <v>2120101</v>
      </c>
      <c r="B792" s="188" t="s">
        <v>111</v>
      </c>
      <c r="C792" s="178">
        <v>762</v>
      </c>
      <c r="D792" s="165">
        <v>4172</v>
      </c>
      <c r="E792" s="181">
        <v>3410</v>
      </c>
      <c r="F792" s="162">
        <f>E792/C792*100</f>
        <v>447.50656167979</v>
      </c>
      <c r="G792" s="162">
        <f>E792/D792*100</f>
        <v>81.7353787152445</v>
      </c>
    </row>
    <row r="793" ht="14.25" spans="1:7">
      <c r="A793" s="144">
        <v>2120102</v>
      </c>
      <c r="B793" s="188" t="s">
        <v>112</v>
      </c>
      <c r="C793" s="178">
        <v>765</v>
      </c>
      <c r="D793" s="165">
        <v>676</v>
      </c>
      <c r="E793" s="181">
        <v>836</v>
      </c>
      <c r="F793" s="162">
        <f>E793/C793*100</f>
        <v>109.281045751634</v>
      </c>
      <c r="G793" s="162">
        <f>E793/D793*100</f>
        <v>123.668639053254</v>
      </c>
    </row>
    <row r="794" ht="14.25" spans="1:7">
      <c r="A794" s="144">
        <v>2120103</v>
      </c>
      <c r="B794" s="188" t="s">
        <v>113</v>
      </c>
      <c r="C794" s="178"/>
      <c r="D794" s="165"/>
      <c r="E794" s="181"/>
      <c r="F794" s="162"/>
      <c r="G794" s="162"/>
    </row>
    <row r="795" ht="14.25" spans="1:7">
      <c r="A795" s="144">
        <v>2120104</v>
      </c>
      <c r="B795" s="188" t="s">
        <v>696</v>
      </c>
      <c r="C795" s="178"/>
      <c r="D795" s="165">
        <v>645</v>
      </c>
      <c r="E795" s="181">
        <v>556</v>
      </c>
      <c r="F795" s="162"/>
      <c r="G795" s="162"/>
    </row>
    <row r="796" ht="14.25" spans="1:7">
      <c r="A796" s="144">
        <v>2120105</v>
      </c>
      <c r="B796" s="188" t="s">
        <v>697</v>
      </c>
      <c r="C796" s="178"/>
      <c r="D796" s="165"/>
      <c r="E796" s="181"/>
      <c r="F796" s="162"/>
      <c r="G796" s="162"/>
    </row>
    <row r="797" ht="14.25" spans="1:7">
      <c r="A797" s="144">
        <v>2120106</v>
      </c>
      <c r="B797" s="188" t="s">
        <v>698</v>
      </c>
      <c r="C797" s="178"/>
      <c r="D797" s="165"/>
      <c r="E797" s="181">
        <v>58</v>
      </c>
      <c r="F797" s="162"/>
      <c r="G797" s="162"/>
    </row>
    <row r="798" ht="14.25" spans="1:7">
      <c r="A798" s="144">
        <v>2120107</v>
      </c>
      <c r="B798" s="188" t="s">
        <v>699</v>
      </c>
      <c r="C798" s="178"/>
      <c r="D798" s="165"/>
      <c r="E798" s="181"/>
      <c r="F798" s="162"/>
      <c r="G798" s="162"/>
    </row>
    <row r="799" ht="14.25" spans="1:7">
      <c r="A799" s="144">
        <v>2120109</v>
      </c>
      <c r="B799" s="188" t="s">
        <v>700</v>
      </c>
      <c r="C799" s="178"/>
      <c r="D799" s="165"/>
      <c r="E799" s="181"/>
      <c r="F799" s="162"/>
      <c r="G799" s="162"/>
    </row>
    <row r="800" ht="14.25" spans="1:7">
      <c r="A800" s="144">
        <v>2120110</v>
      </c>
      <c r="B800" s="188" t="s">
        <v>701</v>
      </c>
      <c r="C800" s="178"/>
      <c r="D800" s="165"/>
      <c r="E800" s="181"/>
      <c r="F800" s="162"/>
      <c r="G800" s="162"/>
    </row>
    <row r="801" ht="14.25" spans="1:7">
      <c r="A801" s="144">
        <v>2120199</v>
      </c>
      <c r="B801" s="188" t="s">
        <v>702</v>
      </c>
      <c r="C801" s="178">
        <v>1366</v>
      </c>
      <c r="D801" s="165">
        <v>123</v>
      </c>
      <c r="E801" s="181">
        <v>415</v>
      </c>
      <c r="F801" s="162">
        <f>E801/C801*100</f>
        <v>30.3806734992679</v>
      </c>
      <c r="G801" s="162">
        <f>E801/D801*100</f>
        <v>337.39837398374</v>
      </c>
    </row>
    <row r="802" spans="1:7">
      <c r="A802" s="144">
        <v>21202</v>
      </c>
      <c r="B802" s="188" t="s">
        <v>703</v>
      </c>
      <c r="C802" s="145">
        <f>SUM(C803)</f>
        <v>0</v>
      </c>
      <c r="D802" s="92">
        <f>SUM(D803)</f>
        <v>0</v>
      </c>
      <c r="E802" s="145">
        <f>SUM(E803)</f>
        <v>420</v>
      </c>
      <c r="F802" s="162"/>
      <c r="G802" s="162"/>
    </row>
    <row r="803" ht="17.25" spans="1:7">
      <c r="A803" s="179">
        <v>2120201</v>
      </c>
      <c r="B803" s="189" t="s">
        <v>704</v>
      </c>
      <c r="C803" s="145"/>
      <c r="D803" s="92"/>
      <c r="E803" s="181">
        <v>420</v>
      </c>
      <c r="F803" s="162"/>
      <c r="G803" s="162"/>
    </row>
    <row r="804" spans="1:7">
      <c r="A804" s="144">
        <v>21203</v>
      </c>
      <c r="B804" s="188" t="s">
        <v>705</v>
      </c>
      <c r="C804" s="145">
        <f>SUM(C805:C806)</f>
        <v>10672</v>
      </c>
      <c r="D804" s="92">
        <f>SUM(D805:D806)</f>
        <v>3591</v>
      </c>
      <c r="E804" s="145">
        <f>SUM(E805:E806)</f>
        <v>4205</v>
      </c>
      <c r="F804" s="162">
        <f>E804/C804*100</f>
        <v>39.4021739130435</v>
      </c>
      <c r="G804" s="162">
        <f>E804/D804*100</f>
        <v>117.098301308828</v>
      </c>
    </row>
    <row r="805" ht="14.25" spans="1:7">
      <c r="A805" s="144">
        <v>2120303</v>
      </c>
      <c r="B805" s="188" t="s">
        <v>706</v>
      </c>
      <c r="C805" s="178">
        <v>7082</v>
      </c>
      <c r="D805" s="92"/>
      <c r="E805" s="145"/>
      <c r="F805" s="162">
        <f>E805/C805*100</f>
        <v>0</v>
      </c>
      <c r="G805" s="162"/>
    </row>
    <row r="806" ht="14.25" spans="1:7">
      <c r="A806" s="144">
        <v>2120399</v>
      </c>
      <c r="B806" s="188" t="s">
        <v>707</v>
      </c>
      <c r="C806" s="178">
        <v>3590</v>
      </c>
      <c r="D806" s="165">
        <v>3591</v>
      </c>
      <c r="E806" s="181">
        <v>4205</v>
      </c>
      <c r="F806" s="162">
        <f>E806/C806*100</f>
        <v>117.130919220056</v>
      </c>
      <c r="G806" s="162">
        <f>E806/D806*100</f>
        <v>117.098301308828</v>
      </c>
    </row>
    <row r="807" spans="1:7">
      <c r="A807" s="144">
        <v>21205</v>
      </c>
      <c r="B807" s="188" t="s">
        <v>708</v>
      </c>
      <c r="C807" s="145">
        <f>SUM(C808)</f>
        <v>1275</v>
      </c>
      <c r="D807" s="92">
        <f>SUM(D808)</f>
        <v>1726</v>
      </c>
      <c r="E807" s="145">
        <f>SUM(E808)</f>
        <v>2000</v>
      </c>
      <c r="F807" s="162">
        <f>E807/C807*100</f>
        <v>156.862745098039</v>
      </c>
      <c r="G807" s="162">
        <f>E807/D807*100</f>
        <v>115.874855156431</v>
      </c>
    </row>
    <row r="808" ht="17.25" spans="1:7">
      <c r="A808" s="179">
        <v>2120501</v>
      </c>
      <c r="B808" s="189" t="s">
        <v>709</v>
      </c>
      <c r="C808" s="178">
        <v>1275</v>
      </c>
      <c r="D808" s="165">
        <v>1726</v>
      </c>
      <c r="E808" s="181">
        <v>2000</v>
      </c>
      <c r="F808" s="162">
        <f>E808/C808*100</f>
        <v>156.862745098039</v>
      </c>
      <c r="G808" s="162">
        <f>E808/D808*100</f>
        <v>115.874855156431</v>
      </c>
    </row>
    <row r="809" spans="1:7">
      <c r="A809" s="144">
        <v>21206</v>
      </c>
      <c r="B809" s="188" t="s">
        <v>710</v>
      </c>
      <c r="C809" s="145">
        <f>SUM(C810)</f>
        <v>0</v>
      </c>
      <c r="D809" s="92">
        <f>SUM(D810)</f>
        <v>0</v>
      </c>
      <c r="E809" s="145">
        <f>SUM(E810)</f>
        <v>0</v>
      </c>
      <c r="F809" s="162"/>
      <c r="G809" s="162"/>
    </row>
    <row r="810" ht="17.25" spans="1:7">
      <c r="A810" s="179">
        <v>2120601</v>
      </c>
      <c r="B810" s="189" t="s">
        <v>711</v>
      </c>
      <c r="C810" s="145"/>
      <c r="D810" s="92"/>
      <c r="E810" s="145"/>
      <c r="F810" s="162"/>
      <c r="G810" s="162"/>
    </row>
    <row r="811" spans="1:7">
      <c r="A811" s="144">
        <v>21299</v>
      </c>
      <c r="B811" s="188" t="s">
        <v>712</v>
      </c>
      <c r="C811" s="145">
        <f>SUM(C812)</f>
        <v>2766</v>
      </c>
      <c r="D811" s="92">
        <f>SUM(D812)</f>
        <v>263</v>
      </c>
      <c r="E811" s="145">
        <f>SUM(E812)</f>
        <v>4800</v>
      </c>
      <c r="F811" s="162">
        <f t="shared" ref="F811:F816" si="7">E811/C811*100</f>
        <v>173.53579175705</v>
      </c>
      <c r="G811" s="162">
        <f t="shared" ref="G811:G816" si="8">E811/D811*100</f>
        <v>1825.09505703422</v>
      </c>
    </row>
    <row r="812" ht="17.25" spans="1:7">
      <c r="A812" s="179">
        <v>2129999</v>
      </c>
      <c r="B812" s="189" t="s">
        <v>713</v>
      </c>
      <c r="C812" s="178">
        <v>2766</v>
      </c>
      <c r="D812" s="165">
        <v>263</v>
      </c>
      <c r="E812" s="181">
        <v>4800</v>
      </c>
      <c r="F812" s="162">
        <f t="shared" si="7"/>
        <v>173.53579175705</v>
      </c>
      <c r="G812" s="162">
        <f t="shared" si="8"/>
        <v>1825.09505703422</v>
      </c>
    </row>
    <row r="813" spans="1:7">
      <c r="A813" s="144">
        <v>213</v>
      </c>
      <c r="B813" s="188" t="s">
        <v>714</v>
      </c>
      <c r="C813" s="145">
        <f>SUM(C814,C840,C862,C890,C901,C908,C914,C917)</f>
        <v>17492</v>
      </c>
      <c r="D813" s="92">
        <f>SUM(D814,D840,D862,D890,D901,D908,D914,D917)</f>
        <v>21532</v>
      </c>
      <c r="E813" s="145">
        <f>SUM(E814,E840,E862,E890,E901,E908,E914,E917)</f>
        <v>10000</v>
      </c>
      <c r="F813" s="162">
        <f t="shared" si="7"/>
        <v>57.1689915389893</v>
      </c>
      <c r="G813" s="162">
        <f t="shared" si="8"/>
        <v>46.4425041798254</v>
      </c>
    </row>
    <row r="814" spans="1:7">
      <c r="A814" s="144">
        <v>21301</v>
      </c>
      <c r="B814" s="188" t="s">
        <v>715</v>
      </c>
      <c r="C814" s="145">
        <f>SUM(C815:C839)</f>
        <v>3735</v>
      </c>
      <c r="D814" s="92">
        <f>SUM(D815:D839)</f>
        <v>5789</v>
      </c>
      <c r="E814" s="145">
        <f>SUM(E815:E839)</f>
        <v>2090</v>
      </c>
      <c r="F814" s="162">
        <f t="shared" si="7"/>
        <v>55.9571619812584</v>
      </c>
      <c r="G814" s="162">
        <f t="shared" si="8"/>
        <v>36.1029538780446</v>
      </c>
    </row>
    <row r="815" ht="14.25" spans="1:7">
      <c r="A815" s="144">
        <v>2130101</v>
      </c>
      <c r="B815" s="188" t="s">
        <v>111</v>
      </c>
      <c r="C815" s="178">
        <v>554</v>
      </c>
      <c r="D815" s="165">
        <v>712</v>
      </c>
      <c r="E815" s="181">
        <v>574</v>
      </c>
      <c r="F815" s="162">
        <f t="shared" si="7"/>
        <v>103.610108303249</v>
      </c>
      <c r="G815" s="162">
        <f t="shared" si="8"/>
        <v>80.6179775280899</v>
      </c>
    </row>
    <row r="816" ht="14.25" spans="1:7">
      <c r="A816" s="144">
        <v>2130102</v>
      </c>
      <c r="B816" s="188" t="s">
        <v>112</v>
      </c>
      <c r="C816" s="178">
        <v>453</v>
      </c>
      <c r="D816" s="165">
        <v>197</v>
      </c>
      <c r="E816" s="181">
        <v>231</v>
      </c>
      <c r="F816" s="162">
        <f t="shared" si="7"/>
        <v>50.9933774834437</v>
      </c>
      <c r="G816" s="162">
        <f t="shared" si="8"/>
        <v>117.258883248731</v>
      </c>
    </row>
    <row r="817" ht="14.25" spans="1:7">
      <c r="A817" s="144">
        <v>2130103</v>
      </c>
      <c r="B817" s="188" t="s">
        <v>113</v>
      </c>
      <c r="C817" s="178"/>
      <c r="D817" s="165"/>
      <c r="E817" s="181"/>
      <c r="F817" s="162"/>
      <c r="G817" s="162"/>
    </row>
    <row r="818" ht="14.25" spans="1:7">
      <c r="A818" s="144">
        <v>2130104</v>
      </c>
      <c r="B818" s="188" t="s">
        <v>120</v>
      </c>
      <c r="C818" s="178"/>
      <c r="D818" s="165">
        <v>72</v>
      </c>
      <c r="E818" s="181">
        <v>73</v>
      </c>
      <c r="F818" s="162"/>
      <c r="G818" s="162"/>
    </row>
    <row r="819" ht="14.25" spans="1:7">
      <c r="A819" s="144">
        <v>2130105</v>
      </c>
      <c r="B819" s="188" t="s">
        <v>716</v>
      </c>
      <c r="C819" s="178"/>
      <c r="D819" s="165"/>
      <c r="E819" s="181"/>
      <c r="F819" s="162"/>
      <c r="G819" s="162"/>
    </row>
    <row r="820" ht="14.25" spans="1:7">
      <c r="A820" s="144">
        <v>2130106</v>
      </c>
      <c r="B820" s="188" t="s">
        <v>717</v>
      </c>
      <c r="C820" s="178">
        <v>259</v>
      </c>
      <c r="D820" s="165">
        <v>0</v>
      </c>
      <c r="E820" s="181"/>
      <c r="F820" s="162">
        <f>E820/C820*100</f>
        <v>0</v>
      </c>
      <c r="G820" s="162"/>
    </row>
    <row r="821" ht="14.25" spans="1:7">
      <c r="A821" s="144">
        <v>2130108</v>
      </c>
      <c r="B821" s="188" t="s">
        <v>718</v>
      </c>
      <c r="C821" s="178">
        <v>43</v>
      </c>
      <c r="D821" s="165">
        <v>258</v>
      </c>
      <c r="E821" s="181">
        <v>167</v>
      </c>
      <c r="F821" s="162">
        <f>E821/C821*100</f>
        <v>388.372093023256</v>
      </c>
      <c r="G821" s="162">
        <f>E821/D821*100</f>
        <v>64.7286821705426</v>
      </c>
    </row>
    <row r="822" ht="14.25" spans="1:7">
      <c r="A822" s="144">
        <v>2130109</v>
      </c>
      <c r="B822" s="188" t="s">
        <v>719</v>
      </c>
      <c r="C822" s="178"/>
      <c r="D822" s="165"/>
      <c r="E822" s="181"/>
      <c r="F822" s="162"/>
      <c r="G822" s="162"/>
    </row>
    <row r="823" ht="14.25" spans="1:7">
      <c r="A823" s="144">
        <v>2130110</v>
      </c>
      <c r="B823" s="188" t="s">
        <v>720</v>
      </c>
      <c r="C823" s="178"/>
      <c r="D823" s="165"/>
      <c r="E823" s="181"/>
      <c r="F823" s="162"/>
      <c r="G823" s="162"/>
    </row>
    <row r="824" ht="14.25" spans="1:7">
      <c r="A824" s="144">
        <v>2130111</v>
      </c>
      <c r="B824" s="188" t="s">
        <v>721</v>
      </c>
      <c r="C824" s="178"/>
      <c r="D824" s="165"/>
      <c r="E824" s="181"/>
      <c r="F824" s="162"/>
      <c r="G824" s="162"/>
    </row>
    <row r="825" ht="14.25" spans="1:7">
      <c r="A825" s="144">
        <v>2130112</v>
      </c>
      <c r="B825" s="188" t="s">
        <v>722</v>
      </c>
      <c r="C825" s="178"/>
      <c r="D825" s="165">
        <v>30</v>
      </c>
      <c r="E825" s="181"/>
      <c r="F825" s="162"/>
      <c r="G825" s="162"/>
    </row>
    <row r="826" ht="14.25" spans="1:7">
      <c r="A826" s="144">
        <v>2130114</v>
      </c>
      <c r="B826" s="188" t="s">
        <v>723</v>
      </c>
      <c r="C826" s="178"/>
      <c r="D826" s="165"/>
      <c r="E826" s="181"/>
      <c r="F826" s="162"/>
      <c r="G826" s="162"/>
    </row>
    <row r="827" ht="14.25" spans="1:7">
      <c r="A827" s="144">
        <v>2130119</v>
      </c>
      <c r="B827" s="188" t="s">
        <v>724</v>
      </c>
      <c r="C827" s="178"/>
      <c r="D827" s="165">
        <v>13</v>
      </c>
      <c r="E827" s="181">
        <v>15</v>
      </c>
      <c r="F827" s="162"/>
      <c r="G827" s="162"/>
    </row>
    <row r="828" ht="14.25" spans="1:7">
      <c r="A828" s="144">
        <v>2130120</v>
      </c>
      <c r="B828" s="188" t="s">
        <v>725</v>
      </c>
      <c r="C828" s="178"/>
      <c r="D828" s="165"/>
      <c r="E828" s="181"/>
      <c r="F828" s="162"/>
      <c r="G828" s="162"/>
    </row>
    <row r="829" ht="14.25" spans="1:7">
      <c r="A829" s="144">
        <v>2130121</v>
      </c>
      <c r="B829" s="188" t="s">
        <v>726</v>
      </c>
      <c r="C829" s="178"/>
      <c r="D829" s="165"/>
      <c r="E829" s="181"/>
      <c r="F829" s="162"/>
      <c r="G829" s="162"/>
    </row>
    <row r="830" ht="14.25" spans="1:7">
      <c r="A830" s="144">
        <v>2130122</v>
      </c>
      <c r="B830" s="188" t="s">
        <v>727</v>
      </c>
      <c r="C830" s="178">
        <v>888</v>
      </c>
      <c r="D830" s="165">
        <v>1520</v>
      </c>
      <c r="E830" s="181">
        <v>1030</v>
      </c>
      <c r="F830" s="162">
        <f>E830/C830*100</f>
        <v>115.990990990991</v>
      </c>
      <c r="G830" s="162">
        <f>E830/D830*100</f>
        <v>67.7631578947368</v>
      </c>
    </row>
    <row r="831" ht="14.25" spans="1:7">
      <c r="A831" s="144">
        <v>2130124</v>
      </c>
      <c r="B831" s="188" t="s">
        <v>728</v>
      </c>
      <c r="C831" s="178">
        <v>79</v>
      </c>
      <c r="D831" s="165">
        <v>23</v>
      </c>
      <c r="E831" s="145"/>
      <c r="F831" s="162">
        <f>E831/C831*100</f>
        <v>0</v>
      </c>
      <c r="G831" s="162">
        <f>E831/D831*100</f>
        <v>0</v>
      </c>
    </row>
    <row r="832" ht="14.25" spans="1:7">
      <c r="A832" s="144">
        <v>2130125</v>
      </c>
      <c r="B832" s="188" t="s">
        <v>729</v>
      </c>
      <c r="C832" s="178"/>
      <c r="D832" s="165"/>
      <c r="E832" s="145"/>
      <c r="F832" s="162"/>
      <c r="G832" s="162"/>
    </row>
    <row r="833" ht="14.25" spans="1:7">
      <c r="A833" s="144">
        <v>2130126</v>
      </c>
      <c r="B833" s="188" t="s">
        <v>730</v>
      </c>
      <c r="C833" s="178">
        <v>201</v>
      </c>
      <c r="D833" s="165">
        <v>68</v>
      </c>
      <c r="E833" s="145"/>
      <c r="F833" s="162">
        <f>E833/C833*100</f>
        <v>0</v>
      </c>
      <c r="G833" s="162">
        <f>E833/D833*100</f>
        <v>0</v>
      </c>
    </row>
    <row r="834" ht="14.25" spans="1:7">
      <c r="A834" s="144">
        <v>2130135</v>
      </c>
      <c r="B834" s="188" t="s">
        <v>731</v>
      </c>
      <c r="C834" s="178">
        <v>587</v>
      </c>
      <c r="D834" s="165">
        <v>0</v>
      </c>
      <c r="E834" s="145"/>
      <c r="F834" s="162">
        <f>E834/C834*100</f>
        <v>0</v>
      </c>
      <c r="G834" s="162"/>
    </row>
    <row r="835" ht="14.25" spans="1:7">
      <c r="A835" s="144">
        <v>2130142</v>
      </c>
      <c r="B835" s="188" t="s">
        <v>732</v>
      </c>
      <c r="C835" s="178"/>
      <c r="D835" s="165"/>
      <c r="E835" s="145"/>
      <c r="F835" s="162"/>
      <c r="G835" s="162"/>
    </row>
    <row r="836" ht="14.25" spans="1:7">
      <c r="A836" s="144">
        <v>2130148</v>
      </c>
      <c r="B836" s="188" t="s">
        <v>733</v>
      </c>
      <c r="C836" s="178"/>
      <c r="D836" s="165">
        <v>41</v>
      </c>
      <c r="E836" s="145"/>
      <c r="F836" s="162"/>
      <c r="G836" s="162"/>
    </row>
    <row r="837" ht="14.25" spans="1:7">
      <c r="A837" s="144">
        <v>2130152</v>
      </c>
      <c r="B837" s="188" t="s">
        <v>734</v>
      </c>
      <c r="C837" s="178">
        <v>50</v>
      </c>
      <c r="D837" s="165">
        <v>0</v>
      </c>
      <c r="E837" s="145"/>
      <c r="F837" s="162">
        <f>E837/C837*100</f>
        <v>0</v>
      </c>
      <c r="G837" s="162"/>
    </row>
    <row r="838" ht="14.25" spans="1:7">
      <c r="A838" s="144">
        <v>2130153</v>
      </c>
      <c r="B838" s="188" t="s">
        <v>735</v>
      </c>
      <c r="C838" s="178">
        <v>621</v>
      </c>
      <c r="D838" s="165">
        <v>0</v>
      </c>
      <c r="E838" s="145"/>
      <c r="F838" s="162">
        <f>E838/C838*100</f>
        <v>0</v>
      </c>
      <c r="G838" s="162"/>
    </row>
    <row r="839" ht="14.25" spans="1:7">
      <c r="A839" s="144">
        <v>2130199</v>
      </c>
      <c r="B839" s="188" t="s">
        <v>736</v>
      </c>
      <c r="C839" s="178"/>
      <c r="D839" s="165">
        <v>2855</v>
      </c>
      <c r="E839" s="145"/>
      <c r="F839" s="162"/>
      <c r="G839" s="162"/>
    </row>
    <row r="840" spans="1:7">
      <c r="A840" s="144">
        <v>21302</v>
      </c>
      <c r="B840" s="188" t="s">
        <v>737</v>
      </c>
      <c r="C840" s="145">
        <f>SUM(C841:C861)</f>
        <v>454</v>
      </c>
      <c r="D840" s="92">
        <f>SUM(D841:D861)</f>
        <v>44</v>
      </c>
      <c r="E840" s="145">
        <f>SUM(E841:E861)</f>
        <v>109</v>
      </c>
      <c r="F840" s="162">
        <f>E840/C840*100</f>
        <v>24.0088105726872</v>
      </c>
      <c r="G840" s="162">
        <f>E840/D840*100</f>
        <v>247.727272727273</v>
      </c>
    </row>
    <row r="841" spans="1:7">
      <c r="A841" s="144">
        <v>2130201</v>
      </c>
      <c r="B841" s="188" t="s">
        <v>111</v>
      </c>
      <c r="C841" s="181"/>
      <c r="D841" s="165">
        <v>23</v>
      </c>
      <c r="E841" s="181">
        <v>24</v>
      </c>
      <c r="F841" s="162"/>
      <c r="G841" s="162"/>
    </row>
    <row r="842" spans="1:7">
      <c r="A842" s="144">
        <v>2130202</v>
      </c>
      <c r="B842" s="188" t="s">
        <v>112</v>
      </c>
      <c r="C842" s="181"/>
      <c r="D842" s="92"/>
      <c r="E842" s="181">
        <v>5</v>
      </c>
      <c r="F842" s="162"/>
      <c r="G842" s="162"/>
    </row>
    <row r="843" spans="1:7">
      <c r="A843" s="144">
        <v>2130203</v>
      </c>
      <c r="B843" s="188" t="s">
        <v>113</v>
      </c>
      <c r="C843" s="181"/>
      <c r="D843" s="92"/>
      <c r="E843" s="181"/>
      <c r="F843" s="162"/>
      <c r="G843" s="162"/>
    </row>
    <row r="844" spans="1:7">
      <c r="A844" s="144">
        <v>2130204</v>
      </c>
      <c r="B844" s="188" t="s">
        <v>738</v>
      </c>
      <c r="C844" s="181"/>
      <c r="D844" s="92"/>
      <c r="E844" s="181"/>
      <c r="F844" s="162"/>
      <c r="G844" s="162"/>
    </row>
    <row r="845" ht="14.25" spans="1:7">
      <c r="A845" s="144">
        <v>2130205</v>
      </c>
      <c r="B845" s="188" t="s">
        <v>739</v>
      </c>
      <c r="C845" s="178">
        <v>160</v>
      </c>
      <c r="D845" s="92"/>
      <c r="E845" s="181">
        <v>63</v>
      </c>
      <c r="F845" s="162">
        <f>E845/C845*100</f>
        <v>39.375</v>
      </c>
      <c r="G845" s="162"/>
    </row>
    <row r="846" spans="1:7">
      <c r="A846" s="144">
        <v>2130206</v>
      </c>
      <c r="B846" s="188" t="s">
        <v>740</v>
      </c>
      <c r="C846" s="181"/>
      <c r="D846" s="92"/>
      <c r="E846" s="181"/>
      <c r="F846" s="162"/>
      <c r="G846" s="162"/>
    </row>
    <row r="847" spans="1:7">
      <c r="A847" s="144">
        <v>2130207</v>
      </c>
      <c r="B847" s="188" t="s">
        <v>741</v>
      </c>
      <c r="C847" s="181"/>
      <c r="D847" s="92"/>
      <c r="E847" s="181"/>
      <c r="F847" s="162"/>
      <c r="G847" s="162"/>
    </row>
    <row r="848" ht="14.25" spans="1:7">
      <c r="A848" s="144">
        <v>2130209</v>
      </c>
      <c r="B848" s="188" t="s">
        <v>742</v>
      </c>
      <c r="C848" s="178">
        <v>104</v>
      </c>
      <c r="D848" s="92"/>
      <c r="E848" s="181"/>
      <c r="F848" s="162">
        <f>E848/C848*100</f>
        <v>0</v>
      </c>
      <c r="G848" s="162"/>
    </row>
    <row r="849" spans="1:7">
      <c r="A849" s="144">
        <v>2130211</v>
      </c>
      <c r="B849" s="188" t="s">
        <v>743</v>
      </c>
      <c r="C849" s="181"/>
      <c r="D849" s="165">
        <v>11</v>
      </c>
      <c r="E849" s="181">
        <v>12</v>
      </c>
      <c r="F849" s="162"/>
      <c r="G849" s="162"/>
    </row>
    <row r="850" spans="1:7">
      <c r="A850" s="144">
        <v>2130212</v>
      </c>
      <c r="B850" s="188" t="s">
        <v>744</v>
      </c>
      <c r="C850" s="181"/>
      <c r="D850" s="92"/>
      <c r="E850" s="145"/>
      <c r="F850" s="162"/>
      <c r="G850" s="162"/>
    </row>
    <row r="851" spans="1:7">
      <c r="A851" s="144">
        <v>2130213</v>
      </c>
      <c r="B851" s="188" t="s">
        <v>745</v>
      </c>
      <c r="C851" s="181"/>
      <c r="D851" s="92"/>
      <c r="E851" s="145"/>
      <c r="F851" s="162"/>
      <c r="G851" s="162"/>
    </row>
    <row r="852" spans="1:7">
      <c r="A852" s="144">
        <v>2130217</v>
      </c>
      <c r="B852" s="188" t="s">
        <v>746</v>
      </c>
      <c r="C852" s="181"/>
      <c r="D852" s="92"/>
      <c r="E852" s="145"/>
      <c r="F852" s="162"/>
      <c r="G852" s="162"/>
    </row>
    <row r="853" spans="1:7">
      <c r="A853" s="144">
        <v>2130220</v>
      </c>
      <c r="B853" s="188" t="s">
        <v>747</v>
      </c>
      <c r="C853" s="181"/>
      <c r="D853" s="92"/>
      <c r="E853" s="145"/>
      <c r="F853" s="162"/>
      <c r="G853" s="162"/>
    </row>
    <row r="854" spans="1:7">
      <c r="A854" s="144">
        <v>2130221</v>
      </c>
      <c r="B854" s="188" t="s">
        <v>748</v>
      </c>
      <c r="C854" s="181"/>
      <c r="D854" s="92"/>
      <c r="E854" s="145"/>
      <c r="F854" s="162"/>
      <c r="G854" s="162"/>
    </row>
    <row r="855" spans="1:7">
      <c r="A855" s="144">
        <v>2130223</v>
      </c>
      <c r="B855" s="188" t="s">
        <v>749</v>
      </c>
      <c r="C855" s="181"/>
      <c r="D855" s="92"/>
      <c r="E855" s="145"/>
      <c r="F855" s="162"/>
      <c r="G855" s="162"/>
    </row>
    <row r="856" spans="1:7">
      <c r="A856" s="144">
        <v>2130226</v>
      </c>
      <c r="B856" s="188" t="s">
        <v>750</v>
      </c>
      <c r="C856" s="181"/>
      <c r="D856" s="92"/>
      <c r="E856" s="145"/>
      <c r="F856" s="162"/>
      <c r="G856" s="162"/>
    </row>
    <row r="857" ht="14.25" spans="1:7">
      <c r="A857" s="144">
        <v>2130227</v>
      </c>
      <c r="B857" s="188" t="s">
        <v>751</v>
      </c>
      <c r="C857" s="178">
        <v>32</v>
      </c>
      <c r="D857" s="92"/>
      <c r="E857" s="145"/>
      <c r="F857" s="162">
        <f>E857/C857*100</f>
        <v>0</v>
      </c>
      <c r="G857" s="162"/>
    </row>
    <row r="858" ht="14.25" spans="1:7">
      <c r="A858" s="144">
        <v>2130234</v>
      </c>
      <c r="B858" s="188" t="s">
        <v>752</v>
      </c>
      <c r="C858" s="178">
        <v>46</v>
      </c>
      <c r="D858" s="92"/>
      <c r="E858" s="145"/>
      <c r="F858" s="162">
        <f>E858/C858*100</f>
        <v>0</v>
      </c>
      <c r="G858" s="162"/>
    </row>
    <row r="859" spans="1:7">
      <c r="A859" s="144">
        <v>2130236</v>
      </c>
      <c r="B859" s="188" t="s">
        <v>753</v>
      </c>
      <c r="C859" s="181"/>
      <c r="D859" s="92"/>
      <c r="E859" s="145"/>
      <c r="F859" s="162"/>
      <c r="G859" s="162"/>
    </row>
    <row r="860" spans="1:7">
      <c r="A860" s="144">
        <v>2130237</v>
      </c>
      <c r="B860" s="188" t="s">
        <v>722</v>
      </c>
      <c r="C860" s="181"/>
      <c r="D860" s="92"/>
      <c r="E860" s="145"/>
      <c r="F860" s="162"/>
      <c r="G860" s="162"/>
    </row>
    <row r="861" ht="14.25" spans="1:7">
      <c r="A861" s="144">
        <v>2130299</v>
      </c>
      <c r="B861" s="188" t="s">
        <v>754</v>
      </c>
      <c r="C861" s="178">
        <v>112</v>
      </c>
      <c r="D861" s="165">
        <v>10</v>
      </c>
      <c r="E861" s="181">
        <v>5</v>
      </c>
      <c r="F861" s="162">
        <f>E861/C861*100</f>
        <v>4.46428571428571</v>
      </c>
      <c r="G861" s="162">
        <f>E861/D861*100</f>
        <v>50</v>
      </c>
    </row>
    <row r="862" spans="1:7">
      <c r="A862" s="144">
        <v>21303</v>
      </c>
      <c r="B862" s="188" t="s">
        <v>755</v>
      </c>
      <c r="C862" s="145">
        <f>SUM(C863:C889)</f>
        <v>1911</v>
      </c>
      <c r="D862" s="92">
        <f>SUM(D863:D889)</f>
        <v>7530</v>
      </c>
      <c r="E862" s="145">
        <f>SUM(E863:E889)</f>
        <v>1583</v>
      </c>
      <c r="F862" s="162">
        <f>E862/C862*100</f>
        <v>82.83621140764</v>
      </c>
      <c r="G862" s="162">
        <f>E862/D862*100</f>
        <v>21.0225763612218</v>
      </c>
    </row>
    <row r="863" ht="14.25" spans="1:7">
      <c r="A863" s="144">
        <v>2130301</v>
      </c>
      <c r="B863" s="188" t="s">
        <v>111</v>
      </c>
      <c r="C863" s="178">
        <v>244</v>
      </c>
      <c r="D863" s="165">
        <v>33</v>
      </c>
      <c r="E863" s="181">
        <v>25</v>
      </c>
      <c r="F863" s="162">
        <f>E863/C863*100</f>
        <v>10.2459016393443</v>
      </c>
      <c r="G863" s="162">
        <f>E863/D863*100</f>
        <v>75.7575757575758</v>
      </c>
    </row>
    <row r="864" ht="14.25" spans="1:7">
      <c r="A864" s="144">
        <v>2130302</v>
      </c>
      <c r="B864" s="188" t="s">
        <v>112</v>
      </c>
      <c r="C864" s="178">
        <v>30</v>
      </c>
      <c r="D864" s="165">
        <v>3</v>
      </c>
      <c r="E864" s="181">
        <v>19</v>
      </c>
      <c r="F864" s="162">
        <f>E864/C864*100</f>
        <v>63.3333333333333</v>
      </c>
      <c r="G864" s="162">
        <f>E864/D864*100</f>
        <v>633.333333333333</v>
      </c>
    </row>
    <row r="865" ht="14.25" spans="1:7">
      <c r="A865" s="144">
        <v>2130303</v>
      </c>
      <c r="B865" s="188" t="s">
        <v>113</v>
      </c>
      <c r="C865" s="178"/>
      <c r="D865" s="165"/>
      <c r="E865" s="181"/>
      <c r="F865" s="162"/>
      <c r="G865" s="162"/>
    </row>
    <row r="866" ht="14.25" spans="1:7">
      <c r="A866" s="144">
        <v>2130304</v>
      </c>
      <c r="B866" s="188" t="s">
        <v>756</v>
      </c>
      <c r="C866" s="178">
        <v>5</v>
      </c>
      <c r="D866" s="165">
        <v>0</v>
      </c>
      <c r="E866" s="181"/>
      <c r="F866" s="162">
        <f>E866/C866*100</f>
        <v>0</v>
      </c>
      <c r="G866" s="162"/>
    </row>
    <row r="867" ht="14.25" spans="1:7">
      <c r="A867" s="144">
        <v>2130305</v>
      </c>
      <c r="B867" s="188" t="s">
        <v>757</v>
      </c>
      <c r="C867" s="178">
        <v>332</v>
      </c>
      <c r="D867" s="165">
        <v>0</v>
      </c>
      <c r="E867" s="181"/>
      <c r="F867" s="162">
        <f>E867/C867*100</f>
        <v>0</v>
      </c>
      <c r="G867" s="162"/>
    </row>
    <row r="868" ht="14.25" spans="1:7">
      <c r="A868" s="144">
        <v>2130306</v>
      </c>
      <c r="B868" s="188" t="s">
        <v>758</v>
      </c>
      <c r="C868" s="178"/>
      <c r="D868" s="165">
        <v>63</v>
      </c>
      <c r="E868" s="181">
        <v>67</v>
      </c>
      <c r="F868" s="162"/>
      <c r="G868" s="162"/>
    </row>
    <row r="869" ht="14.25" spans="1:7">
      <c r="A869" s="144">
        <v>2130307</v>
      </c>
      <c r="B869" s="188" t="s">
        <v>759</v>
      </c>
      <c r="C869" s="178"/>
      <c r="D869" s="165"/>
      <c r="E869" s="145"/>
      <c r="F869" s="162"/>
      <c r="G869" s="162"/>
    </row>
    <row r="870" ht="14.25" spans="1:7">
      <c r="A870" s="144">
        <v>2130308</v>
      </c>
      <c r="B870" s="188" t="s">
        <v>760</v>
      </c>
      <c r="C870" s="178"/>
      <c r="D870" s="165"/>
      <c r="E870" s="145"/>
      <c r="F870" s="162"/>
      <c r="G870" s="162"/>
    </row>
    <row r="871" ht="14.25" spans="1:7">
      <c r="A871" s="144">
        <v>2130309</v>
      </c>
      <c r="B871" s="188" t="s">
        <v>761</v>
      </c>
      <c r="C871" s="178"/>
      <c r="D871" s="165"/>
      <c r="E871" s="145"/>
      <c r="F871" s="162"/>
      <c r="G871" s="162"/>
    </row>
    <row r="872" ht="14.25" spans="1:7">
      <c r="A872" s="144">
        <v>2130310</v>
      </c>
      <c r="B872" s="188" t="s">
        <v>762</v>
      </c>
      <c r="C872" s="178"/>
      <c r="D872" s="165"/>
      <c r="E872" s="145"/>
      <c r="F872" s="162"/>
      <c r="G872" s="162"/>
    </row>
    <row r="873" ht="14.25" spans="1:7">
      <c r="A873" s="144">
        <v>2130311</v>
      </c>
      <c r="B873" s="188" t="s">
        <v>763</v>
      </c>
      <c r="C873" s="178"/>
      <c r="D873" s="165">
        <v>105</v>
      </c>
      <c r="E873" s="181">
        <v>928</v>
      </c>
      <c r="F873" s="162"/>
      <c r="G873" s="162"/>
    </row>
    <row r="874" ht="14.25" spans="1:7">
      <c r="A874" s="144">
        <v>2130312</v>
      </c>
      <c r="B874" s="188" t="s">
        <v>764</v>
      </c>
      <c r="C874" s="178"/>
      <c r="D874" s="165"/>
      <c r="E874" s="181">
        <v>32</v>
      </c>
      <c r="F874" s="162"/>
      <c r="G874" s="162"/>
    </row>
    <row r="875" ht="14.25" spans="1:7">
      <c r="A875" s="144">
        <v>2130313</v>
      </c>
      <c r="B875" s="188" t="s">
        <v>765</v>
      </c>
      <c r="C875" s="178"/>
      <c r="D875" s="165"/>
      <c r="E875" s="181"/>
      <c r="F875" s="162"/>
      <c r="G875" s="162"/>
    </row>
    <row r="876" ht="14.25" spans="1:7">
      <c r="A876" s="144">
        <v>2130314</v>
      </c>
      <c r="B876" s="188" t="s">
        <v>766</v>
      </c>
      <c r="C876" s="178">
        <v>174</v>
      </c>
      <c r="D876" s="165">
        <v>52</v>
      </c>
      <c r="E876" s="181">
        <v>52</v>
      </c>
      <c r="F876" s="162">
        <f>E876/C876*100</f>
        <v>29.8850574712644</v>
      </c>
      <c r="G876" s="162">
        <f>E876/D876*100</f>
        <v>100</v>
      </c>
    </row>
    <row r="877" ht="14.25" spans="1:7">
      <c r="A877" s="144">
        <v>2130315</v>
      </c>
      <c r="B877" s="188" t="s">
        <v>767</v>
      </c>
      <c r="C877" s="178">
        <v>19</v>
      </c>
      <c r="D877" s="165">
        <v>0</v>
      </c>
      <c r="E877" s="145"/>
      <c r="F877" s="162">
        <f>E877/C877*100</f>
        <v>0</v>
      </c>
      <c r="G877" s="162"/>
    </row>
    <row r="878" ht="14.25" spans="1:7">
      <c r="A878" s="144">
        <v>2130316</v>
      </c>
      <c r="B878" s="188" t="s">
        <v>768</v>
      </c>
      <c r="C878" s="178">
        <v>65</v>
      </c>
      <c r="D878" s="165">
        <v>0</v>
      </c>
      <c r="E878" s="145"/>
      <c r="F878" s="162">
        <f>E878/C878*100</f>
        <v>0</v>
      </c>
      <c r="G878" s="162"/>
    </row>
    <row r="879" ht="14.25" spans="1:7">
      <c r="A879" s="144">
        <v>2130317</v>
      </c>
      <c r="B879" s="188" t="s">
        <v>769</v>
      </c>
      <c r="C879" s="178"/>
      <c r="D879" s="165"/>
      <c r="E879" s="145"/>
      <c r="F879" s="162"/>
      <c r="G879" s="162"/>
    </row>
    <row r="880" ht="14.25" spans="1:7">
      <c r="A880" s="144">
        <v>2130318</v>
      </c>
      <c r="B880" s="188" t="s">
        <v>770</v>
      </c>
      <c r="C880" s="178"/>
      <c r="D880" s="165"/>
      <c r="E880" s="145"/>
      <c r="F880" s="162"/>
      <c r="G880" s="162"/>
    </row>
    <row r="881" ht="14.25" spans="1:7">
      <c r="A881" s="144">
        <v>2130319</v>
      </c>
      <c r="B881" s="188" t="s">
        <v>771</v>
      </c>
      <c r="C881" s="178">
        <v>591</v>
      </c>
      <c r="D881" s="165">
        <v>67</v>
      </c>
      <c r="E881" s="181">
        <v>350</v>
      </c>
      <c r="F881" s="162">
        <f>E881/C881*100</f>
        <v>59.2216582064298</v>
      </c>
      <c r="G881" s="162">
        <f>E881/D881*100</f>
        <v>522.388059701493</v>
      </c>
    </row>
    <row r="882" ht="14.25" spans="1:7">
      <c r="A882" s="144">
        <v>2130321</v>
      </c>
      <c r="B882" s="188" t="s">
        <v>772</v>
      </c>
      <c r="C882" s="178">
        <v>179</v>
      </c>
      <c r="D882" s="165">
        <v>0</v>
      </c>
      <c r="E882" s="145"/>
      <c r="F882" s="162">
        <f>E882/C882*100</f>
        <v>0</v>
      </c>
      <c r="G882" s="162"/>
    </row>
    <row r="883" ht="14.25" spans="1:7">
      <c r="A883" s="144">
        <v>2130322</v>
      </c>
      <c r="B883" s="188" t="s">
        <v>773</v>
      </c>
      <c r="C883" s="178"/>
      <c r="D883" s="165"/>
      <c r="E883" s="145"/>
      <c r="F883" s="162"/>
      <c r="G883" s="162"/>
    </row>
    <row r="884" ht="14.25" spans="1:7">
      <c r="A884" s="144">
        <v>2130333</v>
      </c>
      <c r="B884" s="188" t="s">
        <v>749</v>
      </c>
      <c r="C884" s="178"/>
      <c r="D884" s="165"/>
      <c r="E884" s="145"/>
      <c r="F884" s="162"/>
      <c r="G884" s="162"/>
    </row>
    <row r="885" ht="14.25" spans="1:7">
      <c r="A885" s="144">
        <v>2130334</v>
      </c>
      <c r="B885" s="188" t="s">
        <v>774</v>
      </c>
      <c r="C885" s="178"/>
      <c r="D885" s="165"/>
      <c r="E885" s="145"/>
      <c r="F885" s="162"/>
      <c r="G885" s="162"/>
    </row>
    <row r="886" ht="14.25" spans="1:7">
      <c r="A886" s="144">
        <v>2130335</v>
      </c>
      <c r="B886" s="188" t="s">
        <v>775</v>
      </c>
      <c r="C886" s="178">
        <v>185</v>
      </c>
      <c r="D886" s="165">
        <v>0</v>
      </c>
      <c r="E886" s="145"/>
      <c r="F886" s="162">
        <f>E886/C886*100</f>
        <v>0</v>
      </c>
      <c r="G886" s="162"/>
    </row>
    <row r="887" ht="14.25" spans="1:7">
      <c r="A887" s="144">
        <v>2130336</v>
      </c>
      <c r="B887" s="188" t="s">
        <v>776</v>
      </c>
      <c r="C887" s="178"/>
      <c r="D887" s="165"/>
      <c r="E887" s="145"/>
      <c r="F887" s="162"/>
      <c r="G887" s="162"/>
    </row>
    <row r="888" ht="14.25" spans="1:7">
      <c r="A888" s="144">
        <v>2130337</v>
      </c>
      <c r="B888" s="188" t="s">
        <v>777</v>
      </c>
      <c r="C888" s="178"/>
      <c r="D888" s="165"/>
      <c r="E888" s="145"/>
      <c r="F888" s="162"/>
      <c r="G888" s="162"/>
    </row>
    <row r="889" ht="14.25" spans="1:7">
      <c r="A889" s="144">
        <v>2130399</v>
      </c>
      <c r="B889" s="188" t="s">
        <v>778</v>
      </c>
      <c r="C889" s="178">
        <v>87</v>
      </c>
      <c r="D889" s="165">
        <v>7207</v>
      </c>
      <c r="E889" s="181">
        <v>110</v>
      </c>
      <c r="F889" s="162">
        <f>E889/C889*100</f>
        <v>126.436781609195</v>
      </c>
      <c r="G889" s="162">
        <f>E889/D889*100</f>
        <v>1.52629388094908</v>
      </c>
    </row>
    <row r="890" spans="1:7">
      <c r="A890" s="144">
        <v>21305</v>
      </c>
      <c r="B890" s="188" t="s">
        <v>779</v>
      </c>
      <c r="C890" s="145">
        <f>SUM(C891:C900)</f>
        <v>5359</v>
      </c>
      <c r="D890" s="92">
        <f>SUM(D891:D900)</f>
        <v>3128</v>
      </c>
      <c r="E890" s="145">
        <f>SUM(E891:E900)</f>
        <v>3612</v>
      </c>
      <c r="F890" s="162">
        <f>E890/C890*100</f>
        <v>67.4006344467251</v>
      </c>
      <c r="G890" s="162">
        <f>E890/D890*100</f>
        <v>115.473145780051</v>
      </c>
    </row>
    <row r="891" spans="1:7">
      <c r="A891" s="144">
        <v>2130501</v>
      </c>
      <c r="B891" s="188" t="s">
        <v>111</v>
      </c>
      <c r="C891" s="145"/>
      <c r="D891" s="165">
        <v>538</v>
      </c>
      <c r="E891" s="181">
        <v>539</v>
      </c>
      <c r="F891" s="162"/>
      <c r="G891" s="162"/>
    </row>
    <row r="892" spans="1:7">
      <c r="A892" s="144">
        <v>2130502</v>
      </c>
      <c r="B892" s="188" t="s">
        <v>112</v>
      </c>
      <c r="C892" s="145"/>
      <c r="D892" s="165">
        <v>631</v>
      </c>
      <c r="E892" s="181">
        <v>25</v>
      </c>
      <c r="F892" s="162"/>
      <c r="G892" s="162"/>
    </row>
    <row r="893" spans="1:7">
      <c r="A893" s="144">
        <v>2130503</v>
      </c>
      <c r="B893" s="188" t="s">
        <v>113</v>
      </c>
      <c r="C893" s="145"/>
      <c r="D893" s="165"/>
      <c r="E893" s="181"/>
      <c r="F893" s="162"/>
      <c r="G893" s="162"/>
    </row>
    <row r="894" spans="1:7">
      <c r="A894" s="144">
        <v>2130504</v>
      </c>
      <c r="B894" s="188" t="s">
        <v>780</v>
      </c>
      <c r="C894" s="145"/>
      <c r="D894" s="165"/>
      <c r="E894" s="181"/>
      <c r="F894" s="162"/>
      <c r="G894" s="162"/>
    </row>
    <row r="895" spans="1:7">
      <c r="A895" s="144">
        <v>2130505</v>
      </c>
      <c r="B895" s="188" t="s">
        <v>781</v>
      </c>
      <c r="C895" s="145"/>
      <c r="D895" s="165"/>
      <c r="E895" s="181"/>
      <c r="F895" s="162"/>
      <c r="G895" s="162"/>
    </row>
    <row r="896" spans="1:7">
      <c r="A896" s="144">
        <v>2130506</v>
      </c>
      <c r="B896" s="188" t="s">
        <v>782</v>
      </c>
      <c r="C896" s="145"/>
      <c r="D896" s="165"/>
      <c r="E896" s="181"/>
      <c r="F896" s="162"/>
      <c r="G896" s="162"/>
    </row>
    <row r="897" spans="1:7">
      <c r="A897" s="144">
        <v>2130507</v>
      </c>
      <c r="B897" s="188" t="s">
        <v>783</v>
      </c>
      <c r="C897" s="145"/>
      <c r="D897" s="165"/>
      <c r="E897" s="181"/>
      <c r="F897" s="162"/>
      <c r="G897" s="162"/>
    </row>
    <row r="898" spans="1:7">
      <c r="A898" s="144">
        <v>2130508</v>
      </c>
      <c r="B898" s="188" t="s">
        <v>784</v>
      </c>
      <c r="C898" s="145"/>
      <c r="D898" s="165"/>
      <c r="E898" s="181"/>
      <c r="F898" s="162"/>
      <c r="G898" s="162"/>
    </row>
    <row r="899" spans="1:7">
      <c r="A899" s="144">
        <v>2130550</v>
      </c>
      <c r="B899" s="188" t="s">
        <v>120</v>
      </c>
      <c r="C899" s="145"/>
      <c r="D899" s="165"/>
      <c r="E899" s="181"/>
      <c r="F899" s="162"/>
      <c r="G899" s="162"/>
    </row>
    <row r="900" ht="14.25" spans="1:7">
      <c r="A900" s="144">
        <v>2130599</v>
      </c>
      <c r="B900" s="188" t="s">
        <v>785</v>
      </c>
      <c r="C900" s="178">
        <v>5359</v>
      </c>
      <c r="D900" s="165">
        <v>1959</v>
      </c>
      <c r="E900" s="181">
        <v>3048</v>
      </c>
      <c r="F900" s="162">
        <f>E900/C900*100</f>
        <v>56.8762828885986</v>
      </c>
      <c r="G900" s="162">
        <f>E900/D900*100</f>
        <v>155.589586523737</v>
      </c>
    </row>
    <row r="901" spans="1:7">
      <c r="A901" s="144">
        <v>21307</v>
      </c>
      <c r="B901" s="188" t="s">
        <v>786</v>
      </c>
      <c r="C901" s="145">
        <f>SUM(C902:C907)</f>
        <v>4174</v>
      </c>
      <c r="D901" s="92">
        <f>SUM(D902:D907)</f>
        <v>2514</v>
      </c>
      <c r="E901" s="145">
        <f>SUM(E902:E907)</f>
        <v>1894</v>
      </c>
      <c r="F901" s="162">
        <f>E901/C901*100</f>
        <v>45.3761379971251</v>
      </c>
      <c r="G901" s="162">
        <f>E901/D901*100</f>
        <v>75.3381066030231</v>
      </c>
    </row>
    <row r="902" ht="14.25" spans="1:7">
      <c r="A902" s="144">
        <v>2130701</v>
      </c>
      <c r="B902" s="188" t="s">
        <v>787</v>
      </c>
      <c r="C902" s="178">
        <v>1588</v>
      </c>
      <c r="D902" s="165">
        <v>218</v>
      </c>
      <c r="E902" s="145"/>
      <c r="F902" s="162">
        <f>E902/C902*100</f>
        <v>0</v>
      </c>
      <c r="G902" s="162">
        <f>E902/D902*100</f>
        <v>0</v>
      </c>
    </row>
    <row r="903" ht="14.25" spans="1:7">
      <c r="A903" s="144">
        <v>2130704</v>
      </c>
      <c r="B903" s="188" t="s">
        <v>788</v>
      </c>
      <c r="C903" s="178"/>
      <c r="D903" s="165"/>
      <c r="E903" s="145"/>
      <c r="F903" s="162"/>
      <c r="G903" s="162"/>
    </row>
    <row r="904" ht="14.25" spans="1:7">
      <c r="A904" s="144">
        <v>2130705</v>
      </c>
      <c r="B904" s="188" t="s">
        <v>789</v>
      </c>
      <c r="C904" s="178">
        <v>2244</v>
      </c>
      <c r="D904" s="165">
        <v>1433</v>
      </c>
      <c r="E904" s="181">
        <v>1460</v>
      </c>
      <c r="F904" s="162">
        <f>E904/C904*100</f>
        <v>65.0623885918004</v>
      </c>
      <c r="G904" s="162">
        <f>E904/D904*100</f>
        <v>101.884159106769</v>
      </c>
    </row>
    <row r="905" ht="14.25" spans="1:7">
      <c r="A905" s="144">
        <v>2130706</v>
      </c>
      <c r="B905" s="188" t="s">
        <v>790</v>
      </c>
      <c r="C905" s="178">
        <v>292</v>
      </c>
      <c r="D905" s="165">
        <v>850</v>
      </c>
      <c r="E905" s="181">
        <v>431</v>
      </c>
      <c r="F905" s="162">
        <f>E905/C905*100</f>
        <v>147.602739726027</v>
      </c>
      <c r="G905" s="162">
        <f>E905/D905*100</f>
        <v>50.7058823529412</v>
      </c>
    </row>
    <row r="906" ht="14.25" spans="1:7">
      <c r="A906" s="144">
        <v>2130707</v>
      </c>
      <c r="B906" s="188" t="s">
        <v>791</v>
      </c>
      <c r="C906" s="178"/>
      <c r="D906" s="165"/>
      <c r="E906" s="145"/>
      <c r="F906" s="162"/>
      <c r="G906" s="162"/>
    </row>
    <row r="907" ht="14.25" spans="1:7">
      <c r="A907" s="144">
        <v>2130799</v>
      </c>
      <c r="B907" s="188" t="s">
        <v>792</v>
      </c>
      <c r="C907" s="178">
        <v>50</v>
      </c>
      <c r="D907" s="165">
        <v>13</v>
      </c>
      <c r="E907" s="181">
        <v>3</v>
      </c>
      <c r="F907" s="162">
        <f>E907/C907*100</f>
        <v>6</v>
      </c>
      <c r="G907" s="162">
        <f>E907/D907*100</f>
        <v>23.0769230769231</v>
      </c>
    </row>
    <row r="908" spans="1:7">
      <c r="A908" s="144">
        <v>21308</v>
      </c>
      <c r="B908" s="188" t="s">
        <v>793</v>
      </c>
      <c r="C908" s="145">
        <f>SUM(C909:C913)</f>
        <v>328</v>
      </c>
      <c r="D908" s="92">
        <f>SUM(D909:D913)</f>
        <v>82</v>
      </c>
      <c r="E908" s="145">
        <f>SUM(E909:E913)</f>
        <v>97</v>
      </c>
      <c r="F908" s="162">
        <f>E908/C908*100</f>
        <v>29.5731707317073</v>
      </c>
      <c r="G908" s="162">
        <f>E908/D908*100</f>
        <v>118.292682926829</v>
      </c>
    </row>
    <row r="909" ht="14.25" spans="1:7">
      <c r="A909" s="144">
        <v>2130801</v>
      </c>
      <c r="B909" s="188" t="s">
        <v>794</v>
      </c>
      <c r="C909" s="178">
        <v>256</v>
      </c>
      <c r="D909" s="92"/>
      <c r="E909" s="145"/>
      <c r="F909" s="162">
        <f>E909/C909*100</f>
        <v>0</v>
      </c>
      <c r="G909" s="162"/>
    </row>
    <row r="910" ht="14.25" spans="1:7">
      <c r="A910" s="144">
        <v>2130803</v>
      </c>
      <c r="B910" s="188" t="s">
        <v>795</v>
      </c>
      <c r="C910" s="178">
        <v>72</v>
      </c>
      <c r="D910" s="165">
        <v>82</v>
      </c>
      <c r="E910" s="181">
        <v>97</v>
      </c>
      <c r="F910" s="162">
        <f>E910/C910*100</f>
        <v>134.722222222222</v>
      </c>
      <c r="G910" s="162">
        <f>E910/D910*100</f>
        <v>118.292682926829</v>
      </c>
    </row>
    <row r="911" spans="1:7">
      <c r="A911" s="144">
        <v>2130804</v>
      </c>
      <c r="B911" s="188" t="s">
        <v>796</v>
      </c>
      <c r="C911" s="145"/>
      <c r="D911" s="92"/>
      <c r="E911" s="145"/>
      <c r="F911" s="162"/>
      <c r="G911" s="162"/>
    </row>
    <row r="912" spans="1:7">
      <c r="A912" s="144">
        <v>2130805</v>
      </c>
      <c r="B912" s="188" t="s">
        <v>797</v>
      </c>
      <c r="C912" s="145"/>
      <c r="D912" s="92"/>
      <c r="E912" s="145"/>
      <c r="F912" s="162"/>
      <c r="G912" s="162"/>
    </row>
    <row r="913" spans="1:7">
      <c r="A913" s="144">
        <v>2130899</v>
      </c>
      <c r="B913" s="188" t="s">
        <v>798</v>
      </c>
      <c r="C913" s="145"/>
      <c r="D913" s="92"/>
      <c r="E913" s="145"/>
      <c r="F913" s="162"/>
      <c r="G913" s="162"/>
    </row>
    <row r="914" spans="1:7">
      <c r="A914" s="144">
        <v>21309</v>
      </c>
      <c r="B914" s="188" t="s">
        <v>799</v>
      </c>
      <c r="C914" s="145">
        <f>SUM(C915:C916)</f>
        <v>696</v>
      </c>
      <c r="D914" s="92">
        <f>SUM(D915:D916)</f>
        <v>457</v>
      </c>
      <c r="E914" s="145">
        <f>SUM(E915:E916)</f>
        <v>480</v>
      </c>
      <c r="F914" s="162">
        <f>E914/C914*100</f>
        <v>68.9655172413793</v>
      </c>
      <c r="G914" s="162">
        <f>E914/D914*100</f>
        <v>105.032822757112</v>
      </c>
    </row>
    <row r="915" spans="1:7">
      <c r="A915" s="144">
        <v>2130901</v>
      </c>
      <c r="B915" s="188" t="s">
        <v>800</v>
      </c>
      <c r="C915" s="145"/>
      <c r="D915" s="92"/>
      <c r="E915" s="145"/>
      <c r="F915" s="162"/>
      <c r="G915" s="162"/>
    </row>
    <row r="916" ht="14.25" spans="1:7">
      <c r="A916" s="144">
        <v>2130999</v>
      </c>
      <c r="B916" s="188" t="s">
        <v>801</v>
      </c>
      <c r="C916" s="178">
        <v>696</v>
      </c>
      <c r="D916" s="165">
        <v>457</v>
      </c>
      <c r="E916" s="145">
        <v>480</v>
      </c>
      <c r="F916" s="162">
        <f>E916/C916*100</f>
        <v>68.9655172413793</v>
      </c>
      <c r="G916" s="162">
        <f>E916/D916*100</f>
        <v>105.032822757112</v>
      </c>
    </row>
    <row r="917" spans="1:7">
      <c r="A917" s="144">
        <v>21399</v>
      </c>
      <c r="B917" s="188" t="s">
        <v>802</v>
      </c>
      <c r="C917" s="145">
        <f>SUM(C918:C919)</f>
        <v>835</v>
      </c>
      <c r="D917" s="92">
        <f>SUM(D918:D919)</f>
        <v>1988</v>
      </c>
      <c r="E917" s="145">
        <f>SUM(E918:E919)</f>
        <v>135</v>
      </c>
      <c r="F917" s="162">
        <f>E917/C917*100</f>
        <v>16.1676646706587</v>
      </c>
      <c r="G917" s="162">
        <f>E917/D917*100</f>
        <v>6.79074446680081</v>
      </c>
    </row>
    <row r="918" spans="1:7">
      <c r="A918" s="144">
        <v>2139901</v>
      </c>
      <c r="B918" s="188" t="s">
        <v>803</v>
      </c>
      <c r="C918" s="145"/>
      <c r="D918" s="92"/>
      <c r="E918" s="145"/>
      <c r="F918" s="162"/>
      <c r="G918" s="162"/>
    </row>
    <row r="919" ht="14.25" spans="1:7">
      <c r="A919" s="144">
        <v>2139999</v>
      </c>
      <c r="B919" s="188" t="s">
        <v>804</v>
      </c>
      <c r="C919" s="178">
        <v>835</v>
      </c>
      <c r="D919" s="165">
        <v>1988</v>
      </c>
      <c r="E919" s="181">
        <v>135</v>
      </c>
      <c r="F919" s="162">
        <f>E919/C919*100</f>
        <v>16.1676646706587</v>
      </c>
      <c r="G919" s="162">
        <f>E919/D919*100</f>
        <v>6.79074446680081</v>
      </c>
    </row>
    <row r="920" spans="1:7">
      <c r="A920" s="144">
        <v>214</v>
      </c>
      <c r="B920" s="188" t="s">
        <v>805</v>
      </c>
      <c r="C920" s="145">
        <f>SUM(C921,C943,C953,C963,C970,C975)</f>
        <v>1463</v>
      </c>
      <c r="D920" s="92">
        <f>SUM(D921,D943,D953,D963,D970,D975)</f>
        <v>0</v>
      </c>
      <c r="E920" s="145">
        <f>SUM(E921,E943,E953,E963,E970,E975)</f>
        <v>2150</v>
      </c>
      <c r="F920" s="162">
        <f>E920/C920*100</f>
        <v>146.958304853042</v>
      </c>
      <c r="G920" s="162"/>
    </row>
    <row r="921" spans="1:7">
      <c r="A921" s="144">
        <v>21401</v>
      </c>
      <c r="B921" s="188" t="s">
        <v>806</v>
      </c>
      <c r="C921" s="145">
        <f>SUM(C922:C942)</f>
        <v>310</v>
      </c>
      <c r="D921" s="92">
        <f>SUM(D922:D942)</f>
        <v>0</v>
      </c>
      <c r="E921" s="145">
        <f>SUM(E922:E942)</f>
        <v>745</v>
      </c>
      <c r="F921" s="162">
        <f>E921/C921*100</f>
        <v>240.322580645161</v>
      </c>
      <c r="G921" s="162"/>
    </row>
    <row r="922" ht="14.25" spans="1:7">
      <c r="A922" s="144">
        <v>2140101</v>
      </c>
      <c r="B922" s="188" t="s">
        <v>111</v>
      </c>
      <c r="C922" s="178">
        <v>34</v>
      </c>
      <c r="D922" s="92"/>
      <c r="E922" s="145"/>
      <c r="F922" s="162">
        <f>E922/C922*100</f>
        <v>0</v>
      </c>
      <c r="G922" s="162"/>
    </row>
    <row r="923" ht="14.25" spans="1:7">
      <c r="A923" s="144">
        <v>2140102</v>
      </c>
      <c r="B923" s="188" t="s">
        <v>112</v>
      </c>
      <c r="C923" s="178"/>
      <c r="D923" s="92"/>
      <c r="E923" s="145"/>
      <c r="F923" s="162"/>
      <c r="G923" s="162"/>
    </row>
    <row r="924" ht="14.25" spans="1:7">
      <c r="A924" s="144">
        <v>2140103</v>
      </c>
      <c r="B924" s="188" t="s">
        <v>113</v>
      </c>
      <c r="C924" s="178"/>
      <c r="D924" s="92"/>
      <c r="E924" s="145"/>
      <c r="F924" s="162"/>
      <c r="G924" s="162"/>
    </row>
    <row r="925" ht="14.25" spans="1:7">
      <c r="A925" s="144">
        <v>2140104</v>
      </c>
      <c r="B925" s="188" t="s">
        <v>807</v>
      </c>
      <c r="C925" s="178">
        <v>125</v>
      </c>
      <c r="D925" s="92"/>
      <c r="E925" s="181">
        <v>592</v>
      </c>
      <c r="F925" s="162">
        <f>E925/C925*100</f>
        <v>473.6</v>
      </c>
      <c r="G925" s="162"/>
    </row>
    <row r="926" spans="1:7">
      <c r="A926" s="144">
        <v>2140106</v>
      </c>
      <c r="B926" s="188" t="s">
        <v>808</v>
      </c>
      <c r="C926" s="181"/>
      <c r="D926" s="92"/>
      <c r="E926" s="145"/>
      <c r="F926" s="162"/>
      <c r="G926" s="162"/>
    </row>
    <row r="927" spans="1:7">
      <c r="A927" s="144">
        <v>2140109</v>
      </c>
      <c r="B927" s="188" t="s">
        <v>809</v>
      </c>
      <c r="C927" s="181"/>
      <c r="D927" s="92"/>
      <c r="E927" s="145"/>
      <c r="F927" s="162"/>
      <c r="G927" s="162"/>
    </row>
    <row r="928" spans="1:7">
      <c r="A928" s="144">
        <v>2140110</v>
      </c>
      <c r="B928" s="188" t="s">
        <v>810</v>
      </c>
      <c r="C928" s="181"/>
      <c r="D928" s="92"/>
      <c r="E928" s="145"/>
      <c r="F928" s="162"/>
      <c r="G928" s="162"/>
    </row>
    <row r="929" spans="1:7">
      <c r="A929" s="144">
        <v>2140111</v>
      </c>
      <c r="B929" s="188" t="s">
        <v>811</v>
      </c>
      <c r="C929" s="181"/>
      <c r="D929" s="92"/>
      <c r="E929" s="145"/>
      <c r="F929" s="162"/>
      <c r="G929" s="162"/>
    </row>
    <row r="930" spans="1:7">
      <c r="A930" s="144">
        <v>2140112</v>
      </c>
      <c r="B930" s="188" t="s">
        <v>812</v>
      </c>
      <c r="C930" s="181"/>
      <c r="D930" s="92"/>
      <c r="E930" s="145"/>
      <c r="F930" s="162"/>
      <c r="G930" s="162"/>
    </row>
    <row r="931" spans="1:7">
      <c r="A931" s="144">
        <v>2140114</v>
      </c>
      <c r="B931" s="188" t="s">
        <v>813</v>
      </c>
      <c r="C931" s="181"/>
      <c r="D931" s="92"/>
      <c r="E931" s="145"/>
      <c r="F931" s="162"/>
      <c r="G931" s="162"/>
    </row>
    <row r="932" spans="1:7">
      <c r="A932" s="144">
        <v>2140122</v>
      </c>
      <c r="B932" s="188" t="s">
        <v>814</v>
      </c>
      <c r="C932" s="181"/>
      <c r="D932" s="92"/>
      <c r="E932" s="145"/>
      <c r="F932" s="162"/>
      <c r="G932" s="162"/>
    </row>
    <row r="933" spans="1:7">
      <c r="A933" s="144">
        <v>2140123</v>
      </c>
      <c r="B933" s="188" t="s">
        <v>815</v>
      </c>
      <c r="C933" s="181"/>
      <c r="D933" s="92"/>
      <c r="E933" s="145"/>
      <c r="F933" s="162"/>
      <c r="G933" s="162"/>
    </row>
    <row r="934" spans="1:7">
      <c r="A934" s="144">
        <v>2140127</v>
      </c>
      <c r="B934" s="188" t="s">
        <v>816</v>
      </c>
      <c r="C934" s="181"/>
      <c r="D934" s="92"/>
      <c r="E934" s="145"/>
      <c r="F934" s="162"/>
      <c r="G934" s="162"/>
    </row>
    <row r="935" spans="1:7">
      <c r="A935" s="144">
        <v>2140128</v>
      </c>
      <c r="B935" s="188" t="s">
        <v>817</v>
      </c>
      <c r="C935" s="181"/>
      <c r="D935" s="92"/>
      <c r="E935" s="145"/>
      <c r="F935" s="162"/>
      <c r="G935" s="162"/>
    </row>
    <row r="936" spans="1:7">
      <c r="A936" s="144">
        <v>2140129</v>
      </c>
      <c r="B936" s="188" t="s">
        <v>818</v>
      </c>
      <c r="C936" s="181"/>
      <c r="D936" s="92"/>
      <c r="E936" s="145"/>
      <c r="F936" s="162"/>
      <c r="G936" s="162"/>
    </row>
    <row r="937" spans="1:7">
      <c r="A937" s="144">
        <v>2140130</v>
      </c>
      <c r="B937" s="188" t="s">
        <v>819</v>
      </c>
      <c r="C937" s="181"/>
      <c r="D937" s="92"/>
      <c r="E937" s="145"/>
      <c r="F937" s="162"/>
      <c r="G937" s="162"/>
    </row>
    <row r="938" spans="1:7">
      <c r="A938" s="144">
        <v>2140131</v>
      </c>
      <c r="B938" s="188" t="s">
        <v>820</v>
      </c>
      <c r="C938" s="181"/>
      <c r="D938" s="92"/>
      <c r="E938" s="145"/>
      <c r="F938" s="162"/>
      <c r="G938" s="162"/>
    </row>
    <row r="939" spans="1:7">
      <c r="A939" s="144">
        <v>2140133</v>
      </c>
      <c r="B939" s="188" t="s">
        <v>821</v>
      </c>
      <c r="C939" s="181"/>
      <c r="D939" s="92"/>
      <c r="E939" s="145"/>
      <c r="F939" s="162"/>
      <c r="G939" s="162"/>
    </row>
    <row r="940" spans="1:7">
      <c r="A940" s="144">
        <v>2140136</v>
      </c>
      <c r="B940" s="188" t="s">
        <v>822</v>
      </c>
      <c r="C940" s="181"/>
      <c r="D940" s="92"/>
      <c r="E940" s="145"/>
      <c r="F940" s="162"/>
      <c r="G940" s="162"/>
    </row>
    <row r="941" spans="1:7">
      <c r="A941" s="144">
        <v>2140138</v>
      </c>
      <c r="B941" s="188" t="s">
        <v>823</v>
      </c>
      <c r="C941" s="181"/>
      <c r="D941" s="92"/>
      <c r="E941" s="145"/>
      <c r="F941" s="162"/>
      <c r="G941" s="162"/>
    </row>
    <row r="942" ht="14.25" spans="1:7">
      <c r="A942" s="144">
        <v>2140199</v>
      </c>
      <c r="B942" s="188" t="s">
        <v>824</v>
      </c>
      <c r="C942" s="178">
        <v>151</v>
      </c>
      <c r="D942" s="92"/>
      <c r="E942" s="145">
        <v>153</v>
      </c>
      <c r="F942" s="162">
        <f>E942/C942*100</f>
        <v>101.324503311258</v>
      </c>
      <c r="G942" s="162"/>
    </row>
    <row r="943" spans="1:7">
      <c r="A943" s="144">
        <v>21402</v>
      </c>
      <c r="B943" s="188" t="s">
        <v>825</v>
      </c>
      <c r="C943" s="145">
        <f>SUM(C944:C952)</f>
        <v>0</v>
      </c>
      <c r="D943" s="92">
        <f>SUM(D944:D952)</f>
        <v>0</v>
      </c>
      <c r="E943" s="145">
        <f>SUM(E944:E952)</f>
        <v>0</v>
      </c>
      <c r="F943" s="162"/>
      <c r="G943" s="162"/>
    </row>
    <row r="944" spans="1:7">
      <c r="A944" s="144">
        <v>2140201</v>
      </c>
      <c r="B944" s="188" t="s">
        <v>111</v>
      </c>
      <c r="C944" s="145"/>
      <c r="D944" s="92"/>
      <c r="E944" s="145"/>
      <c r="F944" s="162"/>
      <c r="G944" s="162"/>
    </row>
    <row r="945" spans="1:7">
      <c r="A945" s="144">
        <v>2140202</v>
      </c>
      <c r="B945" s="188" t="s">
        <v>112</v>
      </c>
      <c r="C945" s="145"/>
      <c r="D945" s="92"/>
      <c r="E945" s="145"/>
      <c r="F945" s="162"/>
      <c r="G945" s="162"/>
    </row>
    <row r="946" spans="1:7">
      <c r="A946" s="144">
        <v>2140203</v>
      </c>
      <c r="B946" s="188" t="s">
        <v>113</v>
      </c>
      <c r="C946" s="145"/>
      <c r="D946" s="92"/>
      <c r="E946" s="145"/>
      <c r="F946" s="162"/>
      <c r="G946" s="162"/>
    </row>
    <row r="947" spans="1:7">
      <c r="A947" s="144">
        <v>2140204</v>
      </c>
      <c r="B947" s="188" t="s">
        <v>826</v>
      </c>
      <c r="C947" s="145"/>
      <c r="D947" s="92"/>
      <c r="E947" s="145"/>
      <c r="F947" s="162"/>
      <c r="G947" s="162"/>
    </row>
    <row r="948" spans="1:7">
      <c r="A948" s="144">
        <v>2140205</v>
      </c>
      <c r="B948" s="188" t="s">
        <v>827</v>
      </c>
      <c r="C948" s="145"/>
      <c r="D948" s="92"/>
      <c r="E948" s="145"/>
      <c r="F948" s="162"/>
      <c r="G948" s="162"/>
    </row>
    <row r="949" spans="1:7">
      <c r="A949" s="144">
        <v>2140206</v>
      </c>
      <c r="B949" s="188" t="s">
        <v>828</v>
      </c>
      <c r="C949" s="145"/>
      <c r="D949" s="92"/>
      <c r="E949" s="145"/>
      <c r="F949" s="162"/>
      <c r="G949" s="162"/>
    </row>
    <row r="950" spans="1:7">
      <c r="A950" s="144">
        <v>2140207</v>
      </c>
      <c r="B950" s="188" t="s">
        <v>829</v>
      </c>
      <c r="C950" s="145"/>
      <c r="D950" s="92"/>
      <c r="E950" s="145"/>
      <c r="F950" s="162"/>
      <c r="G950" s="162"/>
    </row>
    <row r="951" spans="1:7">
      <c r="A951" s="144">
        <v>2140208</v>
      </c>
      <c r="B951" s="188" t="s">
        <v>830</v>
      </c>
      <c r="C951" s="145"/>
      <c r="D951" s="92"/>
      <c r="E951" s="145"/>
      <c r="F951" s="162"/>
      <c r="G951" s="162"/>
    </row>
    <row r="952" spans="1:7">
      <c r="A952" s="144">
        <v>2140299</v>
      </c>
      <c r="B952" s="188" t="s">
        <v>831</v>
      </c>
      <c r="C952" s="145"/>
      <c r="D952" s="92"/>
      <c r="E952" s="145"/>
      <c r="F952" s="162"/>
      <c r="G952" s="162"/>
    </row>
    <row r="953" spans="1:7">
      <c r="A953" s="144">
        <v>21403</v>
      </c>
      <c r="B953" s="188" t="s">
        <v>832</v>
      </c>
      <c r="C953" s="145">
        <f>SUM(C954:C962)</f>
        <v>0</v>
      </c>
      <c r="D953" s="92">
        <f>SUM(D954:D962)</f>
        <v>0</v>
      </c>
      <c r="E953" s="145">
        <f>SUM(E954:E962)</f>
        <v>0</v>
      </c>
      <c r="F953" s="162"/>
      <c r="G953" s="162"/>
    </row>
    <row r="954" spans="1:7">
      <c r="A954" s="144">
        <v>2140301</v>
      </c>
      <c r="B954" s="188" t="s">
        <v>111</v>
      </c>
      <c r="C954" s="145"/>
      <c r="D954" s="92"/>
      <c r="E954" s="145"/>
      <c r="F954" s="162"/>
      <c r="G954" s="162"/>
    </row>
    <row r="955" spans="1:7">
      <c r="A955" s="144">
        <v>2140302</v>
      </c>
      <c r="B955" s="188" t="s">
        <v>112</v>
      </c>
      <c r="C955" s="145"/>
      <c r="D955" s="92"/>
      <c r="E955" s="145"/>
      <c r="F955" s="162"/>
      <c r="G955" s="162"/>
    </row>
    <row r="956" spans="1:7">
      <c r="A956" s="144">
        <v>2140303</v>
      </c>
      <c r="B956" s="188" t="s">
        <v>113</v>
      </c>
      <c r="C956" s="145"/>
      <c r="D956" s="92"/>
      <c r="E956" s="145"/>
      <c r="F956" s="162"/>
      <c r="G956" s="162"/>
    </row>
    <row r="957" spans="1:7">
      <c r="A957" s="144">
        <v>2140304</v>
      </c>
      <c r="B957" s="188" t="s">
        <v>833</v>
      </c>
      <c r="C957" s="145"/>
      <c r="D957" s="92"/>
      <c r="E957" s="145"/>
      <c r="F957" s="162"/>
      <c r="G957" s="162"/>
    </row>
    <row r="958" spans="1:7">
      <c r="A958" s="144">
        <v>2140305</v>
      </c>
      <c r="B958" s="188" t="s">
        <v>834</v>
      </c>
      <c r="C958" s="145"/>
      <c r="D958" s="92"/>
      <c r="E958" s="145"/>
      <c r="F958" s="162"/>
      <c r="G958" s="162"/>
    </row>
    <row r="959" spans="1:7">
      <c r="A959" s="144">
        <v>2140306</v>
      </c>
      <c r="B959" s="188" t="s">
        <v>835</v>
      </c>
      <c r="C959" s="145"/>
      <c r="D959" s="92"/>
      <c r="E959" s="145"/>
      <c r="F959" s="162"/>
      <c r="G959" s="162"/>
    </row>
    <row r="960" spans="1:7">
      <c r="A960" s="144">
        <v>2140307</v>
      </c>
      <c r="B960" s="188" t="s">
        <v>836</v>
      </c>
      <c r="C960" s="145"/>
      <c r="D960" s="92"/>
      <c r="E960" s="145"/>
      <c r="F960" s="162"/>
      <c r="G960" s="162"/>
    </row>
    <row r="961" spans="1:7">
      <c r="A961" s="144">
        <v>2140308</v>
      </c>
      <c r="B961" s="188" t="s">
        <v>837</v>
      </c>
      <c r="C961" s="145"/>
      <c r="D961" s="92"/>
      <c r="E961" s="145"/>
      <c r="F961" s="162"/>
      <c r="G961" s="162"/>
    </row>
    <row r="962" spans="1:7">
      <c r="A962" s="144">
        <v>2140399</v>
      </c>
      <c r="B962" s="188" t="s">
        <v>838</v>
      </c>
      <c r="C962" s="145"/>
      <c r="D962" s="92"/>
      <c r="E962" s="145"/>
      <c r="F962" s="162"/>
      <c r="G962" s="162"/>
    </row>
    <row r="963" spans="1:7">
      <c r="A963" s="144">
        <v>21405</v>
      </c>
      <c r="B963" s="188" t="s">
        <v>839</v>
      </c>
      <c r="C963" s="145">
        <f>SUM(C964:C969)</f>
        <v>0</v>
      </c>
      <c r="D963" s="92">
        <f>SUM(D964:D969)</f>
        <v>0</v>
      </c>
      <c r="E963" s="145">
        <f>SUM(E964:E969)</f>
        <v>0</v>
      </c>
      <c r="F963" s="162"/>
      <c r="G963" s="162"/>
    </row>
    <row r="964" spans="1:7">
      <c r="A964" s="144">
        <v>2140501</v>
      </c>
      <c r="B964" s="188" t="s">
        <v>111</v>
      </c>
      <c r="C964" s="145"/>
      <c r="D964" s="92"/>
      <c r="E964" s="145"/>
      <c r="F964" s="162"/>
      <c r="G964" s="162"/>
    </row>
    <row r="965" spans="1:7">
      <c r="A965" s="144">
        <v>2140502</v>
      </c>
      <c r="B965" s="188" t="s">
        <v>112</v>
      </c>
      <c r="C965" s="145"/>
      <c r="D965" s="92"/>
      <c r="E965" s="145"/>
      <c r="F965" s="162"/>
      <c r="G965" s="162"/>
    </row>
    <row r="966" spans="1:7">
      <c r="A966" s="144">
        <v>2140503</v>
      </c>
      <c r="B966" s="188" t="s">
        <v>113</v>
      </c>
      <c r="C966" s="145"/>
      <c r="D966" s="92"/>
      <c r="E966" s="145"/>
      <c r="F966" s="162"/>
      <c r="G966" s="162"/>
    </row>
    <row r="967" spans="1:7">
      <c r="A967" s="144">
        <v>2140504</v>
      </c>
      <c r="B967" s="188" t="s">
        <v>830</v>
      </c>
      <c r="C967" s="145"/>
      <c r="D967" s="92"/>
      <c r="E967" s="145"/>
      <c r="F967" s="162"/>
      <c r="G967" s="162"/>
    </row>
    <row r="968" spans="1:7">
      <c r="A968" s="144">
        <v>2140505</v>
      </c>
      <c r="B968" s="188" t="s">
        <v>840</v>
      </c>
      <c r="C968" s="145"/>
      <c r="D968" s="92"/>
      <c r="E968" s="145"/>
      <c r="F968" s="162"/>
      <c r="G968" s="162"/>
    </row>
    <row r="969" spans="1:7">
      <c r="A969" s="144">
        <v>2140599</v>
      </c>
      <c r="B969" s="188" t="s">
        <v>841</v>
      </c>
      <c r="C969" s="145"/>
      <c r="D969" s="92"/>
      <c r="E969" s="145"/>
      <c r="F969" s="162"/>
      <c r="G969" s="162"/>
    </row>
    <row r="970" spans="1:7">
      <c r="A970" s="144">
        <v>21406</v>
      </c>
      <c r="B970" s="188" t="s">
        <v>842</v>
      </c>
      <c r="C970" s="145">
        <f>SUM(C971:C974)</f>
        <v>39</v>
      </c>
      <c r="D970" s="92">
        <f>SUM(D971:D974)</f>
        <v>0</v>
      </c>
      <c r="E970" s="145">
        <f>SUM(E971:E974)</f>
        <v>0</v>
      </c>
      <c r="F970" s="162">
        <f>E970/C970*100</f>
        <v>0</v>
      </c>
      <c r="G970" s="162"/>
    </row>
    <row r="971" ht="14.25" spans="1:7">
      <c r="A971" s="144">
        <v>2140601</v>
      </c>
      <c r="B971" s="188" t="s">
        <v>843</v>
      </c>
      <c r="C971" s="178">
        <v>39</v>
      </c>
      <c r="D971" s="92"/>
      <c r="E971" s="145"/>
      <c r="F971" s="162">
        <f>E971/C971*100</f>
        <v>0</v>
      </c>
      <c r="G971" s="162"/>
    </row>
    <row r="972" spans="1:7">
      <c r="A972" s="144">
        <v>2140602</v>
      </c>
      <c r="B972" s="188" t="s">
        <v>844</v>
      </c>
      <c r="C972" s="145"/>
      <c r="D972" s="92"/>
      <c r="E972" s="145"/>
      <c r="F972" s="162"/>
      <c r="G972" s="162"/>
    </row>
    <row r="973" spans="1:7">
      <c r="A973" s="144">
        <v>2140603</v>
      </c>
      <c r="B973" s="188" t="s">
        <v>845</v>
      </c>
      <c r="C973" s="145"/>
      <c r="D973" s="92"/>
      <c r="E973" s="145"/>
      <c r="F973" s="162"/>
      <c r="G973" s="162"/>
    </row>
    <row r="974" spans="1:7">
      <c r="A974" s="144">
        <v>2140699</v>
      </c>
      <c r="B974" s="188" t="s">
        <v>846</v>
      </c>
      <c r="C974" s="145"/>
      <c r="D974" s="92"/>
      <c r="E974" s="145"/>
      <c r="F974" s="162"/>
      <c r="G974" s="162"/>
    </row>
    <row r="975" spans="1:7">
      <c r="A975" s="144">
        <v>21499</v>
      </c>
      <c r="B975" s="188" t="s">
        <v>847</v>
      </c>
      <c r="C975" s="145">
        <f>SUM(C976:C977)</f>
        <v>1114</v>
      </c>
      <c r="D975" s="92">
        <f>SUM(D976:D977)</f>
        <v>0</v>
      </c>
      <c r="E975" s="145">
        <f>SUM(E976:E977)</f>
        <v>1405</v>
      </c>
      <c r="F975" s="162">
        <f>E975/C975*100</f>
        <v>126.122082585278</v>
      </c>
      <c r="G975" s="162"/>
    </row>
    <row r="976" spans="1:7">
      <c r="A976" s="144">
        <v>2149901</v>
      </c>
      <c r="B976" s="188" t="s">
        <v>848</v>
      </c>
      <c r="C976" s="145"/>
      <c r="D976" s="92"/>
      <c r="E976" s="145"/>
      <c r="F976" s="162"/>
      <c r="G976" s="162"/>
    </row>
    <row r="977" ht="14.25" spans="1:7">
      <c r="A977" s="144">
        <v>2149999</v>
      </c>
      <c r="B977" s="188" t="s">
        <v>849</v>
      </c>
      <c r="C977" s="178">
        <f>857+257</f>
        <v>1114</v>
      </c>
      <c r="D977" s="92"/>
      <c r="E977" s="181">
        <v>1405</v>
      </c>
      <c r="F977" s="162">
        <f>E977/C977*100</f>
        <v>126.122082585278</v>
      </c>
      <c r="G977" s="162"/>
    </row>
    <row r="978" spans="1:7">
      <c r="A978" s="144">
        <v>215</v>
      </c>
      <c r="B978" s="188" t="s">
        <v>850</v>
      </c>
      <c r="C978" s="145">
        <f>SUM(C979,C989,C1005,C1010,C1021,C1028,C1036)</f>
        <v>4296</v>
      </c>
      <c r="D978" s="92">
        <f>SUM(D979,D989,D1005,D1010,D1021,D1028,D1036)</f>
        <v>6229</v>
      </c>
      <c r="E978" s="145">
        <f>SUM(E979,E989,E1005,E1010,E1021,E1028,E1036)</f>
        <v>2994</v>
      </c>
      <c r="F978" s="162">
        <f>E978/C978*100</f>
        <v>69.6927374301676</v>
      </c>
      <c r="G978" s="162">
        <f>E978/D978*100</f>
        <v>48.0655000802697</v>
      </c>
    </row>
    <row r="979" spans="1:7">
      <c r="A979" s="144">
        <v>21501</v>
      </c>
      <c r="B979" s="188" t="s">
        <v>851</v>
      </c>
      <c r="C979" s="145">
        <f>SUM(C980:C988)</f>
        <v>0</v>
      </c>
      <c r="D979" s="92">
        <f>SUM(D980:D988)</f>
        <v>0</v>
      </c>
      <c r="E979" s="145">
        <f>SUM(E980:E988)</f>
        <v>0</v>
      </c>
      <c r="F979" s="162"/>
      <c r="G979" s="162"/>
    </row>
    <row r="980" spans="1:7">
      <c r="A980" s="144">
        <v>2150101</v>
      </c>
      <c r="B980" s="188" t="s">
        <v>111</v>
      </c>
      <c r="C980" s="145"/>
      <c r="D980" s="92"/>
      <c r="E980" s="145"/>
      <c r="F980" s="162"/>
      <c r="G980" s="162"/>
    </row>
    <row r="981" spans="1:7">
      <c r="A981" s="144">
        <v>2150102</v>
      </c>
      <c r="B981" s="188" t="s">
        <v>112</v>
      </c>
      <c r="C981" s="145"/>
      <c r="D981" s="92"/>
      <c r="E981" s="145"/>
      <c r="F981" s="162"/>
      <c r="G981" s="162"/>
    </row>
    <row r="982" spans="1:7">
      <c r="A982" s="144">
        <v>2150103</v>
      </c>
      <c r="B982" s="188" t="s">
        <v>113</v>
      </c>
      <c r="C982" s="145"/>
      <c r="D982" s="92"/>
      <c r="E982" s="145"/>
      <c r="F982" s="162"/>
      <c r="G982" s="162"/>
    </row>
    <row r="983" spans="1:7">
      <c r="A983" s="144">
        <v>2150104</v>
      </c>
      <c r="B983" s="188" t="s">
        <v>852</v>
      </c>
      <c r="C983" s="145"/>
      <c r="D983" s="92"/>
      <c r="E983" s="145"/>
      <c r="F983" s="162"/>
      <c r="G983" s="162"/>
    </row>
    <row r="984" spans="1:7">
      <c r="A984" s="144">
        <v>2150105</v>
      </c>
      <c r="B984" s="188" t="s">
        <v>853</v>
      </c>
      <c r="C984" s="145"/>
      <c r="D984" s="92"/>
      <c r="E984" s="145"/>
      <c r="F984" s="162"/>
      <c r="G984" s="162"/>
    </row>
    <row r="985" spans="1:7">
      <c r="A985" s="144">
        <v>2150106</v>
      </c>
      <c r="B985" s="188" t="s">
        <v>854</v>
      </c>
      <c r="C985" s="145"/>
      <c r="D985" s="92"/>
      <c r="E985" s="145"/>
      <c r="F985" s="162"/>
      <c r="G985" s="162"/>
    </row>
    <row r="986" spans="1:7">
      <c r="A986" s="144">
        <v>2150107</v>
      </c>
      <c r="B986" s="188" t="s">
        <v>855</v>
      </c>
      <c r="C986" s="145"/>
      <c r="D986" s="92"/>
      <c r="E986" s="145"/>
      <c r="F986" s="162"/>
      <c r="G986" s="162"/>
    </row>
    <row r="987" spans="1:7">
      <c r="A987" s="144">
        <v>2150108</v>
      </c>
      <c r="B987" s="188" t="s">
        <v>856</v>
      </c>
      <c r="C987" s="145"/>
      <c r="D987" s="92"/>
      <c r="E987" s="145"/>
      <c r="F987" s="162"/>
      <c r="G987" s="162"/>
    </row>
    <row r="988" spans="1:7">
      <c r="A988" s="144">
        <v>2150199</v>
      </c>
      <c r="B988" s="188" t="s">
        <v>857</v>
      </c>
      <c r="C988" s="145"/>
      <c r="D988" s="92"/>
      <c r="E988" s="145"/>
      <c r="F988" s="162"/>
      <c r="G988" s="162"/>
    </row>
    <row r="989" s="149" customFormat="1" spans="1:9">
      <c r="A989" s="190">
        <v>21502</v>
      </c>
      <c r="B989" s="191" t="s">
        <v>858</v>
      </c>
      <c r="C989" s="192">
        <f>SUM(C990:C1004)</f>
        <v>0</v>
      </c>
      <c r="D989" s="92">
        <f>SUM(D990:D1004)</f>
        <v>200</v>
      </c>
      <c r="E989" s="192">
        <f>SUM(E990:E1004)</f>
        <v>112</v>
      </c>
      <c r="F989" s="162"/>
      <c r="G989" s="162"/>
      <c r="H989" s="139"/>
      <c r="I989" s="139"/>
    </row>
    <row r="990" s="149" customFormat="1" spans="1:9">
      <c r="A990" s="190">
        <v>2150201</v>
      </c>
      <c r="B990" s="191" t="s">
        <v>111</v>
      </c>
      <c r="C990" s="192"/>
      <c r="D990" s="92"/>
      <c r="E990" s="192"/>
      <c r="F990" s="162"/>
      <c r="G990" s="162"/>
      <c r="H990" s="139"/>
      <c r="I990" s="139"/>
    </row>
    <row r="991" s="149" customFormat="1" spans="1:9">
      <c r="A991" s="190">
        <v>2150202</v>
      </c>
      <c r="B991" s="191" t="s">
        <v>112</v>
      </c>
      <c r="C991" s="192"/>
      <c r="D991" s="92"/>
      <c r="E991" s="192"/>
      <c r="F991" s="162"/>
      <c r="G991" s="162"/>
      <c r="H991" s="139"/>
      <c r="I991" s="139"/>
    </row>
    <row r="992" s="149" customFormat="1" spans="1:9">
      <c r="A992" s="190">
        <v>2150203</v>
      </c>
      <c r="B992" s="191" t="s">
        <v>113</v>
      </c>
      <c r="C992" s="192"/>
      <c r="D992" s="92"/>
      <c r="E992" s="192"/>
      <c r="F992" s="162"/>
      <c r="G992" s="162"/>
      <c r="H992" s="139"/>
      <c r="I992" s="139"/>
    </row>
    <row r="993" s="149" customFormat="1" spans="1:9">
      <c r="A993" s="190">
        <v>2150204</v>
      </c>
      <c r="B993" s="191" t="s">
        <v>859</v>
      </c>
      <c r="C993" s="192"/>
      <c r="D993" s="92"/>
      <c r="E993" s="192"/>
      <c r="F993" s="162"/>
      <c r="G993" s="162"/>
      <c r="H993" s="139"/>
      <c r="I993" s="139"/>
    </row>
    <row r="994" s="149" customFormat="1" spans="1:9">
      <c r="A994" s="190">
        <v>2150205</v>
      </c>
      <c r="B994" s="191" t="s">
        <v>860</v>
      </c>
      <c r="C994" s="192"/>
      <c r="D994" s="92"/>
      <c r="E994" s="192"/>
      <c r="F994" s="162"/>
      <c r="G994" s="162"/>
      <c r="H994" s="139"/>
      <c r="I994" s="139"/>
    </row>
    <row r="995" s="149" customFormat="1" spans="1:9">
      <c r="A995" s="190">
        <v>2150206</v>
      </c>
      <c r="B995" s="191" t="s">
        <v>861</v>
      </c>
      <c r="C995" s="192"/>
      <c r="D995" s="92"/>
      <c r="E995" s="192"/>
      <c r="F995" s="162"/>
      <c r="G995" s="162"/>
      <c r="H995" s="139"/>
      <c r="I995" s="139"/>
    </row>
    <row r="996" s="149" customFormat="1" spans="1:9">
      <c r="A996" s="190">
        <v>2150207</v>
      </c>
      <c r="B996" s="191" t="s">
        <v>862</v>
      </c>
      <c r="C996" s="192"/>
      <c r="D996" s="92"/>
      <c r="E996" s="192"/>
      <c r="F996" s="162"/>
      <c r="G996" s="162"/>
      <c r="H996" s="139"/>
      <c r="I996" s="139"/>
    </row>
    <row r="997" s="149" customFormat="1" spans="1:9">
      <c r="A997" s="190">
        <v>2150208</v>
      </c>
      <c r="B997" s="191" t="s">
        <v>863</v>
      </c>
      <c r="C997" s="192"/>
      <c r="D997" s="92"/>
      <c r="E997" s="192"/>
      <c r="F997" s="162"/>
      <c r="G997" s="162"/>
      <c r="H997" s="139"/>
      <c r="I997" s="139"/>
    </row>
    <row r="998" s="149" customFormat="1" spans="1:9">
      <c r="A998" s="190">
        <v>2150209</v>
      </c>
      <c r="B998" s="191" t="s">
        <v>864</v>
      </c>
      <c r="C998" s="192"/>
      <c r="D998" s="92"/>
      <c r="E998" s="192"/>
      <c r="F998" s="162"/>
      <c r="G998" s="162"/>
      <c r="H998" s="139"/>
      <c r="I998" s="139"/>
    </row>
    <row r="999" s="149" customFormat="1" spans="1:9">
      <c r="A999" s="190">
        <v>2150210</v>
      </c>
      <c r="B999" s="191" t="s">
        <v>865</v>
      </c>
      <c r="C999" s="192"/>
      <c r="D999" s="92"/>
      <c r="E999" s="192"/>
      <c r="F999" s="162"/>
      <c r="G999" s="162"/>
      <c r="H999" s="139"/>
      <c r="I999" s="139"/>
    </row>
    <row r="1000" s="149" customFormat="1" spans="1:9">
      <c r="A1000" s="190">
        <v>2150212</v>
      </c>
      <c r="B1000" s="191" t="s">
        <v>866</v>
      </c>
      <c r="C1000" s="192"/>
      <c r="D1000" s="92"/>
      <c r="E1000" s="192"/>
      <c r="F1000" s="162"/>
      <c r="G1000" s="162"/>
      <c r="H1000" s="139"/>
      <c r="I1000" s="139"/>
    </row>
    <row r="1001" s="149" customFormat="1" spans="1:9">
      <c r="A1001" s="190">
        <v>2150213</v>
      </c>
      <c r="B1001" s="191" t="s">
        <v>867</v>
      </c>
      <c r="C1001" s="192"/>
      <c r="D1001" s="92"/>
      <c r="E1001" s="192"/>
      <c r="F1001" s="162"/>
      <c r="G1001" s="162"/>
      <c r="H1001" s="139"/>
      <c r="I1001" s="139"/>
    </row>
    <row r="1002" s="149" customFormat="1" spans="1:9">
      <c r="A1002" s="190">
        <v>2150214</v>
      </c>
      <c r="B1002" s="191" t="s">
        <v>868</v>
      </c>
      <c r="C1002" s="192"/>
      <c r="D1002" s="92"/>
      <c r="E1002" s="192"/>
      <c r="F1002" s="162"/>
      <c r="G1002" s="162"/>
      <c r="H1002" s="139"/>
      <c r="I1002" s="139"/>
    </row>
    <row r="1003" s="149" customFormat="1" spans="1:9">
      <c r="A1003" s="190">
        <v>2150215</v>
      </c>
      <c r="B1003" s="191" t="s">
        <v>869</v>
      </c>
      <c r="C1003" s="192"/>
      <c r="D1003" s="92"/>
      <c r="E1003" s="192"/>
      <c r="F1003" s="162"/>
      <c r="G1003" s="162"/>
      <c r="H1003" s="139"/>
      <c r="I1003" s="139"/>
    </row>
    <row r="1004" s="149" customFormat="1" spans="1:9">
      <c r="A1004" s="190">
        <v>2150299</v>
      </c>
      <c r="B1004" s="191" t="s">
        <v>870</v>
      </c>
      <c r="C1004" s="192"/>
      <c r="D1004" s="165">
        <v>200</v>
      </c>
      <c r="E1004" s="181">
        <v>112</v>
      </c>
      <c r="F1004" s="162"/>
      <c r="G1004" s="162"/>
      <c r="H1004" s="139"/>
      <c r="I1004" s="139"/>
    </row>
    <row r="1005" spans="1:7">
      <c r="A1005" s="144">
        <v>21503</v>
      </c>
      <c r="B1005" s="188" t="s">
        <v>871</v>
      </c>
      <c r="C1005" s="145">
        <f>SUM(C1006:C1009)</f>
        <v>0</v>
      </c>
      <c r="D1005" s="92">
        <f>SUM(D1006:D1009)</f>
        <v>0</v>
      </c>
      <c r="E1005" s="145">
        <f>SUM(E1006:E1009)</f>
        <v>0</v>
      </c>
      <c r="F1005" s="162"/>
      <c r="G1005" s="162"/>
    </row>
    <row r="1006" spans="1:7">
      <c r="A1006" s="144">
        <v>2150301</v>
      </c>
      <c r="B1006" s="188" t="s">
        <v>111</v>
      </c>
      <c r="C1006" s="145"/>
      <c r="D1006" s="92"/>
      <c r="E1006" s="145"/>
      <c r="F1006" s="162"/>
      <c r="G1006" s="162"/>
    </row>
    <row r="1007" spans="1:7">
      <c r="A1007" s="144">
        <v>2150302</v>
      </c>
      <c r="B1007" s="188" t="s">
        <v>112</v>
      </c>
      <c r="C1007" s="145"/>
      <c r="D1007" s="92"/>
      <c r="E1007" s="145"/>
      <c r="F1007" s="162"/>
      <c r="G1007" s="162"/>
    </row>
    <row r="1008" spans="1:7">
      <c r="A1008" s="144">
        <v>2150303</v>
      </c>
      <c r="B1008" s="188" t="s">
        <v>113</v>
      </c>
      <c r="C1008" s="145"/>
      <c r="D1008" s="92"/>
      <c r="E1008" s="145"/>
      <c r="F1008" s="162"/>
      <c r="G1008" s="162"/>
    </row>
    <row r="1009" spans="1:7">
      <c r="A1009" s="144">
        <v>2150399</v>
      </c>
      <c r="B1009" s="188" t="s">
        <v>872</v>
      </c>
      <c r="C1009" s="145"/>
      <c r="D1009" s="92"/>
      <c r="E1009" s="145"/>
      <c r="F1009" s="162"/>
      <c r="G1009" s="162"/>
    </row>
    <row r="1010" spans="1:7">
      <c r="A1010" s="144">
        <v>21505</v>
      </c>
      <c r="B1010" s="188" t="s">
        <v>873</v>
      </c>
      <c r="C1010" s="145">
        <f>SUM(C1011:C1020)</f>
        <v>0</v>
      </c>
      <c r="D1010" s="92">
        <f>SUM(D1011:D1020)</f>
        <v>0</v>
      </c>
      <c r="E1010" s="145">
        <f>SUM(E1011:E1020)</f>
        <v>0</v>
      </c>
      <c r="F1010" s="162"/>
      <c r="G1010" s="162"/>
    </row>
    <row r="1011" spans="1:7">
      <c r="A1011" s="144">
        <v>2150501</v>
      </c>
      <c r="B1011" s="188" t="s">
        <v>111</v>
      </c>
      <c r="C1011" s="145"/>
      <c r="D1011" s="92"/>
      <c r="E1011" s="145"/>
      <c r="F1011" s="162"/>
      <c r="G1011" s="162"/>
    </row>
    <row r="1012" spans="1:7">
      <c r="A1012" s="144">
        <v>2150502</v>
      </c>
      <c r="B1012" s="188" t="s">
        <v>112</v>
      </c>
      <c r="C1012" s="145"/>
      <c r="D1012" s="92"/>
      <c r="E1012" s="145"/>
      <c r="F1012" s="162"/>
      <c r="G1012" s="162"/>
    </row>
    <row r="1013" spans="1:7">
      <c r="A1013" s="144">
        <v>2150503</v>
      </c>
      <c r="B1013" s="188" t="s">
        <v>113</v>
      </c>
      <c r="C1013" s="145"/>
      <c r="D1013" s="92"/>
      <c r="E1013" s="145"/>
      <c r="F1013" s="162"/>
      <c r="G1013" s="162"/>
    </row>
    <row r="1014" spans="1:7">
      <c r="A1014" s="144">
        <v>2150505</v>
      </c>
      <c r="B1014" s="188" t="s">
        <v>874</v>
      </c>
      <c r="C1014" s="145"/>
      <c r="D1014" s="92"/>
      <c r="E1014" s="145"/>
      <c r="F1014" s="162"/>
      <c r="G1014" s="162"/>
    </row>
    <row r="1015" spans="1:7">
      <c r="A1015" s="144">
        <v>2150507</v>
      </c>
      <c r="B1015" s="188" t="s">
        <v>875</v>
      </c>
      <c r="C1015" s="145"/>
      <c r="D1015" s="92"/>
      <c r="E1015" s="145"/>
      <c r="F1015" s="162"/>
      <c r="G1015" s="162"/>
    </row>
    <row r="1016" spans="1:7">
      <c r="A1016" s="144">
        <v>2150508</v>
      </c>
      <c r="B1016" s="188" t="s">
        <v>876</v>
      </c>
      <c r="C1016" s="145"/>
      <c r="D1016" s="92"/>
      <c r="E1016" s="145"/>
      <c r="F1016" s="162"/>
      <c r="G1016" s="162"/>
    </row>
    <row r="1017" spans="1:7">
      <c r="A1017" s="144">
        <v>2150516</v>
      </c>
      <c r="B1017" s="188" t="s">
        <v>877</v>
      </c>
      <c r="C1017" s="145"/>
      <c r="D1017" s="92"/>
      <c r="E1017" s="145"/>
      <c r="F1017" s="162"/>
      <c r="G1017" s="162"/>
    </row>
    <row r="1018" spans="1:7">
      <c r="A1018" s="144">
        <v>2150517</v>
      </c>
      <c r="B1018" s="188" t="s">
        <v>878</v>
      </c>
      <c r="C1018" s="145"/>
      <c r="D1018" s="92"/>
      <c r="E1018" s="145"/>
      <c r="F1018" s="162"/>
      <c r="G1018" s="162"/>
    </row>
    <row r="1019" spans="1:7">
      <c r="A1019" s="144">
        <v>2150550</v>
      </c>
      <c r="B1019" s="188" t="s">
        <v>120</v>
      </c>
      <c r="C1019" s="145"/>
      <c r="D1019" s="92"/>
      <c r="E1019" s="145"/>
      <c r="F1019" s="162"/>
      <c r="G1019" s="162"/>
    </row>
    <row r="1020" spans="1:7">
      <c r="A1020" s="144">
        <v>2150599</v>
      </c>
      <c r="B1020" s="188" t="s">
        <v>879</v>
      </c>
      <c r="C1020" s="145"/>
      <c r="D1020" s="92"/>
      <c r="E1020" s="145"/>
      <c r="F1020" s="162"/>
      <c r="G1020" s="162"/>
    </row>
    <row r="1021" spans="1:7">
      <c r="A1021" s="144">
        <v>21507</v>
      </c>
      <c r="B1021" s="188" t="s">
        <v>880</v>
      </c>
      <c r="C1021" s="145">
        <f>SUM(C1022:C1027)</f>
        <v>0</v>
      </c>
      <c r="D1021" s="92">
        <f>SUM(D1022:D1027)</f>
        <v>0</v>
      </c>
      <c r="E1021" s="145">
        <f>SUM(E1022:E1027)</f>
        <v>0</v>
      </c>
      <c r="F1021" s="162"/>
      <c r="G1021" s="162"/>
    </row>
    <row r="1022" spans="1:7">
      <c r="A1022" s="144">
        <v>2150701</v>
      </c>
      <c r="B1022" s="188" t="s">
        <v>111</v>
      </c>
      <c r="C1022" s="145"/>
      <c r="D1022" s="92"/>
      <c r="E1022" s="145"/>
      <c r="F1022" s="162"/>
      <c r="G1022" s="162"/>
    </row>
    <row r="1023" spans="1:7">
      <c r="A1023" s="144">
        <v>2150702</v>
      </c>
      <c r="B1023" s="188" t="s">
        <v>112</v>
      </c>
      <c r="C1023" s="145"/>
      <c r="D1023" s="92"/>
      <c r="E1023" s="145"/>
      <c r="F1023" s="162"/>
      <c r="G1023" s="162"/>
    </row>
    <row r="1024" spans="1:7">
      <c r="A1024" s="144">
        <v>2150703</v>
      </c>
      <c r="B1024" s="188" t="s">
        <v>113</v>
      </c>
      <c r="C1024" s="145"/>
      <c r="D1024" s="92"/>
      <c r="E1024" s="145"/>
      <c r="F1024" s="162"/>
      <c r="G1024" s="162"/>
    </row>
    <row r="1025" spans="1:7">
      <c r="A1025" s="144">
        <v>2150704</v>
      </c>
      <c r="B1025" s="188" t="s">
        <v>881</v>
      </c>
      <c r="C1025" s="145"/>
      <c r="D1025" s="92"/>
      <c r="E1025" s="145"/>
      <c r="F1025" s="162"/>
      <c r="G1025" s="162"/>
    </row>
    <row r="1026" spans="1:7">
      <c r="A1026" s="144">
        <v>2150705</v>
      </c>
      <c r="B1026" s="188" t="s">
        <v>882</v>
      </c>
      <c r="C1026" s="145"/>
      <c r="D1026" s="92"/>
      <c r="E1026" s="145"/>
      <c r="F1026" s="162"/>
      <c r="G1026" s="162"/>
    </row>
    <row r="1027" spans="1:7">
      <c r="A1027" s="144">
        <v>2150799</v>
      </c>
      <c r="B1027" s="188" t="s">
        <v>883</v>
      </c>
      <c r="C1027" s="145"/>
      <c r="D1027" s="92"/>
      <c r="E1027" s="145"/>
      <c r="F1027" s="162"/>
      <c r="G1027" s="162"/>
    </row>
    <row r="1028" spans="1:7">
      <c r="A1028" s="144">
        <v>21508</v>
      </c>
      <c r="B1028" s="188" t="s">
        <v>884</v>
      </c>
      <c r="C1028" s="145">
        <f>SUM(C1029:C1035)</f>
        <v>2888</v>
      </c>
      <c r="D1028" s="92">
        <f>SUM(D1029:D1035)</f>
        <v>4798</v>
      </c>
      <c r="E1028" s="145">
        <f>SUM(E1029:E1035)</f>
        <v>2624</v>
      </c>
      <c r="F1028" s="162">
        <f>E1028/C1028*100</f>
        <v>90.8587257617728</v>
      </c>
      <c r="G1028" s="162">
        <f>E1028/D1028*100</f>
        <v>54.6894539391413</v>
      </c>
    </row>
    <row r="1029" spans="1:7">
      <c r="A1029" s="144">
        <v>2150801</v>
      </c>
      <c r="B1029" s="188" t="s">
        <v>111</v>
      </c>
      <c r="C1029" s="145"/>
      <c r="D1029" s="165"/>
      <c r="E1029" s="145"/>
      <c r="F1029" s="162"/>
      <c r="G1029" s="162"/>
    </row>
    <row r="1030" spans="1:7">
      <c r="A1030" s="144">
        <v>2150802</v>
      </c>
      <c r="B1030" s="188" t="s">
        <v>112</v>
      </c>
      <c r="C1030" s="145"/>
      <c r="D1030" s="165"/>
      <c r="E1030" s="145"/>
      <c r="F1030" s="162"/>
      <c r="G1030" s="162"/>
    </row>
    <row r="1031" spans="1:7">
      <c r="A1031" s="144">
        <v>2150803</v>
      </c>
      <c r="B1031" s="188" t="s">
        <v>113</v>
      </c>
      <c r="C1031" s="145"/>
      <c r="D1031" s="165"/>
      <c r="E1031" s="145"/>
      <c r="F1031" s="162"/>
      <c r="G1031" s="162"/>
    </row>
    <row r="1032" spans="1:7">
      <c r="A1032" s="144">
        <v>2150804</v>
      </c>
      <c r="B1032" s="188" t="s">
        <v>885</v>
      </c>
      <c r="C1032" s="145"/>
      <c r="D1032" s="165"/>
      <c r="E1032" s="145"/>
      <c r="F1032" s="162"/>
      <c r="G1032" s="162"/>
    </row>
    <row r="1033" ht="14.25" spans="1:7">
      <c r="A1033" s="144">
        <v>2150805</v>
      </c>
      <c r="B1033" s="188" t="s">
        <v>886</v>
      </c>
      <c r="C1033" s="178">
        <v>176</v>
      </c>
      <c r="D1033" s="165">
        <v>118</v>
      </c>
      <c r="E1033" s="181">
        <v>9</v>
      </c>
      <c r="F1033" s="162">
        <f>E1033/C1033*100</f>
        <v>5.11363636363636</v>
      </c>
      <c r="G1033" s="162">
        <f>E1033/D1033*100</f>
        <v>7.6271186440678</v>
      </c>
    </row>
    <row r="1034" ht="14.25" spans="1:7">
      <c r="A1034" s="144">
        <v>2150806</v>
      </c>
      <c r="B1034" s="188" t="s">
        <v>887</v>
      </c>
      <c r="C1034" s="178"/>
      <c r="D1034" s="165"/>
      <c r="E1034" s="181"/>
      <c r="F1034" s="162"/>
      <c r="G1034" s="162"/>
    </row>
    <row r="1035" ht="14.25" spans="1:7">
      <c r="A1035" s="144">
        <v>2150899</v>
      </c>
      <c r="B1035" s="188" t="s">
        <v>888</v>
      </c>
      <c r="C1035" s="178">
        <v>2712</v>
      </c>
      <c r="D1035" s="165">
        <v>4680</v>
      </c>
      <c r="E1035" s="181">
        <v>2615</v>
      </c>
      <c r="F1035" s="162">
        <f>E1035/C1035*100</f>
        <v>96.4233038348083</v>
      </c>
      <c r="G1035" s="162">
        <f>E1035/D1035*100</f>
        <v>55.8760683760684</v>
      </c>
    </row>
    <row r="1036" spans="1:7">
      <c r="A1036" s="144">
        <v>21599</v>
      </c>
      <c r="B1036" s="188" t="s">
        <v>889</v>
      </c>
      <c r="C1036" s="145">
        <f>SUM(C1037:C1041)</f>
        <v>1408</v>
      </c>
      <c r="D1036" s="92">
        <f>SUM(D1037:D1041)</f>
        <v>1231</v>
      </c>
      <c r="E1036" s="145">
        <f>SUM(E1037:E1041)</f>
        <v>258</v>
      </c>
      <c r="F1036" s="162">
        <f>E1036/C1036*100</f>
        <v>18.3238636363636</v>
      </c>
      <c r="G1036" s="162">
        <f>E1036/D1036*100</f>
        <v>20.9585702680747</v>
      </c>
    </row>
    <row r="1037" spans="1:7">
      <c r="A1037" s="144">
        <v>2159901</v>
      </c>
      <c r="B1037" s="188" t="s">
        <v>890</v>
      </c>
      <c r="C1037" s="145"/>
      <c r="D1037" s="165"/>
      <c r="E1037" s="145"/>
      <c r="F1037" s="162"/>
      <c r="G1037" s="162"/>
    </row>
    <row r="1038" ht="14.25" spans="1:7">
      <c r="A1038" s="144">
        <v>2159904</v>
      </c>
      <c r="B1038" s="188" t="s">
        <v>891</v>
      </c>
      <c r="C1038" s="178">
        <v>1138</v>
      </c>
      <c r="D1038" s="165">
        <v>231</v>
      </c>
      <c r="E1038" s="181">
        <v>258</v>
      </c>
      <c r="F1038" s="162">
        <f>E1038/C1038*100</f>
        <v>22.6713532513181</v>
      </c>
      <c r="G1038" s="162">
        <f>E1038/D1038*100</f>
        <v>111.688311688312</v>
      </c>
    </row>
    <row r="1039" spans="1:7">
      <c r="A1039" s="144">
        <v>2159905</v>
      </c>
      <c r="B1039" s="188" t="s">
        <v>892</v>
      </c>
      <c r="C1039" s="145"/>
      <c r="D1039" s="165"/>
      <c r="E1039" s="145"/>
      <c r="F1039" s="162"/>
      <c r="G1039" s="162"/>
    </row>
    <row r="1040" spans="1:7">
      <c r="A1040" s="144">
        <v>2159906</v>
      </c>
      <c r="B1040" s="188" t="s">
        <v>893</v>
      </c>
      <c r="C1040" s="145"/>
      <c r="D1040" s="165"/>
      <c r="E1040" s="145"/>
      <c r="F1040" s="162"/>
      <c r="G1040" s="162"/>
    </row>
    <row r="1041" ht="14.25" spans="1:7">
      <c r="A1041" s="144">
        <v>2159999</v>
      </c>
      <c r="B1041" s="188" t="s">
        <v>894</v>
      </c>
      <c r="C1041" s="178">
        <v>270</v>
      </c>
      <c r="D1041" s="165">
        <v>1000</v>
      </c>
      <c r="E1041" s="145"/>
      <c r="F1041" s="162">
        <f>E1041/C1041*100</f>
        <v>0</v>
      </c>
      <c r="G1041" s="162">
        <f>E1041/D1041*100</f>
        <v>0</v>
      </c>
    </row>
    <row r="1042" spans="1:7">
      <c r="A1042" s="144">
        <v>216</v>
      </c>
      <c r="B1042" s="188" t="s">
        <v>895</v>
      </c>
      <c r="C1042" s="145">
        <f>SUM(C1043,C1053,C1059)</f>
        <v>1043</v>
      </c>
      <c r="D1042" s="92">
        <f>SUM(D1043,D1053,D1059)</f>
        <v>252</v>
      </c>
      <c r="E1042" s="145">
        <f>SUM(E1043,E1053,E1059)</f>
        <v>0</v>
      </c>
      <c r="F1042" s="162">
        <f>E1042/C1042*100</f>
        <v>0</v>
      </c>
      <c r="G1042" s="162">
        <f>E1042/D1042*100</f>
        <v>0</v>
      </c>
    </row>
    <row r="1043" spans="1:7">
      <c r="A1043" s="144">
        <v>21602</v>
      </c>
      <c r="B1043" s="188" t="s">
        <v>896</v>
      </c>
      <c r="C1043" s="145">
        <f>SUM(C1044:C1052)</f>
        <v>0</v>
      </c>
      <c r="D1043" s="92">
        <f>SUM(D1044:D1052)</f>
        <v>0</v>
      </c>
      <c r="E1043" s="145">
        <f>SUM(E1044:E1052)</f>
        <v>0</v>
      </c>
      <c r="F1043" s="162"/>
      <c r="G1043" s="162"/>
    </row>
    <row r="1044" spans="1:7">
      <c r="A1044" s="144">
        <v>2160201</v>
      </c>
      <c r="B1044" s="188" t="s">
        <v>111</v>
      </c>
      <c r="C1044" s="145"/>
      <c r="D1044" s="92"/>
      <c r="E1044" s="145"/>
      <c r="F1044" s="162"/>
      <c r="G1044" s="162"/>
    </row>
    <row r="1045" spans="1:7">
      <c r="A1045" s="144">
        <v>2160202</v>
      </c>
      <c r="B1045" s="188" t="s">
        <v>112</v>
      </c>
      <c r="C1045" s="145"/>
      <c r="D1045" s="92"/>
      <c r="E1045" s="145"/>
      <c r="F1045" s="162"/>
      <c r="G1045" s="162"/>
    </row>
    <row r="1046" spans="1:7">
      <c r="A1046" s="144">
        <v>2160203</v>
      </c>
      <c r="B1046" s="188" t="s">
        <v>113</v>
      </c>
      <c r="C1046" s="145"/>
      <c r="D1046" s="92"/>
      <c r="E1046" s="145"/>
      <c r="F1046" s="162"/>
      <c r="G1046" s="162"/>
    </row>
    <row r="1047" spans="1:7">
      <c r="A1047" s="144">
        <v>2160216</v>
      </c>
      <c r="B1047" s="188" t="s">
        <v>897</v>
      </c>
      <c r="C1047" s="145"/>
      <c r="D1047" s="92"/>
      <c r="E1047" s="145"/>
      <c r="F1047" s="162"/>
      <c r="G1047" s="162"/>
    </row>
    <row r="1048" spans="1:7">
      <c r="A1048" s="144">
        <v>2160217</v>
      </c>
      <c r="B1048" s="188" t="s">
        <v>898</v>
      </c>
      <c r="C1048" s="145"/>
      <c r="D1048" s="92"/>
      <c r="E1048" s="145"/>
      <c r="F1048" s="162"/>
      <c r="G1048" s="162"/>
    </row>
    <row r="1049" spans="1:7">
      <c r="A1049" s="144">
        <v>2160218</v>
      </c>
      <c r="B1049" s="188" t="s">
        <v>899</v>
      </c>
      <c r="C1049" s="145"/>
      <c r="D1049" s="92"/>
      <c r="E1049" s="145"/>
      <c r="F1049" s="162"/>
      <c r="G1049" s="162"/>
    </row>
    <row r="1050" spans="1:7">
      <c r="A1050" s="144">
        <v>2160219</v>
      </c>
      <c r="B1050" s="188" t="s">
        <v>900</v>
      </c>
      <c r="C1050" s="145"/>
      <c r="D1050" s="92"/>
      <c r="E1050" s="145"/>
      <c r="F1050" s="162"/>
      <c r="G1050" s="162"/>
    </row>
    <row r="1051" spans="1:7">
      <c r="A1051" s="144">
        <v>2160250</v>
      </c>
      <c r="B1051" s="188" t="s">
        <v>120</v>
      </c>
      <c r="C1051" s="145"/>
      <c r="D1051" s="92"/>
      <c r="E1051" s="145"/>
      <c r="F1051" s="162"/>
      <c r="G1051" s="162"/>
    </row>
    <row r="1052" spans="1:7">
      <c r="A1052" s="144">
        <v>2160299</v>
      </c>
      <c r="B1052" s="188" t="s">
        <v>901</v>
      </c>
      <c r="C1052" s="145"/>
      <c r="D1052" s="92"/>
      <c r="E1052" s="145"/>
      <c r="F1052" s="162"/>
      <c r="G1052" s="162"/>
    </row>
    <row r="1053" spans="1:7">
      <c r="A1053" s="144">
        <v>21606</v>
      </c>
      <c r="B1053" s="188" t="s">
        <v>902</v>
      </c>
      <c r="C1053" s="145">
        <f>SUM(C1054:C1058)</f>
        <v>0</v>
      </c>
      <c r="D1053" s="92">
        <f>SUM(D1054:D1058)</f>
        <v>252</v>
      </c>
      <c r="E1053" s="145">
        <f>SUM(E1054:E1058)</f>
        <v>0</v>
      </c>
      <c r="F1053" s="162"/>
      <c r="G1053" s="162"/>
    </row>
    <row r="1054" spans="1:7">
      <c r="A1054" s="144">
        <v>2160601</v>
      </c>
      <c r="B1054" s="188" t="s">
        <v>111</v>
      </c>
      <c r="C1054" s="145"/>
      <c r="D1054" s="92"/>
      <c r="E1054" s="145"/>
      <c r="F1054" s="162"/>
      <c r="G1054" s="162"/>
    </row>
    <row r="1055" spans="1:7">
      <c r="A1055" s="144">
        <v>2160602</v>
      </c>
      <c r="B1055" s="188" t="s">
        <v>112</v>
      </c>
      <c r="C1055" s="145"/>
      <c r="D1055" s="92"/>
      <c r="E1055" s="145"/>
      <c r="F1055" s="162"/>
      <c r="G1055" s="162"/>
    </row>
    <row r="1056" spans="1:7">
      <c r="A1056" s="144">
        <v>2160603</v>
      </c>
      <c r="B1056" s="188" t="s">
        <v>113</v>
      </c>
      <c r="C1056" s="145"/>
      <c r="D1056" s="92"/>
      <c r="E1056" s="145"/>
      <c r="F1056" s="162"/>
      <c r="G1056" s="162"/>
    </row>
    <row r="1057" spans="1:7">
      <c r="A1057" s="144">
        <v>2160607</v>
      </c>
      <c r="B1057" s="188" t="s">
        <v>903</v>
      </c>
      <c r="C1057" s="145"/>
      <c r="D1057" s="92"/>
      <c r="E1057" s="145"/>
      <c r="F1057" s="162"/>
      <c r="G1057" s="162"/>
    </row>
    <row r="1058" spans="1:7">
      <c r="A1058" s="144">
        <v>2160699</v>
      </c>
      <c r="B1058" s="188" t="s">
        <v>904</v>
      </c>
      <c r="C1058" s="145"/>
      <c r="D1058" s="165">
        <v>252</v>
      </c>
      <c r="E1058" s="145"/>
      <c r="F1058" s="162"/>
      <c r="G1058" s="162"/>
    </row>
    <row r="1059" spans="1:7">
      <c r="A1059" s="144">
        <v>21699</v>
      </c>
      <c r="B1059" s="188" t="s">
        <v>905</v>
      </c>
      <c r="C1059" s="145">
        <f>SUM(C1060:C1061)</f>
        <v>1043</v>
      </c>
      <c r="D1059" s="92">
        <f>SUM(D1060:D1061)</f>
        <v>0</v>
      </c>
      <c r="E1059" s="145">
        <f>SUM(E1060:E1061)</f>
        <v>0</v>
      </c>
      <c r="F1059" s="162">
        <f>E1059/C1059*100</f>
        <v>0</v>
      </c>
      <c r="G1059" s="162"/>
    </row>
    <row r="1060" spans="1:7">
      <c r="A1060" s="144">
        <v>2169901</v>
      </c>
      <c r="B1060" s="188" t="s">
        <v>906</v>
      </c>
      <c r="C1060" s="145"/>
      <c r="D1060" s="92"/>
      <c r="E1060" s="145"/>
      <c r="F1060" s="162"/>
      <c r="G1060" s="162"/>
    </row>
    <row r="1061" ht="14.25" spans="1:7">
      <c r="A1061" s="144">
        <v>2169999</v>
      </c>
      <c r="B1061" s="188" t="s">
        <v>907</v>
      </c>
      <c r="C1061" s="178">
        <f>1863-820</f>
        <v>1043</v>
      </c>
      <c r="D1061" s="92"/>
      <c r="E1061" s="145"/>
      <c r="F1061" s="162">
        <f>E1061/C1061*100</f>
        <v>0</v>
      </c>
      <c r="G1061" s="162"/>
    </row>
    <row r="1062" spans="1:7">
      <c r="A1062" s="144">
        <v>217</v>
      </c>
      <c r="B1062" s="188" t="s">
        <v>908</v>
      </c>
      <c r="C1062" s="145">
        <f>SUM(C1063,C1070,C1080,C1086,C1089)</f>
        <v>0</v>
      </c>
      <c r="D1062" s="92">
        <f>SUM(D1063,D1070,D1080,D1086,D1089)</f>
        <v>0</v>
      </c>
      <c r="E1062" s="145">
        <f>SUM(E1063,E1070,E1080,E1086,E1089)</f>
        <v>0</v>
      </c>
      <c r="F1062" s="162"/>
      <c r="G1062" s="162"/>
    </row>
    <row r="1063" spans="1:7">
      <c r="A1063" s="144">
        <v>21701</v>
      </c>
      <c r="B1063" s="188" t="s">
        <v>909</v>
      </c>
      <c r="C1063" s="145">
        <f>SUM(C1064:C1069)</f>
        <v>0</v>
      </c>
      <c r="D1063" s="92">
        <f>SUM(D1064:D1069)</f>
        <v>0</v>
      </c>
      <c r="E1063" s="145">
        <f>SUM(E1064:E1069)</f>
        <v>0</v>
      </c>
      <c r="F1063" s="162"/>
      <c r="G1063" s="162"/>
    </row>
    <row r="1064" spans="1:7">
      <c r="A1064" s="144">
        <v>2170101</v>
      </c>
      <c r="B1064" s="188" t="s">
        <v>111</v>
      </c>
      <c r="C1064" s="145"/>
      <c r="D1064" s="92"/>
      <c r="E1064" s="145"/>
      <c r="F1064" s="162"/>
      <c r="G1064" s="162"/>
    </row>
    <row r="1065" spans="1:7">
      <c r="A1065" s="144">
        <v>2170102</v>
      </c>
      <c r="B1065" s="188" t="s">
        <v>112</v>
      </c>
      <c r="C1065" s="145"/>
      <c r="D1065" s="92"/>
      <c r="E1065" s="145"/>
      <c r="F1065" s="162"/>
      <c r="G1065" s="162"/>
    </row>
    <row r="1066" spans="1:7">
      <c r="A1066" s="144">
        <v>2170103</v>
      </c>
      <c r="B1066" s="188" t="s">
        <v>113</v>
      </c>
      <c r="C1066" s="145"/>
      <c r="D1066" s="92"/>
      <c r="E1066" s="145"/>
      <c r="F1066" s="162"/>
      <c r="G1066" s="162"/>
    </row>
    <row r="1067" spans="1:7">
      <c r="A1067" s="144">
        <v>2170104</v>
      </c>
      <c r="B1067" s="188" t="s">
        <v>910</v>
      </c>
      <c r="C1067" s="145"/>
      <c r="D1067" s="92"/>
      <c r="E1067" s="145"/>
      <c r="F1067" s="162"/>
      <c r="G1067" s="162"/>
    </row>
    <row r="1068" spans="1:7">
      <c r="A1068" s="144">
        <v>2170150</v>
      </c>
      <c r="B1068" s="188" t="s">
        <v>120</v>
      </c>
      <c r="C1068" s="145"/>
      <c r="D1068" s="92"/>
      <c r="E1068" s="145"/>
      <c r="F1068" s="162"/>
      <c r="G1068" s="162"/>
    </row>
    <row r="1069" spans="1:7">
      <c r="A1069" s="144">
        <v>2170199</v>
      </c>
      <c r="B1069" s="188" t="s">
        <v>911</v>
      </c>
      <c r="C1069" s="145"/>
      <c r="D1069" s="92"/>
      <c r="E1069" s="145"/>
      <c r="F1069" s="162"/>
      <c r="G1069" s="162"/>
    </row>
    <row r="1070" spans="1:7">
      <c r="A1070" s="144">
        <v>21702</v>
      </c>
      <c r="B1070" s="188" t="s">
        <v>912</v>
      </c>
      <c r="C1070" s="145">
        <f>SUM(C1071:C1079)</f>
        <v>0</v>
      </c>
      <c r="D1070" s="92">
        <f>SUM(D1071:D1079)</f>
        <v>0</v>
      </c>
      <c r="E1070" s="145">
        <f>SUM(E1071:E1079)</f>
        <v>0</v>
      </c>
      <c r="F1070" s="162"/>
      <c r="G1070" s="162"/>
    </row>
    <row r="1071" spans="1:7">
      <c r="A1071" s="144">
        <v>2170201</v>
      </c>
      <c r="B1071" s="188" t="s">
        <v>913</v>
      </c>
      <c r="C1071" s="145"/>
      <c r="D1071" s="92"/>
      <c r="E1071" s="145"/>
      <c r="F1071" s="162"/>
      <c r="G1071" s="162"/>
    </row>
    <row r="1072" spans="1:7">
      <c r="A1072" s="144">
        <v>2170202</v>
      </c>
      <c r="B1072" s="188" t="s">
        <v>914</v>
      </c>
      <c r="C1072" s="145"/>
      <c r="D1072" s="92"/>
      <c r="E1072" s="145"/>
      <c r="F1072" s="162"/>
      <c r="G1072" s="162"/>
    </row>
    <row r="1073" spans="1:7">
      <c r="A1073" s="144">
        <v>2170203</v>
      </c>
      <c r="B1073" s="188" t="s">
        <v>915</v>
      </c>
      <c r="C1073" s="145"/>
      <c r="D1073" s="92"/>
      <c r="E1073" s="145"/>
      <c r="F1073" s="162"/>
      <c r="G1073" s="162"/>
    </row>
    <row r="1074" spans="1:7">
      <c r="A1074" s="144">
        <v>2170204</v>
      </c>
      <c r="B1074" s="188" t="s">
        <v>916</v>
      </c>
      <c r="C1074" s="145"/>
      <c r="D1074" s="92"/>
      <c r="E1074" s="145"/>
      <c r="F1074" s="162"/>
      <c r="G1074" s="162"/>
    </row>
    <row r="1075" spans="1:7">
      <c r="A1075" s="144">
        <v>2170205</v>
      </c>
      <c r="B1075" s="188" t="s">
        <v>917</v>
      </c>
      <c r="C1075" s="145"/>
      <c r="D1075" s="92"/>
      <c r="E1075" s="145"/>
      <c r="F1075" s="162"/>
      <c r="G1075" s="162"/>
    </row>
    <row r="1076" spans="1:7">
      <c r="A1076" s="144">
        <v>2170206</v>
      </c>
      <c r="B1076" s="188" t="s">
        <v>918</v>
      </c>
      <c r="C1076" s="145"/>
      <c r="D1076" s="92"/>
      <c r="E1076" s="145"/>
      <c r="F1076" s="162"/>
      <c r="G1076" s="162"/>
    </row>
    <row r="1077" spans="1:7">
      <c r="A1077" s="144">
        <v>2170207</v>
      </c>
      <c r="B1077" s="188" t="s">
        <v>919</v>
      </c>
      <c r="C1077" s="145"/>
      <c r="D1077" s="92"/>
      <c r="E1077" s="145"/>
      <c r="F1077" s="162"/>
      <c r="G1077" s="162"/>
    </row>
    <row r="1078" spans="1:7">
      <c r="A1078" s="144">
        <v>2170208</v>
      </c>
      <c r="B1078" s="188" t="s">
        <v>920</v>
      </c>
      <c r="C1078" s="145"/>
      <c r="D1078" s="92"/>
      <c r="E1078" s="145"/>
      <c r="F1078" s="162"/>
      <c r="G1078" s="162"/>
    </row>
    <row r="1079" spans="1:7">
      <c r="A1079" s="144">
        <v>2170299</v>
      </c>
      <c r="B1079" s="188" t="s">
        <v>921</v>
      </c>
      <c r="C1079" s="145"/>
      <c r="D1079" s="92"/>
      <c r="E1079" s="145"/>
      <c r="F1079" s="162"/>
      <c r="G1079" s="162"/>
    </row>
    <row r="1080" spans="1:7">
      <c r="A1080" s="144">
        <v>21703</v>
      </c>
      <c r="B1080" s="188" t="s">
        <v>922</v>
      </c>
      <c r="C1080" s="145">
        <f>SUM(C1081:C1085)</f>
        <v>0</v>
      </c>
      <c r="D1080" s="92">
        <f>SUM(D1081:D1085)</f>
        <v>0</v>
      </c>
      <c r="E1080" s="145">
        <f>SUM(E1081:E1085)</f>
        <v>0</v>
      </c>
      <c r="F1080" s="162"/>
      <c r="G1080" s="162"/>
    </row>
    <row r="1081" spans="1:7">
      <c r="A1081" s="144">
        <v>2170301</v>
      </c>
      <c r="B1081" s="188" t="s">
        <v>923</v>
      </c>
      <c r="C1081" s="145"/>
      <c r="D1081" s="92"/>
      <c r="E1081" s="145"/>
      <c r="F1081" s="162"/>
      <c r="G1081" s="162"/>
    </row>
    <row r="1082" spans="1:7">
      <c r="A1082" s="144">
        <v>2170302</v>
      </c>
      <c r="B1082" s="139" t="s">
        <v>924</v>
      </c>
      <c r="C1082" s="145"/>
      <c r="D1082" s="92"/>
      <c r="E1082" s="145"/>
      <c r="F1082" s="162"/>
      <c r="G1082" s="162"/>
    </row>
    <row r="1083" spans="1:7">
      <c r="A1083" s="144">
        <v>2170303</v>
      </c>
      <c r="B1083" s="188" t="s">
        <v>925</v>
      </c>
      <c r="C1083" s="145"/>
      <c r="D1083" s="92"/>
      <c r="E1083" s="145"/>
      <c r="F1083" s="162"/>
      <c r="G1083" s="162"/>
    </row>
    <row r="1084" spans="1:7">
      <c r="A1084" s="144">
        <v>2170304</v>
      </c>
      <c r="B1084" s="188" t="s">
        <v>926</v>
      </c>
      <c r="C1084" s="145"/>
      <c r="D1084" s="92"/>
      <c r="E1084" s="145"/>
      <c r="F1084" s="162"/>
      <c r="G1084" s="162"/>
    </row>
    <row r="1085" spans="1:7">
      <c r="A1085" s="144">
        <v>2170399</v>
      </c>
      <c r="B1085" s="188" t="s">
        <v>927</v>
      </c>
      <c r="C1085" s="145"/>
      <c r="D1085" s="92"/>
      <c r="E1085" s="145"/>
      <c r="F1085" s="162"/>
      <c r="G1085" s="162"/>
    </row>
    <row r="1086" spans="1:7">
      <c r="A1086" s="144">
        <v>21704</v>
      </c>
      <c r="B1086" s="188" t="s">
        <v>928</v>
      </c>
      <c r="C1086" s="145">
        <f>SUM(C1087:C1088)</f>
        <v>0</v>
      </c>
      <c r="D1086" s="92">
        <f>SUM(D1087:D1088)</f>
        <v>0</v>
      </c>
      <c r="E1086" s="145">
        <f>SUM(E1087:E1088)</f>
        <v>0</v>
      </c>
      <c r="F1086" s="162"/>
      <c r="G1086" s="162"/>
    </row>
    <row r="1087" spans="1:7">
      <c r="A1087" s="144">
        <v>2170401</v>
      </c>
      <c r="B1087" s="188" t="s">
        <v>929</v>
      </c>
      <c r="C1087" s="145"/>
      <c r="D1087" s="92"/>
      <c r="E1087" s="145"/>
      <c r="F1087" s="162"/>
      <c r="G1087" s="162"/>
    </row>
    <row r="1088" spans="1:7">
      <c r="A1088" s="144">
        <v>2170499</v>
      </c>
      <c r="B1088" s="188" t="s">
        <v>930</v>
      </c>
      <c r="C1088" s="145"/>
      <c r="D1088" s="92"/>
      <c r="E1088" s="145"/>
      <c r="F1088" s="162"/>
      <c r="G1088" s="162"/>
    </row>
    <row r="1089" spans="1:7">
      <c r="A1089" s="144">
        <v>21799</v>
      </c>
      <c r="B1089" s="188" t="s">
        <v>931</v>
      </c>
      <c r="C1089" s="145">
        <f>SUM(C1090:C1091)</f>
        <v>0</v>
      </c>
      <c r="D1089" s="92">
        <f>SUM(D1090:D1091)</f>
        <v>0</v>
      </c>
      <c r="E1089" s="145">
        <f>SUM(E1090:E1091)</f>
        <v>0</v>
      </c>
      <c r="F1089" s="162"/>
      <c r="G1089" s="162"/>
    </row>
    <row r="1090" spans="1:7">
      <c r="A1090" s="144">
        <v>2179902</v>
      </c>
      <c r="B1090" s="188" t="s">
        <v>932</v>
      </c>
      <c r="C1090" s="145"/>
      <c r="D1090" s="92"/>
      <c r="E1090" s="145"/>
      <c r="F1090" s="162"/>
      <c r="G1090" s="162"/>
    </row>
    <row r="1091" spans="1:7">
      <c r="A1091" s="144">
        <v>2179999</v>
      </c>
      <c r="B1091" s="188" t="s">
        <v>933</v>
      </c>
      <c r="C1091" s="145"/>
      <c r="D1091" s="92"/>
      <c r="E1091" s="145"/>
      <c r="F1091" s="162"/>
      <c r="G1091" s="162"/>
    </row>
    <row r="1092" spans="1:7">
      <c r="A1092" s="144">
        <v>219</v>
      </c>
      <c r="B1092" s="188" t="s">
        <v>934</v>
      </c>
      <c r="C1092" s="145">
        <f>SUM(C1093:C1101)</f>
        <v>115</v>
      </c>
      <c r="D1092" s="92">
        <f>SUM(D1093:D1101)</f>
        <v>110</v>
      </c>
      <c r="E1092" s="145">
        <f>SUM(E1093:E1101)</f>
        <v>140</v>
      </c>
      <c r="F1092" s="162">
        <f>E1092/C1092*100</f>
        <v>121.739130434783</v>
      </c>
      <c r="G1092" s="162">
        <f>E1092/D1092*100</f>
        <v>127.272727272727</v>
      </c>
    </row>
    <row r="1093" spans="1:7">
      <c r="A1093" s="144">
        <v>21901</v>
      </c>
      <c r="B1093" s="188" t="s">
        <v>935</v>
      </c>
      <c r="C1093" s="145"/>
      <c r="D1093" s="165">
        <v>110</v>
      </c>
      <c r="E1093" s="181">
        <v>140</v>
      </c>
      <c r="F1093" s="162"/>
      <c r="G1093" s="162"/>
    </row>
    <row r="1094" spans="1:7">
      <c r="A1094" s="144">
        <v>21902</v>
      </c>
      <c r="B1094" s="188" t="s">
        <v>936</v>
      </c>
      <c r="C1094" s="145"/>
      <c r="D1094" s="92"/>
      <c r="E1094" s="145"/>
      <c r="F1094" s="162"/>
      <c r="G1094" s="162"/>
    </row>
    <row r="1095" spans="1:7">
      <c r="A1095" s="144">
        <v>21903</v>
      </c>
      <c r="B1095" s="188" t="s">
        <v>937</v>
      </c>
      <c r="C1095" s="145"/>
      <c r="D1095" s="92"/>
      <c r="E1095" s="145"/>
      <c r="F1095" s="162"/>
      <c r="G1095" s="162"/>
    </row>
    <row r="1096" spans="1:7">
      <c r="A1096" s="144">
        <v>21904</v>
      </c>
      <c r="B1096" s="188" t="s">
        <v>938</v>
      </c>
      <c r="C1096" s="145"/>
      <c r="D1096" s="92"/>
      <c r="E1096" s="145"/>
      <c r="F1096" s="162"/>
      <c r="G1096" s="162"/>
    </row>
    <row r="1097" spans="1:7">
      <c r="A1097" s="144">
        <v>21905</v>
      </c>
      <c r="B1097" s="188" t="s">
        <v>939</v>
      </c>
      <c r="C1097" s="145"/>
      <c r="D1097" s="92"/>
      <c r="E1097" s="145"/>
      <c r="F1097" s="162"/>
      <c r="G1097" s="162"/>
    </row>
    <row r="1098" spans="1:7">
      <c r="A1098" s="144">
        <v>21906</v>
      </c>
      <c r="B1098" s="188" t="s">
        <v>715</v>
      </c>
      <c r="C1098" s="145"/>
      <c r="D1098" s="92"/>
      <c r="E1098" s="145"/>
      <c r="F1098" s="162"/>
      <c r="G1098" s="162"/>
    </row>
    <row r="1099" spans="1:7">
      <c r="A1099" s="144">
        <v>21907</v>
      </c>
      <c r="B1099" s="188" t="s">
        <v>940</v>
      </c>
      <c r="C1099" s="145"/>
      <c r="D1099" s="92"/>
      <c r="E1099" s="145"/>
      <c r="F1099" s="162"/>
      <c r="G1099" s="162"/>
    </row>
    <row r="1100" spans="1:7">
      <c r="A1100" s="144">
        <v>21908</v>
      </c>
      <c r="B1100" s="188" t="s">
        <v>941</v>
      </c>
      <c r="C1100" s="145"/>
      <c r="D1100" s="92"/>
      <c r="E1100" s="145"/>
      <c r="F1100" s="162"/>
      <c r="G1100" s="162"/>
    </row>
    <row r="1101" ht="14.25" spans="1:7">
      <c r="A1101" s="144">
        <v>21999</v>
      </c>
      <c r="B1101" s="188" t="s">
        <v>942</v>
      </c>
      <c r="C1101" s="178">
        <v>115</v>
      </c>
      <c r="D1101" s="92"/>
      <c r="E1101" s="145"/>
      <c r="F1101" s="162">
        <f>E1101/C1101*100</f>
        <v>0</v>
      </c>
      <c r="G1101" s="162"/>
    </row>
    <row r="1102" spans="1:7">
      <c r="A1102" s="144">
        <v>220</v>
      </c>
      <c r="B1102" s="188" t="s">
        <v>943</v>
      </c>
      <c r="C1102" s="145">
        <f>SUM(C1103,C1130,C1145)</f>
        <v>2050</v>
      </c>
      <c r="D1102" s="92">
        <f>SUM(D1103,D1130,D1145)</f>
        <v>370</v>
      </c>
      <c r="E1102" s="145">
        <f>SUM(E1103,E1130,E1145)</f>
        <v>3910</v>
      </c>
      <c r="F1102" s="162">
        <f>E1102/C1102*100</f>
        <v>190.731707317073</v>
      </c>
      <c r="G1102" s="162">
        <f>E1102/D1102*100</f>
        <v>1056.75675675676</v>
      </c>
    </row>
    <row r="1103" spans="1:7">
      <c r="A1103" s="144">
        <v>22001</v>
      </c>
      <c r="B1103" s="188" t="s">
        <v>944</v>
      </c>
      <c r="C1103" s="145">
        <f>SUM(C1104:C1129)</f>
        <v>2050</v>
      </c>
      <c r="D1103" s="92">
        <f>SUM(D1104:D1129)</f>
        <v>370</v>
      </c>
      <c r="E1103" s="145">
        <f>SUM(E1104:E1129)</f>
        <v>3910</v>
      </c>
      <c r="F1103" s="162">
        <f>E1103/C1103*100</f>
        <v>190.731707317073</v>
      </c>
      <c r="G1103" s="162">
        <f>E1103/D1103*100</f>
        <v>1056.75675675676</v>
      </c>
    </row>
    <row r="1104" ht="14.25" spans="1:7">
      <c r="A1104" s="144">
        <v>2200101</v>
      </c>
      <c r="B1104" s="188" t="s">
        <v>111</v>
      </c>
      <c r="C1104" s="178">
        <v>525</v>
      </c>
      <c r="D1104" s="165">
        <v>209</v>
      </c>
      <c r="E1104" s="181">
        <v>316</v>
      </c>
      <c r="F1104" s="162">
        <f>E1104/C1104*100</f>
        <v>60.1904761904762</v>
      </c>
      <c r="G1104" s="162">
        <f>E1104/D1104*100</f>
        <v>151.196172248804</v>
      </c>
    </row>
    <row r="1105" ht="14.25" spans="1:7">
      <c r="A1105" s="144">
        <v>2200102</v>
      </c>
      <c r="B1105" s="188" t="s">
        <v>112</v>
      </c>
      <c r="C1105" s="178">
        <v>317</v>
      </c>
      <c r="D1105" s="165">
        <v>146</v>
      </c>
      <c r="E1105" s="181">
        <v>485</v>
      </c>
      <c r="F1105" s="162">
        <f>E1105/C1105*100</f>
        <v>152.996845425868</v>
      </c>
      <c r="G1105" s="162">
        <f>E1105/D1105*100</f>
        <v>332.191780821918</v>
      </c>
    </row>
    <row r="1106" spans="1:7">
      <c r="A1106" s="144">
        <v>2200103</v>
      </c>
      <c r="B1106" s="188" t="s">
        <v>113</v>
      </c>
      <c r="C1106" s="181"/>
      <c r="D1106" s="92"/>
      <c r="E1106" s="145"/>
      <c r="F1106" s="162"/>
      <c r="G1106" s="162"/>
    </row>
    <row r="1107" spans="1:7">
      <c r="A1107" s="144">
        <v>2200104</v>
      </c>
      <c r="B1107" s="188" t="s">
        <v>945</v>
      </c>
      <c r="C1107" s="181"/>
      <c r="D1107" s="92"/>
      <c r="E1107" s="145"/>
      <c r="F1107" s="162"/>
      <c r="G1107" s="162"/>
    </row>
    <row r="1108" spans="1:7">
      <c r="A1108" s="144">
        <v>2200106</v>
      </c>
      <c r="B1108" s="188" t="s">
        <v>946</v>
      </c>
      <c r="C1108" s="181"/>
      <c r="D1108" s="92"/>
      <c r="E1108" s="145"/>
      <c r="F1108" s="162"/>
      <c r="G1108" s="162"/>
    </row>
    <row r="1109" spans="1:7">
      <c r="A1109" s="144">
        <v>2200107</v>
      </c>
      <c r="B1109" s="188" t="s">
        <v>947</v>
      </c>
      <c r="C1109" s="181"/>
      <c r="D1109" s="92"/>
      <c r="E1109" s="145"/>
      <c r="F1109" s="162"/>
      <c r="G1109" s="162"/>
    </row>
    <row r="1110" spans="1:7">
      <c r="A1110" s="144">
        <v>2200108</v>
      </c>
      <c r="B1110" s="188" t="s">
        <v>948</v>
      </c>
      <c r="C1110" s="181"/>
      <c r="D1110" s="92"/>
      <c r="E1110" s="145"/>
      <c r="F1110" s="162"/>
      <c r="G1110" s="162"/>
    </row>
    <row r="1111" spans="1:7">
      <c r="A1111" s="144">
        <v>2200109</v>
      </c>
      <c r="B1111" s="188" t="s">
        <v>949</v>
      </c>
      <c r="C1111" s="181"/>
      <c r="D1111" s="92"/>
      <c r="E1111" s="145"/>
      <c r="F1111" s="162"/>
      <c r="G1111" s="162"/>
    </row>
    <row r="1112" spans="1:7">
      <c r="A1112" s="144">
        <v>2200112</v>
      </c>
      <c r="B1112" s="188" t="s">
        <v>950</v>
      </c>
      <c r="C1112" s="181"/>
      <c r="D1112" s="92"/>
      <c r="E1112" s="145"/>
      <c r="F1112" s="162"/>
      <c r="G1112" s="162"/>
    </row>
    <row r="1113" spans="1:7">
      <c r="A1113" s="144">
        <v>2200113</v>
      </c>
      <c r="B1113" s="188" t="s">
        <v>951</v>
      </c>
      <c r="C1113" s="181"/>
      <c r="D1113" s="92"/>
      <c r="E1113" s="145"/>
      <c r="F1113" s="162"/>
      <c r="G1113" s="162"/>
    </row>
    <row r="1114" spans="1:7">
      <c r="A1114" s="144">
        <v>2200114</v>
      </c>
      <c r="B1114" s="188" t="s">
        <v>952</v>
      </c>
      <c r="C1114" s="181"/>
      <c r="D1114" s="92"/>
      <c r="E1114" s="145"/>
      <c r="F1114" s="162"/>
      <c r="G1114" s="162"/>
    </row>
    <row r="1115" spans="1:7">
      <c r="A1115" s="144">
        <v>2200115</v>
      </c>
      <c r="B1115" s="188" t="s">
        <v>953</v>
      </c>
      <c r="C1115" s="181"/>
      <c r="D1115" s="92"/>
      <c r="E1115" s="145"/>
      <c r="F1115" s="162"/>
      <c r="G1115" s="162"/>
    </row>
    <row r="1116" spans="1:7">
      <c r="A1116" s="144">
        <v>2200116</v>
      </c>
      <c r="B1116" s="188" t="s">
        <v>954</v>
      </c>
      <c r="C1116" s="181"/>
      <c r="D1116" s="92"/>
      <c r="E1116" s="145"/>
      <c r="F1116" s="162"/>
      <c r="G1116" s="162"/>
    </row>
    <row r="1117" spans="1:7">
      <c r="A1117" s="144">
        <v>2200119</v>
      </c>
      <c r="B1117" s="188" t="s">
        <v>955</v>
      </c>
      <c r="C1117" s="181"/>
      <c r="D1117" s="92"/>
      <c r="E1117" s="145"/>
      <c r="F1117" s="162"/>
      <c r="G1117" s="162"/>
    </row>
    <row r="1118" spans="1:7">
      <c r="A1118" s="144">
        <v>2200120</v>
      </c>
      <c r="B1118" s="188" t="s">
        <v>956</v>
      </c>
      <c r="C1118" s="181"/>
      <c r="D1118" s="92"/>
      <c r="E1118" s="145"/>
      <c r="F1118" s="162"/>
      <c r="G1118" s="162"/>
    </row>
    <row r="1119" spans="1:7">
      <c r="A1119" s="144">
        <v>2200121</v>
      </c>
      <c r="B1119" s="188" t="s">
        <v>957</v>
      </c>
      <c r="C1119" s="181"/>
      <c r="D1119" s="92"/>
      <c r="E1119" s="145"/>
      <c r="F1119" s="162"/>
      <c r="G1119" s="162"/>
    </row>
    <row r="1120" spans="1:7">
      <c r="A1120" s="144">
        <v>2200122</v>
      </c>
      <c r="B1120" s="188" t="s">
        <v>958</v>
      </c>
      <c r="C1120" s="181"/>
      <c r="D1120" s="92"/>
      <c r="E1120" s="145"/>
      <c r="F1120" s="162"/>
      <c r="G1120" s="162"/>
    </row>
    <row r="1121" spans="1:7">
      <c r="A1121" s="144">
        <v>2200123</v>
      </c>
      <c r="B1121" s="188" t="s">
        <v>959</v>
      </c>
      <c r="C1121" s="181"/>
      <c r="D1121" s="92"/>
      <c r="E1121" s="145"/>
      <c r="F1121" s="162"/>
      <c r="G1121" s="162"/>
    </row>
    <row r="1122" spans="1:7">
      <c r="A1122" s="144">
        <v>2200124</v>
      </c>
      <c r="B1122" s="188" t="s">
        <v>960</v>
      </c>
      <c r="C1122" s="181"/>
      <c r="D1122" s="92"/>
      <c r="E1122" s="145"/>
      <c r="F1122" s="162"/>
      <c r="G1122" s="162"/>
    </row>
    <row r="1123" spans="1:7">
      <c r="A1123" s="144">
        <v>2200125</v>
      </c>
      <c r="B1123" s="188" t="s">
        <v>961</v>
      </c>
      <c r="C1123" s="181"/>
      <c r="D1123" s="92"/>
      <c r="E1123" s="145"/>
      <c r="F1123" s="162"/>
      <c r="G1123" s="162"/>
    </row>
    <row r="1124" spans="1:7">
      <c r="A1124" s="144">
        <v>2200126</v>
      </c>
      <c r="B1124" s="188" t="s">
        <v>962</v>
      </c>
      <c r="C1124" s="181"/>
      <c r="D1124" s="92"/>
      <c r="E1124" s="145"/>
      <c r="F1124" s="162"/>
      <c r="G1124" s="162"/>
    </row>
    <row r="1125" spans="1:7">
      <c r="A1125" s="144">
        <v>2200127</v>
      </c>
      <c r="B1125" s="188" t="s">
        <v>963</v>
      </c>
      <c r="C1125" s="181"/>
      <c r="D1125" s="92"/>
      <c r="E1125" s="145"/>
      <c r="F1125" s="162"/>
      <c r="G1125" s="162"/>
    </row>
    <row r="1126" spans="1:7">
      <c r="A1126" s="144">
        <v>2200128</v>
      </c>
      <c r="B1126" s="188" t="s">
        <v>964</v>
      </c>
      <c r="C1126" s="181"/>
      <c r="D1126" s="92"/>
      <c r="E1126" s="145"/>
      <c r="F1126" s="162"/>
      <c r="G1126" s="162"/>
    </row>
    <row r="1127" spans="1:7">
      <c r="A1127" s="144">
        <v>2200129</v>
      </c>
      <c r="B1127" s="188" t="s">
        <v>965</v>
      </c>
      <c r="C1127" s="181"/>
      <c r="D1127" s="92"/>
      <c r="E1127" s="145"/>
      <c r="F1127" s="162"/>
      <c r="G1127" s="162"/>
    </row>
    <row r="1128" spans="1:7">
      <c r="A1128" s="144">
        <v>2200150</v>
      </c>
      <c r="B1128" s="188" t="s">
        <v>120</v>
      </c>
      <c r="C1128" s="181"/>
      <c r="D1128" s="92"/>
      <c r="E1128" s="145"/>
      <c r="F1128" s="162"/>
      <c r="G1128" s="162"/>
    </row>
    <row r="1129" ht="14.25" spans="1:7">
      <c r="A1129" s="144">
        <v>2200199</v>
      </c>
      <c r="B1129" s="188" t="s">
        <v>966</v>
      </c>
      <c r="C1129" s="178">
        <v>1208</v>
      </c>
      <c r="D1129" s="165">
        <v>15</v>
      </c>
      <c r="E1129" s="181">
        <v>3109</v>
      </c>
      <c r="F1129" s="162">
        <f>E1129/C1129*100</f>
        <v>257.367549668874</v>
      </c>
      <c r="G1129" s="162">
        <f>E1129/D1129*100</f>
        <v>20726.6666666667</v>
      </c>
    </row>
    <row r="1130" spans="1:7">
      <c r="A1130" s="144">
        <v>22005</v>
      </c>
      <c r="B1130" s="188" t="s">
        <v>967</v>
      </c>
      <c r="C1130" s="145">
        <f>SUM(C1131:C1144)</f>
        <v>0</v>
      </c>
      <c r="D1130" s="92">
        <f>SUM(D1131:D1144)</f>
        <v>0</v>
      </c>
      <c r="E1130" s="145">
        <f>SUM(E1131:E1144)</f>
        <v>0</v>
      </c>
      <c r="F1130" s="162"/>
      <c r="G1130" s="162"/>
    </row>
    <row r="1131" spans="1:7">
      <c r="A1131" s="144">
        <v>2200501</v>
      </c>
      <c r="B1131" s="188" t="s">
        <v>111</v>
      </c>
      <c r="C1131" s="145"/>
      <c r="D1131" s="92"/>
      <c r="E1131" s="145"/>
      <c r="F1131" s="162"/>
      <c r="G1131" s="162"/>
    </row>
    <row r="1132" spans="1:7">
      <c r="A1132" s="144">
        <v>2200502</v>
      </c>
      <c r="B1132" s="188" t="s">
        <v>112</v>
      </c>
      <c r="C1132" s="145"/>
      <c r="D1132" s="92"/>
      <c r="E1132" s="145"/>
      <c r="F1132" s="162"/>
      <c r="G1132" s="162"/>
    </row>
    <row r="1133" spans="1:7">
      <c r="A1133" s="144">
        <v>2200503</v>
      </c>
      <c r="B1133" s="188" t="s">
        <v>113</v>
      </c>
      <c r="C1133" s="145"/>
      <c r="D1133" s="92"/>
      <c r="E1133" s="145"/>
      <c r="F1133" s="162"/>
      <c r="G1133" s="162"/>
    </row>
    <row r="1134" spans="1:7">
      <c r="A1134" s="144">
        <v>2200504</v>
      </c>
      <c r="B1134" s="188" t="s">
        <v>968</v>
      </c>
      <c r="C1134" s="145"/>
      <c r="D1134" s="92"/>
      <c r="E1134" s="145"/>
      <c r="F1134" s="162"/>
      <c r="G1134" s="162"/>
    </row>
    <row r="1135" spans="1:7">
      <c r="A1135" s="144">
        <v>2200506</v>
      </c>
      <c r="B1135" s="188" t="s">
        <v>969</v>
      </c>
      <c r="C1135" s="145"/>
      <c r="D1135" s="92"/>
      <c r="E1135" s="145"/>
      <c r="F1135" s="162"/>
      <c r="G1135" s="162"/>
    </row>
    <row r="1136" spans="1:7">
      <c r="A1136" s="144">
        <v>2200507</v>
      </c>
      <c r="B1136" s="188" t="s">
        <v>970</v>
      </c>
      <c r="C1136" s="145"/>
      <c r="D1136" s="92"/>
      <c r="E1136" s="145"/>
      <c r="F1136" s="162"/>
      <c r="G1136" s="162"/>
    </row>
    <row r="1137" spans="1:7">
      <c r="A1137" s="144">
        <v>2200508</v>
      </c>
      <c r="B1137" s="188" t="s">
        <v>971</v>
      </c>
      <c r="C1137" s="145"/>
      <c r="D1137" s="92"/>
      <c r="E1137" s="145"/>
      <c r="F1137" s="162"/>
      <c r="G1137" s="162"/>
    </row>
    <row r="1138" spans="1:7">
      <c r="A1138" s="144">
        <v>2200509</v>
      </c>
      <c r="B1138" s="188" t="s">
        <v>972</v>
      </c>
      <c r="C1138" s="145"/>
      <c r="D1138" s="92"/>
      <c r="E1138" s="145"/>
      <c r="F1138" s="162"/>
      <c r="G1138" s="162"/>
    </row>
    <row r="1139" spans="1:7">
      <c r="A1139" s="144">
        <v>2200510</v>
      </c>
      <c r="B1139" s="188" t="s">
        <v>973</v>
      </c>
      <c r="C1139" s="145"/>
      <c r="D1139" s="92"/>
      <c r="E1139" s="145"/>
      <c r="F1139" s="162"/>
      <c r="G1139" s="162"/>
    </row>
    <row r="1140" spans="1:7">
      <c r="A1140" s="144">
        <v>2200511</v>
      </c>
      <c r="B1140" s="188" t="s">
        <v>974</v>
      </c>
      <c r="C1140" s="145"/>
      <c r="D1140" s="92"/>
      <c r="E1140" s="145"/>
      <c r="F1140" s="162"/>
      <c r="G1140" s="162"/>
    </row>
    <row r="1141" spans="1:7">
      <c r="A1141" s="144">
        <v>2200512</v>
      </c>
      <c r="B1141" s="188" t="s">
        <v>975</v>
      </c>
      <c r="C1141" s="145"/>
      <c r="D1141" s="92"/>
      <c r="E1141" s="145"/>
      <c r="F1141" s="162"/>
      <c r="G1141" s="162"/>
    </row>
    <row r="1142" spans="1:7">
      <c r="A1142" s="144">
        <v>2200513</v>
      </c>
      <c r="B1142" s="188" t="s">
        <v>976</v>
      </c>
      <c r="C1142" s="145"/>
      <c r="D1142" s="92"/>
      <c r="E1142" s="145"/>
      <c r="F1142" s="162"/>
      <c r="G1142" s="162"/>
    </row>
    <row r="1143" spans="1:7">
      <c r="A1143" s="144">
        <v>2200514</v>
      </c>
      <c r="B1143" s="188" t="s">
        <v>977</v>
      </c>
      <c r="C1143" s="145"/>
      <c r="D1143" s="92"/>
      <c r="E1143" s="145"/>
      <c r="F1143" s="162"/>
      <c r="G1143" s="162"/>
    </row>
    <row r="1144" spans="1:7">
      <c r="A1144" s="144">
        <v>2200599</v>
      </c>
      <c r="B1144" s="188" t="s">
        <v>978</v>
      </c>
      <c r="C1144" s="145"/>
      <c r="D1144" s="92"/>
      <c r="E1144" s="145"/>
      <c r="F1144" s="162"/>
      <c r="G1144" s="162"/>
    </row>
    <row r="1145" spans="1:7">
      <c r="A1145" s="144">
        <v>22099</v>
      </c>
      <c r="B1145" s="188" t="s">
        <v>979</v>
      </c>
      <c r="C1145" s="145">
        <f>SUM(C1146)</f>
        <v>0</v>
      </c>
      <c r="D1145" s="92">
        <f>SUM(D1146)</f>
        <v>0</v>
      </c>
      <c r="E1145" s="145">
        <f>SUM(E1146)</f>
        <v>0</v>
      </c>
      <c r="F1145" s="162"/>
      <c r="G1145" s="162"/>
    </row>
    <row r="1146" ht="17.25" spans="1:7">
      <c r="A1146" s="179">
        <v>2209999</v>
      </c>
      <c r="B1146" s="189" t="s">
        <v>980</v>
      </c>
      <c r="C1146" s="145"/>
      <c r="D1146" s="92"/>
      <c r="E1146" s="145"/>
      <c r="F1146" s="162"/>
      <c r="G1146" s="162"/>
    </row>
    <row r="1147" spans="1:7">
      <c r="A1147" s="144">
        <v>221</v>
      </c>
      <c r="B1147" s="188" t="s">
        <v>981</v>
      </c>
      <c r="C1147" s="145">
        <f>SUM(C1148,C1159,C1163)</f>
        <v>851</v>
      </c>
      <c r="D1147" s="92">
        <f>SUM(D1148,D1159,D1163)</f>
        <v>9922</v>
      </c>
      <c r="E1147" s="145">
        <f>SUM(E1148,E1159,E1163)</f>
        <v>16080</v>
      </c>
      <c r="F1147" s="162">
        <f>E1147/C1147*100</f>
        <v>1889.54171562867</v>
      </c>
      <c r="G1147" s="162">
        <f>E1147/D1147*100</f>
        <v>162.064099979843</v>
      </c>
    </row>
    <row r="1148" spans="1:7">
      <c r="A1148" s="144">
        <v>22101</v>
      </c>
      <c r="B1148" s="188" t="s">
        <v>982</v>
      </c>
      <c r="C1148" s="145">
        <f>SUM(C1149:C1158)</f>
        <v>652</v>
      </c>
      <c r="D1148" s="92">
        <f>SUM(D1149:D1158)</f>
        <v>8774</v>
      </c>
      <c r="E1148" s="145">
        <f>SUM(E1149:E1158)</f>
        <v>12991</v>
      </c>
      <c r="F1148" s="162">
        <f>E1148/C1148*100</f>
        <v>1992.48466257669</v>
      </c>
      <c r="G1148" s="162">
        <f>E1148/D1148*100</f>
        <v>148.062457260087</v>
      </c>
    </row>
    <row r="1149" spans="1:7">
      <c r="A1149" s="144">
        <v>2210101</v>
      </c>
      <c r="B1149" s="188" t="s">
        <v>983</v>
      </c>
      <c r="C1149" s="181"/>
      <c r="D1149" s="92"/>
      <c r="E1149" s="145"/>
      <c r="F1149" s="162"/>
      <c r="G1149" s="162"/>
    </row>
    <row r="1150" spans="1:7">
      <c r="A1150" s="144">
        <v>2210102</v>
      </c>
      <c r="B1150" s="188" t="s">
        <v>984</v>
      </c>
      <c r="C1150" s="181"/>
      <c r="D1150" s="92"/>
      <c r="E1150" s="145"/>
      <c r="F1150" s="162"/>
      <c r="G1150" s="162"/>
    </row>
    <row r="1151" spans="1:7">
      <c r="A1151" s="144">
        <v>2210103</v>
      </c>
      <c r="B1151" s="188" t="s">
        <v>985</v>
      </c>
      <c r="C1151" s="181"/>
      <c r="D1151" s="92"/>
      <c r="E1151" s="145"/>
      <c r="F1151" s="162"/>
      <c r="G1151" s="162"/>
    </row>
    <row r="1152" spans="1:7">
      <c r="A1152" s="144">
        <v>2210104</v>
      </c>
      <c r="B1152" s="188" t="s">
        <v>986</v>
      </c>
      <c r="C1152" s="181"/>
      <c r="D1152" s="92"/>
      <c r="E1152" s="145"/>
      <c r="F1152" s="162"/>
      <c r="G1152" s="162"/>
    </row>
    <row r="1153" ht="14.25" spans="1:7">
      <c r="A1153" s="144">
        <v>2210105</v>
      </c>
      <c r="B1153" s="188" t="s">
        <v>987</v>
      </c>
      <c r="C1153" s="178">
        <v>407</v>
      </c>
      <c r="D1153" s="92"/>
      <c r="E1153" s="145"/>
      <c r="F1153" s="162">
        <f>E1153/C1153*100</f>
        <v>0</v>
      </c>
      <c r="G1153" s="162"/>
    </row>
    <row r="1154" spans="1:7">
      <c r="A1154" s="144">
        <v>2210106</v>
      </c>
      <c r="B1154" s="188" t="s">
        <v>988</v>
      </c>
      <c r="C1154" s="181"/>
      <c r="D1154" s="92"/>
      <c r="E1154" s="145"/>
      <c r="F1154" s="162"/>
      <c r="G1154" s="162"/>
    </row>
    <row r="1155" spans="1:7">
      <c r="A1155" s="144">
        <v>2210107</v>
      </c>
      <c r="B1155" s="188" t="s">
        <v>989</v>
      </c>
      <c r="C1155" s="181"/>
      <c r="D1155" s="92"/>
      <c r="E1155" s="145"/>
      <c r="F1155" s="162"/>
      <c r="G1155" s="162"/>
    </row>
    <row r="1156" spans="1:7">
      <c r="A1156" s="144">
        <v>2210108</v>
      </c>
      <c r="B1156" s="188" t="s">
        <v>990</v>
      </c>
      <c r="C1156" s="181"/>
      <c r="D1156" s="165">
        <v>6774</v>
      </c>
      <c r="E1156" s="181">
        <v>12991</v>
      </c>
      <c r="F1156" s="162"/>
      <c r="G1156" s="162"/>
    </row>
    <row r="1157" spans="1:7">
      <c r="A1157" s="144">
        <v>2210109</v>
      </c>
      <c r="B1157" s="188" t="s">
        <v>991</v>
      </c>
      <c r="C1157" s="181"/>
      <c r="D1157" s="165"/>
      <c r="E1157" s="145"/>
      <c r="F1157" s="162"/>
      <c r="G1157" s="162"/>
    </row>
    <row r="1158" ht="14.25" spans="1:7">
      <c r="A1158" s="144">
        <v>2210199</v>
      </c>
      <c r="B1158" s="188" t="s">
        <v>992</v>
      </c>
      <c r="C1158" s="178">
        <v>245</v>
      </c>
      <c r="D1158" s="165">
        <v>2000</v>
      </c>
      <c r="E1158" s="145"/>
      <c r="F1158" s="162">
        <f>E1158/C1158*100</f>
        <v>0</v>
      </c>
      <c r="G1158" s="162">
        <f>E1158/D1158*100</f>
        <v>0</v>
      </c>
    </row>
    <row r="1159" spans="1:7">
      <c r="A1159" s="144">
        <v>22102</v>
      </c>
      <c r="B1159" s="188" t="s">
        <v>993</v>
      </c>
      <c r="C1159" s="145">
        <f>SUM(C1160:C1162)</f>
        <v>199</v>
      </c>
      <c r="D1159" s="92">
        <f>SUM(D1160:D1162)</f>
        <v>1148</v>
      </c>
      <c r="E1159" s="145">
        <f>SUM(E1160:E1162)</f>
        <v>3089</v>
      </c>
      <c r="F1159" s="162">
        <f>E1159/C1159*100</f>
        <v>1552.26130653266</v>
      </c>
      <c r="G1159" s="162">
        <f>E1159/D1159*100</f>
        <v>269.076655052265</v>
      </c>
    </row>
    <row r="1160" ht="14.25" spans="1:7">
      <c r="A1160" s="144">
        <v>2210201</v>
      </c>
      <c r="B1160" s="188" t="s">
        <v>994</v>
      </c>
      <c r="C1160" s="178">
        <v>199</v>
      </c>
      <c r="D1160" s="165">
        <v>1148</v>
      </c>
      <c r="E1160" s="181">
        <v>3089</v>
      </c>
      <c r="F1160" s="162">
        <f>E1160/C1160*100</f>
        <v>1552.26130653266</v>
      </c>
      <c r="G1160" s="162">
        <f>E1160/D1160*100</f>
        <v>269.076655052265</v>
      </c>
    </row>
    <row r="1161" spans="1:7">
      <c r="A1161" s="144">
        <v>2210202</v>
      </c>
      <c r="B1161" s="188" t="s">
        <v>995</v>
      </c>
      <c r="C1161" s="145"/>
      <c r="D1161" s="92"/>
      <c r="E1161" s="145"/>
      <c r="F1161" s="162"/>
      <c r="G1161" s="162"/>
    </row>
    <row r="1162" spans="1:7">
      <c r="A1162" s="144">
        <v>2210203</v>
      </c>
      <c r="B1162" s="188" t="s">
        <v>996</v>
      </c>
      <c r="C1162" s="145"/>
      <c r="D1162" s="92"/>
      <c r="E1162" s="145"/>
      <c r="F1162" s="162"/>
      <c r="G1162" s="162"/>
    </row>
    <row r="1163" spans="1:7">
      <c r="A1163" s="144">
        <v>22103</v>
      </c>
      <c r="B1163" s="188" t="s">
        <v>997</v>
      </c>
      <c r="C1163" s="145">
        <f>SUM(C1164:C1166)</f>
        <v>0</v>
      </c>
      <c r="D1163" s="92">
        <f>SUM(D1164:D1166)</f>
        <v>0</v>
      </c>
      <c r="E1163" s="145">
        <f>SUM(E1164:E1166)</f>
        <v>0</v>
      </c>
      <c r="F1163" s="162"/>
      <c r="G1163" s="162"/>
    </row>
    <row r="1164" spans="1:7">
      <c r="A1164" s="144">
        <v>2210301</v>
      </c>
      <c r="B1164" s="188" t="s">
        <v>998</v>
      </c>
      <c r="C1164" s="145"/>
      <c r="D1164" s="92"/>
      <c r="E1164" s="145"/>
      <c r="F1164" s="162"/>
      <c r="G1164" s="162"/>
    </row>
    <row r="1165" spans="1:7">
      <c r="A1165" s="144">
        <v>2210302</v>
      </c>
      <c r="B1165" s="188" t="s">
        <v>999</v>
      </c>
      <c r="C1165" s="145"/>
      <c r="D1165" s="92"/>
      <c r="E1165" s="145"/>
      <c r="F1165" s="162"/>
      <c r="G1165" s="162"/>
    </row>
    <row r="1166" spans="1:7">
      <c r="A1166" s="144">
        <v>2210399</v>
      </c>
      <c r="B1166" s="188" t="s">
        <v>1000</v>
      </c>
      <c r="C1166" s="145"/>
      <c r="D1166" s="92"/>
      <c r="E1166" s="145"/>
      <c r="F1166" s="162"/>
      <c r="G1166" s="162"/>
    </row>
    <row r="1167" spans="1:7">
      <c r="A1167" s="144">
        <v>222</v>
      </c>
      <c r="B1167" s="188" t="s">
        <v>1001</v>
      </c>
      <c r="C1167" s="145">
        <f>SUM(C1168,C1186,C1192,C1198)</f>
        <v>39</v>
      </c>
      <c r="D1167" s="92">
        <f>SUM(D1168,D1186,D1192,D1198)</f>
        <v>91</v>
      </c>
      <c r="E1167" s="145">
        <f>SUM(E1168,E1186,E1192,E1198)</f>
        <v>200</v>
      </c>
      <c r="F1167" s="162">
        <f>E1167/C1167*100</f>
        <v>512.820512820513</v>
      </c>
      <c r="G1167" s="162">
        <f>E1167/D1167*100</f>
        <v>219.78021978022</v>
      </c>
    </row>
    <row r="1168" spans="1:7">
      <c r="A1168" s="144">
        <v>22201</v>
      </c>
      <c r="B1168" s="188" t="s">
        <v>1002</v>
      </c>
      <c r="C1168" s="145">
        <f>SUM(C1169:C1185)</f>
        <v>39</v>
      </c>
      <c r="D1168" s="92">
        <f>SUM(D1169:D1185)</f>
        <v>91</v>
      </c>
      <c r="E1168" s="145">
        <f>SUM(E1169:E1185)</f>
        <v>200</v>
      </c>
      <c r="F1168" s="162">
        <f>E1168/C1168*100</f>
        <v>512.820512820513</v>
      </c>
      <c r="G1168" s="162">
        <f>E1168/D1168*100</f>
        <v>219.78021978022</v>
      </c>
    </row>
    <row r="1169" spans="1:7">
      <c r="A1169" s="144">
        <v>2220101</v>
      </c>
      <c r="B1169" s="188" t="s">
        <v>111</v>
      </c>
      <c r="C1169" s="145"/>
      <c r="D1169" s="92"/>
      <c r="E1169" s="145"/>
      <c r="F1169" s="162"/>
      <c r="G1169" s="162"/>
    </row>
    <row r="1170" spans="1:7">
      <c r="A1170" s="144">
        <v>2220102</v>
      </c>
      <c r="B1170" s="188" t="s">
        <v>112</v>
      </c>
      <c r="C1170" s="145"/>
      <c r="D1170" s="92"/>
      <c r="E1170" s="145"/>
      <c r="F1170" s="162"/>
      <c r="G1170" s="162"/>
    </row>
    <row r="1171" spans="1:7">
      <c r="A1171" s="144">
        <v>2220103</v>
      </c>
      <c r="B1171" s="188" t="s">
        <v>113</v>
      </c>
      <c r="C1171" s="145"/>
      <c r="D1171" s="92"/>
      <c r="E1171" s="145"/>
      <c r="F1171" s="162"/>
      <c r="G1171" s="162"/>
    </row>
    <row r="1172" spans="1:7">
      <c r="A1172" s="144">
        <v>2220104</v>
      </c>
      <c r="B1172" s="188" t="s">
        <v>1003</v>
      </c>
      <c r="C1172" s="145"/>
      <c r="D1172" s="92"/>
      <c r="E1172" s="145"/>
      <c r="F1172" s="162"/>
      <c r="G1172" s="162"/>
    </row>
    <row r="1173" spans="1:7">
      <c r="A1173" s="144">
        <v>2220105</v>
      </c>
      <c r="B1173" s="188" t="s">
        <v>1004</v>
      </c>
      <c r="C1173" s="145"/>
      <c r="D1173" s="92"/>
      <c r="E1173" s="145"/>
      <c r="F1173" s="162"/>
      <c r="G1173" s="162"/>
    </row>
    <row r="1174" spans="1:7">
      <c r="A1174" s="144">
        <v>2220106</v>
      </c>
      <c r="B1174" s="188" t="s">
        <v>1005</v>
      </c>
      <c r="C1174" s="145"/>
      <c r="D1174" s="92"/>
      <c r="E1174" s="145"/>
      <c r="F1174" s="162"/>
      <c r="G1174" s="162"/>
    </row>
    <row r="1175" spans="1:7">
      <c r="A1175" s="144">
        <v>2220107</v>
      </c>
      <c r="B1175" s="188" t="s">
        <v>1006</v>
      </c>
      <c r="C1175" s="145"/>
      <c r="D1175" s="92"/>
      <c r="E1175" s="145"/>
      <c r="F1175" s="162"/>
      <c r="G1175" s="162"/>
    </row>
    <row r="1176" spans="1:7">
      <c r="A1176" s="144">
        <v>2220112</v>
      </c>
      <c r="B1176" s="188" t="s">
        <v>1007</v>
      </c>
      <c r="C1176" s="145"/>
      <c r="D1176" s="92"/>
      <c r="E1176" s="145"/>
      <c r="F1176" s="162"/>
      <c r="G1176" s="162"/>
    </row>
    <row r="1177" spans="1:7">
      <c r="A1177" s="144">
        <v>2220113</v>
      </c>
      <c r="B1177" s="188" t="s">
        <v>1008</v>
      </c>
      <c r="C1177" s="145"/>
      <c r="D1177" s="92"/>
      <c r="E1177" s="145"/>
      <c r="F1177" s="162"/>
      <c r="G1177" s="162"/>
    </row>
    <row r="1178" spans="1:7">
      <c r="A1178" s="144">
        <v>2220114</v>
      </c>
      <c r="B1178" s="188" t="s">
        <v>1009</v>
      </c>
      <c r="C1178" s="145"/>
      <c r="D1178" s="92"/>
      <c r="E1178" s="145"/>
      <c r="F1178" s="162"/>
      <c r="G1178" s="162"/>
    </row>
    <row r="1179" spans="1:7">
      <c r="A1179" s="144">
        <v>2220115</v>
      </c>
      <c r="B1179" s="188" t="s">
        <v>1010</v>
      </c>
      <c r="C1179" s="145"/>
      <c r="D1179" s="92"/>
      <c r="E1179" s="145"/>
      <c r="F1179" s="162"/>
      <c r="G1179" s="162"/>
    </row>
    <row r="1180" spans="1:7">
      <c r="A1180" s="144">
        <v>2220118</v>
      </c>
      <c r="B1180" s="188" t="s">
        <v>1011</v>
      </c>
      <c r="C1180" s="145"/>
      <c r="D1180" s="92"/>
      <c r="E1180" s="145"/>
      <c r="F1180" s="162"/>
      <c r="G1180" s="162"/>
    </row>
    <row r="1181" spans="1:7">
      <c r="A1181" s="144">
        <v>2220119</v>
      </c>
      <c r="B1181" s="188" t="s">
        <v>1012</v>
      </c>
      <c r="C1181" s="145"/>
      <c r="D1181" s="92"/>
      <c r="E1181" s="145"/>
      <c r="F1181" s="162"/>
      <c r="G1181" s="162"/>
    </row>
    <row r="1182" spans="1:7">
      <c r="A1182" s="144">
        <v>2220120</v>
      </c>
      <c r="B1182" s="188" t="s">
        <v>1013</v>
      </c>
      <c r="C1182" s="145"/>
      <c r="D1182" s="92"/>
      <c r="E1182" s="145"/>
      <c r="F1182" s="162"/>
      <c r="G1182" s="162"/>
    </row>
    <row r="1183" spans="1:7">
      <c r="A1183" s="144">
        <v>2220121</v>
      </c>
      <c r="B1183" s="188" t="s">
        <v>1014</v>
      </c>
      <c r="C1183" s="145"/>
      <c r="D1183" s="92"/>
      <c r="E1183" s="145"/>
      <c r="F1183" s="162"/>
      <c r="G1183" s="162"/>
    </row>
    <row r="1184" spans="1:7">
      <c r="A1184" s="144">
        <v>2220150</v>
      </c>
      <c r="B1184" s="188" t="s">
        <v>120</v>
      </c>
      <c r="C1184" s="145"/>
      <c r="D1184" s="92"/>
      <c r="E1184" s="145"/>
      <c r="F1184" s="162"/>
      <c r="G1184" s="162"/>
    </row>
    <row r="1185" ht="14.25" spans="1:7">
      <c r="A1185" s="144">
        <v>2220199</v>
      </c>
      <c r="B1185" s="188" t="s">
        <v>1015</v>
      </c>
      <c r="C1185" s="178">
        <v>39</v>
      </c>
      <c r="D1185" s="165">
        <v>91</v>
      </c>
      <c r="E1185" s="181">
        <v>200</v>
      </c>
      <c r="F1185" s="162">
        <f>E1185/C1185*100</f>
        <v>512.820512820513</v>
      </c>
      <c r="G1185" s="162">
        <f>E1185/D1185*100</f>
        <v>219.78021978022</v>
      </c>
    </row>
    <row r="1186" spans="1:7">
      <c r="A1186" s="144">
        <v>22203</v>
      </c>
      <c r="B1186" s="188" t="s">
        <v>1016</v>
      </c>
      <c r="C1186" s="145">
        <f>SUM(C1187:C1191)</f>
        <v>0</v>
      </c>
      <c r="D1186" s="92">
        <f>SUM(D1187:D1191)</f>
        <v>0</v>
      </c>
      <c r="E1186" s="145">
        <f>SUM(E1187:E1191)</f>
        <v>0</v>
      </c>
      <c r="F1186" s="162"/>
      <c r="G1186" s="162"/>
    </row>
    <row r="1187" spans="1:7">
      <c r="A1187" s="144">
        <v>2220301</v>
      </c>
      <c r="B1187" s="188" t="s">
        <v>1017</v>
      </c>
      <c r="C1187" s="145"/>
      <c r="D1187" s="92"/>
      <c r="E1187" s="145"/>
      <c r="F1187" s="162"/>
      <c r="G1187" s="162"/>
    </row>
    <row r="1188" spans="1:7">
      <c r="A1188" s="144">
        <v>2220303</v>
      </c>
      <c r="B1188" s="188" t="s">
        <v>1018</v>
      </c>
      <c r="C1188" s="145"/>
      <c r="D1188" s="92"/>
      <c r="E1188" s="145"/>
      <c r="F1188" s="162"/>
      <c r="G1188" s="162"/>
    </row>
    <row r="1189" spans="1:7">
      <c r="A1189" s="144">
        <v>2220304</v>
      </c>
      <c r="B1189" s="188" t="s">
        <v>1019</v>
      </c>
      <c r="C1189" s="145"/>
      <c r="D1189" s="92"/>
      <c r="E1189" s="145"/>
      <c r="F1189" s="162"/>
      <c r="G1189" s="162"/>
    </row>
    <row r="1190" spans="1:7">
      <c r="A1190" s="144">
        <v>2220305</v>
      </c>
      <c r="B1190" s="188" t="s">
        <v>1020</v>
      </c>
      <c r="C1190" s="145"/>
      <c r="D1190" s="92"/>
      <c r="E1190" s="145"/>
      <c r="F1190" s="162"/>
      <c r="G1190" s="162"/>
    </row>
    <row r="1191" spans="1:7">
      <c r="A1191" s="144">
        <v>2220399</v>
      </c>
      <c r="B1191" s="188" t="s">
        <v>1021</v>
      </c>
      <c r="C1191" s="145"/>
      <c r="D1191" s="92"/>
      <c r="E1191" s="145"/>
      <c r="F1191" s="162"/>
      <c r="G1191" s="162"/>
    </row>
    <row r="1192" spans="1:7">
      <c r="A1192" s="144">
        <v>22204</v>
      </c>
      <c r="B1192" s="188" t="s">
        <v>1022</v>
      </c>
      <c r="C1192" s="145">
        <f>SUM(C1193:C1197)</f>
        <v>0</v>
      </c>
      <c r="D1192" s="92">
        <f>SUM(D1193:D1197)</f>
        <v>0</v>
      </c>
      <c r="E1192" s="145">
        <f>SUM(E1193:E1197)</f>
        <v>0</v>
      </c>
      <c r="F1192" s="162"/>
      <c r="G1192" s="162"/>
    </row>
    <row r="1193" spans="1:7">
      <c r="A1193" s="144">
        <v>2220401</v>
      </c>
      <c r="B1193" s="188" t="s">
        <v>1023</v>
      </c>
      <c r="C1193" s="145"/>
      <c r="D1193" s="92"/>
      <c r="E1193" s="145"/>
      <c r="F1193" s="162"/>
      <c r="G1193" s="162"/>
    </row>
    <row r="1194" spans="1:7">
      <c r="A1194" s="144">
        <v>2220402</v>
      </c>
      <c r="B1194" s="188" t="s">
        <v>1024</v>
      </c>
      <c r="C1194" s="145"/>
      <c r="D1194" s="92"/>
      <c r="E1194" s="145"/>
      <c r="F1194" s="162"/>
      <c r="G1194" s="162"/>
    </row>
    <row r="1195" spans="1:7">
      <c r="A1195" s="144">
        <v>2220403</v>
      </c>
      <c r="B1195" s="188" t="s">
        <v>1025</v>
      </c>
      <c r="C1195" s="145"/>
      <c r="D1195" s="92"/>
      <c r="E1195" s="145"/>
      <c r="F1195" s="162"/>
      <c r="G1195" s="162"/>
    </row>
    <row r="1196" spans="1:7">
      <c r="A1196" s="144">
        <v>2220404</v>
      </c>
      <c r="B1196" s="188" t="s">
        <v>1026</v>
      </c>
      <c r="C1196" s="145"/>
      <c r="D1196" s="92"/>
      <c r="E1196" s="145"/>
      <c r="F1196" s="162"/>
      <c r="G1196" s="162"/>
    </row>
    <row r="1197" spans="1:7">
      <c r="A1197" s="144">
        <v>2220499</v>
      </c>
      <c r="B1197" s="188" t="s">
        <v>1027</v>
      </c>
      <c r="C1197" s="145"/>
      <c r="D1197" s="92"/>
      <c r="E1197" s="145"/>
      <c r="F1197" s="162"/>
      <c r="G1197" s="162"/>
    </row>
    <row r="1198" spans="1:7">
      <c r="A1198" s="144">
        <v>22205</v>
      </c>
      <c r="B1198" s="188" t="s">
        <v>1028</v>
      </c>
      <c r="C1198" s="145">
        <f>SUM(C1199:C1210)</f>
        <v>0</v>
      </c>
      <c r="D1198" s="92">
        <f>SUM(D1199:D1210)</f>
        <v>0</v>
      </c>
      <c r="E1198" s="145">
        <f>SUM(E1199:E1210)</f>
        <v>0</v>
      </c>
      <c r="F1198" s="162"/>
      <c r="G1198" s="162"/>
    </row>
    <row r="1199" spans="1:7">
      <c r="A1199" s="144">
        <v>2220501</v>
      </c>
      <c r="B1199" s="188" t="s">
        <v>1029</v>
      </c>
      <c r="C1199" s="145"/>
      <c r="D1199" s="92"/>
      <c r="E1199" s="145"/>
      <c r="F1199" s="162"/>
      <c r="G1199" s="162"/>
    </row>
    <row r="1200" spans="1:7">
      <c r="A1200" s="144">
        <v>2220502</v>
      </c>
      <c r="B1200" s="188" t="s">
        <v>1030</v>
      </c>
      <c r="C1200" s="145"/>
      <c r="D1200" s="92"/>
      <c r="E1200" s="145"/>
      <c r="F1200" s="162"/>
      <c r="G1200" s="162"/>
    </row>
    <row r="1201" spans="1:7">
      <c r="A1201" s="144">
        <v>2220503</v>
      </c>
      <c r="B1201" s="188" t="s">
        <v>1031</v>
      </c>
      <c r="C1201" s="145"/>
      <c r="D1201" s="92"/>
      <c r="E1201" s="145"/>
      <c r="F1201" s="162"/>
      <c r="G1201" s="162"/>
    </row>
    <row r="1202" spans="1:7">
      <c r="A1202" s="144">
        <v>2220504</v>
      </c>
      <c r="B1202" s="188" t="s">
        <v>1032</v>
      </c>
      <c r="C1202" s="145"/>
      <c r="D1202" s="92"/>
      <c r="E1202" s="145"/>
      <c r="F1202" s="162"/>
      <c r="G1202" s="162"/>
    </row>
    <row r="1203" spans="1:7">
      <c r="A1203" s="144">
        <v>2220505</v>
      </c>
      <c r="B1203" s="188" t="s">
        <v>1033</v>
      </c>
      <c r="C1203" s="145"/>
      <c r="D1203" s="92"/>
      <c r="E1203" s="145"/>
      <c r="F1203" s="162"/>
      <c r="G1203" s="162"/>
    </row>
    <row r="1204" spans="1:7">
      <c r="A1204" s="144">
        <v>2220506</v>
      </c>
      <c r="B1204" s="188" t="s">
        <v>1034</v>
      </c>
      <c r="C1204" s="145"/>
      <c r="D1204" s="92"/>
      <c r="E1204" s="145"/>
      <c r="F1204" s="162"/>
      <c r="G1204" s="162"/>
    </row>
    <row r="1205" spans="1:7">
      <c r="A1205" s="144">
        <v>2220507</v>
      </c>
      <c r="B1205" s="188" t="s">
        <v>1035</v>
      </c>
      <c r="C1205" s="145"/>
      <c r="D1205" s="92"/>
      <c r="E1205" s="145"/>
      <c r="F1205" s="162"/>
      <c r="G1205" s="162"/>
    </row>
    <row r="1206" spans="1:7">
      <c r="A1206" s="144">
        <v>2220508</v>
      </c>
      <c r="B1206" s="188" t="s">
        <v>1036</v>
      </c>
      <c r="C1206" s="145"/>
      <c r="D1206" s="92"/>
      <c r="E1206" s="145"/>
      <c r="F1206" s="162"/>
      <c r="G1206" s="162"/>
    </row>
    <row r="1207" spans="1:7">
      <c r="A1207" s="144">
        <v>2220509</v>
      </c>
      <c r="B1207" s="188" t="s">
        <v>1037</v>
      </c>
      <c r="C1207" s="145"/>
      <c r="D1207" s="92"/>
      <c r="E1207" s="145"/>
      <c r="F1207" s="162"/>
      <c r="G1207" s="162"/>
    </row>
    <row r="1208" spans="1:7">
      <c r="A1208" s="144">
        <v>2220510</v>
      </c>
      <c r="B1208" s="188" t="s">
        <v>1038</v>
      </c>
      <c r="C1208" s="145"/>
      <c r="D1208" s="92"/>
      <c r="E1208" s="145"/>
      <c r="F1208" s="162"/>
      <c r="G1208" s="162"/>
    </row>
    <row r="1209" spans="1:7">
      <c r="A1209" s="144">
        <v>2220511</v>
      </c>
      <c r="B1209" s="188" t="s">
        <v>1039</v>
      </c>
      <c r="C1209" s="145"/>
      <c r="D1209" s="92"/>
      <c r="E1209" s="145"/>
      <c r="F1209" s="162"/>
      <c r="G1209" s="162"/>
    </row>
    <row r="1210" spans="1:7">
      <c r="A1210" s="144">
        <v>2220599</v>
      </c>
      <c r="B1210" s="188" t="s">
        <v>1040</v>
      </c>
      <c r="C1210" s="145"/>
      <c r="D1210" s="92"/>
      <c r="E1210" s="145"/>
      <c r="F1210" s="162"/>
      <c r="G1210" s="162"/>
    </row>
    <row r="1211" spans="1:7">
      <c r="A1211" s="144">
        <v>224</v>
      </c>
      <c r="B1211" s="188" t="s">
        <v>1041</v>
      </c>
      <c r="C1211" s="145">
        <f>SUM(C1212,C1223,C1229,C1237,C1250,C1254,C1258)</f>
        <v>1426</v>
      </c>
      <c r="D1211" s="92">
        <f>SUM(D1212,D1223,D1229,D1237,D1250,D1254,D1258)</f>
        <v>2011</v>
      </c>
      <c r="E1211" s="145">
        <f>SUM(E1212,E1223,E1229,E1237,E1250,E1254,E1258)</f>
        <v>2270</v>
      </c>
      <c r="F1211" s="162">
        <f>E1211/C1211*100</f>
        <v>159.186535764376</v>
      </c>
      <c r="G1211" s="162">
        <f>E1211/D1211*100</f>
        <v>112.879164594729</v>
      </c>
    </row>
    <row r="1212" spans="1:7">
      <c r="A1212" s="144">
        <v>22401</v>
      </c>
      <c r="B1212" s="188" t="s">
        <v>1042</v>
      </c>
      <c r="C1212" s="145">
        <f>SUM(C1213:C1222)</f>
        <v>138</v>
      </c>
      <c r="D1212" s="92">
        <f>SUM(D1213:D1222)</f>
        <v>521</v>
      </c>
      <c r="E1212" s="145">
        <f>SUM(E1213:E1222)</f>
        <v>95</v>
      </c>
      <c r="F1212" s="162">
        <f>E1212/C1212*100</f>
        <v>68.8405797101449</v>
      </c>
      <c r="G1212" s="162">
        <f>E1212/D1212*100</f>
        <v>18.2341650671785</v>
      </c>
    </row>
    <row r="1213" spans="1:7">
      <c r="A1213" s="144">
        <v>2240101</v>
      </c>
      <c r="B1213" s="188" t="s">
        <v>111</v>
      </c>
      <c r="C1213" s="145"/>
      <c r="D1213" s="165">
        <v>371</v>
      </c>
      <c r="E1213" s="181">
        <v>4</v>
      </c>
      <c r="F1213" s="162"/>
      <c r="G1213" s="162"/>
    </row>
    <row r="1214" spans="1:7">
      <c r="A1214" s="144">
        <v>2240102</v>
      </c>
      <c r="B1214" s="188" t="s">
        <v>112</v>
      </c>
      <c r="C1214" s="145"/>
      <c r="D1214" s="165">
        <v>85</v>
      </c>
      <c r="E1214" s="181">
        <v>60</v>
      </c>
      <c r="F1214" s="162"/>
      <c r="G1214" s="162"/>
    </row>
    <row r="1215" spans="1:7">
      <c r="A1215" s="144">
        <v>2240103</v>
      </c>
      <c r="B1215" s="188" t="s">
        <v>113</v>
      </c>
      <c r="C1215" s="145"/>
      <c r="D1215" s="92"/>
      <c r="E1215" s="181"/>
      <c r="F1215" s="162"/>
      <c r="G1215" s="162"/>
    </row>
    <row r="1216" spans="1:7">
      <c r="A1216" s="144">
        <v>2240104</v>
      </c>
      <c r="B1216" s="188" t="s">
        <v>1043</v>
      </c>
      <c r="C1216" s="145"/>
      <c r="D1216" s="165">
        <v>10</v>
      </c>
      <c r="E1216" s="181">
        <v>26</v>
      </c>
      <c r="F1216" s="162"/>
      <c r="G1216" s="162"/>
    </row>
    <row r="1217" spans="1:7">
      <c r="A1217" s="144">
        <v>2240105</v>
      </c>
      <c r="B1217" s="188" t="s">
        <v>1044</v>
      </c>
      <c r="C1217" s="145"/>
      <c r="D1217" s="92"/>
      <c r="E1217" s="181"/>
      <c r="F1217" s="162"/>
      <c r="G1217" s="162"/>
    </row>
    <row r="1218" ht="14.25" spans="1:7">
      <c r="A1218" s="144">
        <v>2240106</v>
      </c>
      <c r="B1218" s="188" t="s">
        <v>1045</v>
      </c>
      <c r="C1218" s="178">
        <v>138</v>
      </c>
      <c r="D1218" s="165">
        <v>7</v>
      </c>
      <c r="E1218" s="181"/>
      <c r="F1218" s="162">
        <f>E1218/C1218*100</f>
        <v>0</v>
      </c>
      <c r="G1218" s="162">
        <f>E1218/D1218*100</f>
        <v>0</v>
      </c>
    </row>
    <row r="1219" spans="1:7">
      <c r="A1219" s="144">
        <v>2240108</v>
      </c>
      <c r="B1219" s="188" t="s">
        <v>1046</v>
      </c>
      <c r="C1219" s="145"/>
      <c r="D1219" s="92"/>
      <c r="E1219" s="181"/>
      <c r="F1219" s="162"/>
      <c r="G1219" s="162"/>
    </row>
    <row r="1220" spans="1:7">
      <c r="A1220" s="144">
        <v>2240109</v>
      </c>
      <c r="B1220" s="188" t="s">
        <v>1047</v>
      </c>
      <c r="C1220" s="145"/>
      <c r="D1220" s="165">
        <v>14</v>
      </c>
      <c r="E1220" s="181"/>
      <c r="F1220" s="162"/>
      <c r="G1220" s="162"/>
    </row>
    <row r="1221" spans="1:7">
      <c r="A1221" s="144">
        <v>2240150</v>
      </c>
      <c r="B1221" s="188" t="s">
        <v>120</v>
      </c>
      <c r="C1221" s="145"/>
      <c r="D1221" s="92"/>
      <c r="E1221" s="181"/>
      <c r="F1221" s="162"/>
      <c r="G1221" s="162"/>
    </row>
    <row r="1222" spans="1:7">
      <c r="A1222" s="144">
        <v>2240199</v>
      </c>
      <c r="B1222" s="188" t="s">
        <v>1048</v>
      </c>
      <c r="C1222" s="145"/>
      <c r="D1222" s="92">
        <v>34</v>
      </c>
      <c r="E1222" s="181">
        <v>5</v>
      </c>
      <c r="F1222" s="162"/>
      <c r="G1222" s="162"/>
    </row>
    <row r="1223" spans="1:7">
      <c r="A1223" s="144">
        <v>22402</v>
      </c>
      <c r="B1223" s="188" t="s">
        <v>1049</v>
      </c>
      <c r="C1223" s="145">
        <f>SUM(C1224:C1228)</f>
        <v>902</v>
      </c>
      <c r="D1223" s="92">
        <f>SUM(D1224:D1228)</f>
        <v>1450</v>
      </c>
      <c r="E1223" s="145">
        <f>SUM(E1224:E1228)</f>
        <v>1675</v>
      </c>
      <c r="F1223" s="162">
        <f>E1223/C1223*100</f>
        <v>185.69844789357</v>
      </c>
      <c r="G1223" s="162">
        <f>E1223/D1223*100</f>
        <v>115.51724137931</v>
      </c>
    </row>
    <row r="1224" spans="1:7">
      <c r="A1224" s="144">
        <v>2240201</v>
      </c>
      <c r="B1224" s="188" t="s">
        <v>111</v>
      </c>
      <c r="C1224" s="145"/>
      <c r="D1224" s="92"/>
      <c r="E1224" s="145"/>
      <c r="F1224" s="162"/>
      <c r="G1224" s="162"/>
    </row>
    <row r="1225" spans="1:7">
      <c r="A1225" s="144">
        <v>2240202</v>
      </c>
      <c r="B1225" s="188" t="s">
        <v>112</v>
      </c>
      <c r="C1225" s="145"/>
      <c r="D1225" s="92"/>
      <c r="E1225" s="145"/>
      <c r="F1225" s="162"/>
      <c r="G1225" s="162"/>
    </row>
    <row r="1226" spans="1:7">
      <c r="A1226" s="144">
        <v>2240203</v>
      </c>
      <c r="B1226" s="188" t="s">
        <v>113</v>
      </c>
      <c r="C1226" s="145"/>
      <c r="D1226" s="92"/>
      <c r="E1226" s="145"/>
      <c r="F1226" s="162"/>
      <c r="G1226" s="162"/>
    </row>
    <row r="1227" spans="1:7">
      <c r="A1227" s="144">
        <v>2240204</v>
      </c>
      <c r="B1227" s="188" t="s">
        <v>1050</v>
      </c>
      <c r="C1227" s="145"/>
      <c r="D1227" s="92"/>
      <c r="E1227" s="145"/>
      <c r="F1227" s="162"/>
      <c r="G1227" s="162"/>
    </row>
    <row r="1228" ht="14.25" spans="1:7">
      <c r="A1228" s="144">
        <v>2240299</v>
      </c>
      <c r="B1228" s="188" t="s">
        <v>1051</v>
      </c>
      <c r="C1228" s="178">
        <f>847+55</f>
        <v>902</v>
      </c>
      <c r="D1228" s="165">
        <v>1450</v>
      </c>
      <c r="E1228" s="181">
        <v>1675</v>
      </c>
      <c r="F1228" s="162">
        <f>E1228/C1228*100</f>
        <v>185.69844789357</v>
      </c>
      <c r="G1228" s="162">
        <f>E1228/D1228*100</f>
        <v>115.51724137931</v>
      </c>
    </row>
    <row r="1229" spans="1:7">
      <c r="A1229" s="144">
        <v>22404</v>
      </c>
      <c r="B1229" s="188" t="s">
        <v>1052</v>
      </c>
      <c r="C1229" s="145">
        <f>SUM(C1230:C1236)</f>
        <v>0</v>
      </c>
      <c r="D1229" s="92">
        <f>SUM(D1230:D1236)</f>
        <v>0</v>
      </c>
      <c r="E1229" s="145">
        <f>SUM(E1230:E1236)</f>
        <v>0</v>
      </c>
      <c r="F1229" s="162"/>
      <c r="G1229" s="162"/>
    </row>
    <row r="1230" spans="1:7">
      <c r="A1230" s="144">
        <v>2240401</v>
      </c>
      <c r="B1230" s="188" t="s">
        <v>111</v>
      </c>
      <c r="C1230" s="145"/>
      <c r="D1230" s="92"/>
      <c r="E1230" s="145"/>
      <c r="F1230" s="162"/>
      <c r="G1230" s="162"/>
    </row>
    <row r="1231" spans="1:7">
      <c r="A1231" s="144">
        <v>2240402</v>
      </c>
      <c r="B1231" s="188" t="s">
        <v>112</v>
      </c>
      <c r="C1231" s="145"/>
      <c r="D1231" s="92"/>
      <c r="E1231" s="145"/>
      <c r="F1231" s="162"/>
      <c r="G1231" s="162"/>
    </row>
    <row r="1232" spans="1:7">
      <c r="A1232" s="144">
        <v>2240403</v>
      </c>
      <c r="B1232" s="188" t="s">
        <v>113</v>
      </c>
      <c r="C1232" s="145"/>
      <c r="D1232" s="92"/>
      <c r="E1232" s="145"/>
      <c r="F1232" s="162"/>
      <c r="G1232" s="162"/>
    </row>
    <row r="1233" spans="1:7">
      <c r="A1233" s="144">
        <v>2240404</v>
      </c>
      <c r="B1233" s="188" t="s">
        <v>1053</v>
      </c>
      <c r="C1233" s="145"/>
      <c r="D1233" s="92"/>
      <c r="E1233" s="145"/>
      <c r="F1233" s="162"/>
      <c r="G1233" s="162"/>
    </row>
    <row r="1234" spans="1:7">
      <c r="A1234" s="144">
        <v>2240405</v>
      </c>
      <c r="B1234" s="188" t="s">
        <v>1054</v>
      </c>
      <c r="C1234" s="145"/>
      <c r="D1234" s="92"/>
      <c r="E1234" s="145"/>
      <c r="F1234" s="162"/>
      <c r="G1234" s="162"/>
    </row>
    <row r="1235" spans="1:7">
      <c r="A1235" s="144">
        <v>2240450</v>
      </c>
      <c r="B1235" s="188" t="s">
        <v>120</v>
      </c>
      <c r="C1235" s="145"/>
      <c r="D1235" s="92"/>
      <c r="E1235" s="145"/>
      <c r="F1235" s="162"/>
      <c r="G1235" s="162"/>
    </row>
    <row r="1236" spans="1:7">
      <c r="A1236" s="144">
        <v>2240499</v>
      </c>
      <c r="B1236" s="188" t="s">
        <v>1055</v>
      </c>
      <c r="C1236" s="145"/>
      <c r="D1236" s="92"/>
      <c r="E1236" s="145"/>
      <c r="F1236" s="162"/>
      <c r="G1236" s="162"/>
    </row>
    <row r="1237" spans="1:7">
      <c r="A1237" s="144">
        <v>22405</v>
      </c>
      <c r="B1237" s="188" t="s">
        <v>1056</v>
      </c>
      <c r="C1237" s="145">
        <f>SUM(C1238:C1249)</f>
        <v>0</v>
      </c>
      <c r="D1237" s="92">
        <f>SUM(D1238:D1249)</f>
        <v>0</v>
      </c>
      <c r="E1237" s="145">
        <f>SUM(E1238:E1249)</f>
        <v>0</v>
      </c>
      <c r="F1237" s="162"/>
      <c r="G1237" s="162"/>
    </row>
    <row r="1238" spans="1:7">
      <c r="A1238" s="144">
        <v>2240501</v>
      </c>
      <c r="B1238" s="188" t="s">
        <v>111</v>
      </c>
      <c r="C1238" s="145"/>
      <c r="D1238" s="92"/>
      <c r="E1238" s="145"/>
      <c r="F1238" s="162"/>
      <c r="G1238" s="162"/>
    </row>
    <row r="1239" spans="1:7">
      <c r="A1239" s="144">
        <v>2240502</v>
      </c>
      <c r="B1239" s="188" t="s">
        <v>112</v>
      </c>
      <c r="C1239" s="145"/>
      <c r="D1239" s="92"/>
      <c r="E1239" s="145"/>
      <c r="F1239" s="162"/>
      <c r="G1239" s="162"/>
    </row>
    <row r="1240" spans="1:7">
      <c r="A1240" s="144">
        <v>2240503</v>
      </c>
      <c r="B1240" s="188" t="s">
        <v>113</v>
      </c>
      <c r="C1240" s="145"/>
      <c r="D1240" s="92"/>
      <c r="E1240" s="145"/>
      <c r="F1240" s="162"/>
      <c r="G1240" s="162"/>
    </row>
    <row r="1241" spans="1:7">
      <c r="A1241" s="144">
        <v>2240504</v>
      </c>
      <c r="B1241" s="188" t="s">
        <v>1057</v>
      </c>
      <c r="C1241" s="145"/>
      <c r="D1241" s="92"/>
      <c r="E1241" s="145"/>
      <c r="F1241" s="162"/>
      <c r="G1241" s="162"/>
    </row>
    <row r="1242" spans="1:7">
      <c r="A1242" s="144">
        <v>2240505</v>
      </c>
      <c r="B1242" s="188" t="s">
        <v>1058</v>
      </c>
      <c r="C1242" s="145"/>
      <c r="D1242" s="92"/>
      <c r="E1242" s="145"/>
      <c r="F1242" s="162"/>
      <c r="G1242" s="162"/>
    </row>
    <row r="1243" spans="1:7">
      <c r="A1243" s="144">
        <v>2240506</v>
      </c>
      <c r="B1243" s="188" t="s">
        <v>1059</v>
      </c>
      <c r="C1243" s="145"/>
      <c r="D1243" s="92"/>
      <c r="E1243" s="145"/>
      <c r="F1243" s="162"/>
      <c r="G1243" s="162"/>
    </row>
    <row r="1244" spans="1:7">
      <c r="A1244" s="144">
        <v>2240507</v>
      </c>
      <c r="B1244" s="188" t="s">
        <v>1060</v>
      </c>
      <c r="C1244" s="145"/>
      <c r="D1244" s="92"/>
      <c r="E1244" s="145"/>
      <c r="F1244" s="162"/>
      <c r="G1244" s="162"/>
    </row>
    <row r="1245" spans="1:7">
      <c r="A1245" s="144">
        <v>2240508</v>
      </c>
      <c r="B1245" s="188" t="s">
        <v>1061</v>
      </c>
      <c r="C1245" s="145"/>
      <c r="D1245" s="92"/>
      <c r="E1245" s="145"/>
      <c r="F1245" s="162"/>
      <c r="G1245" s="162"/>
    </row>
    <row r="1246" spans="1:7">
      <c r="A1246" s="144">
        <v>2240509</v>
      </c>
      <c r="B1246" s="188" t="s">
        <v>1062</v>
      </c>
      <c r="C1246" s="145"/>
      <c r="D1246" s="92"/>
      <c r="E1246" s="145"/>
      <c r="F1246" s="162"/>
      <c r="G1246" s="162"/>
    </row>
    <row r="1247" spans="1:7">
      <c r="A1247" s="144">
        <v>2240510</v>
      </c>
      <c r="B1247" s="188" t="s">
        <v>1063</v>
      </c>
      <c r="C1247" s="145"/>
      <c r="D1247" s="92"/>
      <c r="E1247" s="145"/>
      <c r="F1247" s="162"/>
      <c r="G1247" s="162"/>
    </row>
    <row r="1248" spans="1:7">
      <c r="A1248" s="144">
        <v>2240550</v>
      </c>
      <c r="B1248" s="188" t="s">
        <v>1064</v>
      </c>
      <c r="C1248" s="145"/>
      <c r="D1248" s="92"/>
      <c r="E1248" s="145"/>
      <c r="F1248" s="162"/>
      <c r="G1248" s="162"/>
    </row>
    <row r="1249" spans="1:7">
      <c r="A1249" s="144">
        <v>2240599</v>
      </c>
      <c r="B1249" s="188" t="s">
        <v>1065</v>
      </c>
      <c r="C1249" s="145"/>
      <c r="D1249" s="92"/>
      <c r="E1249" s="145"/>
      <c r="F1249" s="162"/>
      <c r="G1249" s="162"/>
    </row>
    <row r="1250" spans="1:7">
      <c r="A1250" s="144">
        <v>22406</v>
      </c>
      <c r="B1250" s="188" t="s">
        <v>1066</v>
      </c>
      <c r="C1250" s="145">
        <f>SUM(C1251:C1253)</f>
        <v>0</v>
      </c>
      <c r="D1250" s="92">
        <f>SUM(D1251:D1253)</f>
        <v>0</v>
      </c>
      <c r="E1250" s="145">
        <f>SUM(E1251:E1253)</f>
        <v>0</v>
      </c>
      <c r="F1250" s="162"/>
      <c r="G1250" s="162"/>
    </row>
    <row r="1251" spans="1:7">
      <c r="A1251" s="144">
        <v>2240601</v>
      </c>
      <c r="B1251" s="188" t="s">
        <v>1067</v>
      </c>
      <c r="C1251" s="145"/>
      <c r="D1251" s="92"/>
      <c r="E1251" s="145"/>
      <c r="F1251" s="162"/>
      <c r="G1251" s="162"/>
    </row>
    <row r="1252" spans="1:7">
      <c r="A1252" s="144">
        <v>2240602</v>
      </c>
      <c r="B1252" s="188" t="s">
        <v>1068</v>
      </c>
      <c r="C1252" s="145"/>
      <c r="D1252" s="92"/>
      <c r="E1252" s="145"/>
      <c r="F1252" s="162"/>
      <c r="G1252" s="162"/>
    </row>
    <row r="1253" spans="1:7">
      <c r="A1253" s="144">
        <v>2240699</v>
      </c>
      <c r="B1253" s="188" t="s">
        <v>1069</v>
      </c>
      <c r="C1253" s="145"/>
      <c r="D1253" s="92"/>
      <c r="E1253" s="145"/>
      <c r="F1253" s="162"/>
      <c r="G1253" s="162"/>
    </row>
    <row r="1254" spans="1:7">
      <c r="A1254" s="144">
        <v>22407</v>
      </c>
      <c r="B1254" s="188" t="s">
        <v>1070</v>
      </c>
      <c r="C1254" s="145">
        <f>SUM(C1255:C1257)</f>
        <v>184</v>
      </c>
      <c r="D1254" s="92">
        <f>SUM(D1255:D1257)</f>
        <v>40</v>
      </c>
      <c r="E1254" s="145">
        <f>SUM(E1255:E1257)</f>
        <v>0</v>
      </c>
      <c r="F1254" s="162">
        <f t="shared" ref="F1254:F1261" si="9">E1254/C1254*100</f>
        <v>0</v>
      </c>
      <c r="G1254" s="162">
        <f>E1254/D1254*100</f>
        <v>0</v>
      </c>
    </row>
    <row r="1255" ht="14.25" spans="1:7">
      <c r="A1255" s="144">
        <v>2240703</v>
      </c>
      <c r="B1255" s="188" t="s">
        <v>1071</v>
      </c>
      <c r="C1255" s="178">
        <v>114</v>
      </c>
      <c r="D1255" s="92"/>
      <c r="E1255" s="145"/>
      <c r="F1255" s="162">
        <f t="shared" si="9"/>
        <v>0</v>
      </c>
      <c r="G1255" s="162"/>
    </row>
    <row r="1256" ht="14.25" spans="1:7">
      <c r="A1256" s="144">
        <v>2240704</v>
      </c>
      <c r="B1256" s="188" t="s">
        <v>1072</v>
      </c>
      <c r="C1256" s="178">
        <v>42</v>
      </c>
      <c r="D1256" s="92"/>
      <c r="E1256" s="145"/>
      <c r="F1256" s="162">
        <f t="shared" si="9"/>
        <v>0</v>
      </c>
      <c r="G1256" s="162"/>
    </row>
    <row r="1257" ht="14.25" spans="1:7">
      <c r="A1257" s="144">
        <v>2240799</v>
      </c>
      <c r="B1257" s="188" t="s">
        <v>1073</v>
      </c>
      <c r="C1257" s="178">
        <v>28</v>
      </c>
      <c r="D1257" s="92">
        <v>40</v>
      </c>
      <c r="E1257" s="145"/>
      <c r="F1257" s="162">
        <f t="shared" si="9"/>
        <v>0</v>
      </c>
      <c r="G1257" s="162">
        <f>E1257/D1257*100</f>
        <v>0</v>
      </c>
    </row>
    <row r="1258" spans="1:7">
      <c r="A1258" s="144">
        <v>22499</v>
      </c>
      <c r="B1258" s="188" t="s">
        <v>1074</v>
      </c>
      <c r="C1258" s="145">
        <f>SUM(C1259)</f>
        <v>202</v>
      </c>
      <c r="D1258" s="92">
        <f>SUM(D1259)</f>
        <v>0</v>
      </c>
      <c r="E1258" s="145">
        <f>SUM(E1259)</f>
        <v>500</v>
      </c>
      <c r="F1258" s="162">
        <f t="shared" si="9"/>
        <v>247.524752475248</v>
      </c>
      <c r="G1258" s="162"/>
    </row>
    <row r="1259" ht="17.25" spans="1:7">
      <c r="A1259" s="179">
        <v>2249999</v>
      </c>
      <c r="B1259" s="189" t="s">
        <v>1075</v>
      </c>
      <c r="C1259" s="178">
        <v>202</v>
      </c>
      <c r="D1259" s="92"/>
      <c r="E1259" s="181">
        <v>500</v>
      </c>
      <c r="F1259" s="162">
        <f t="shared" si="9"/>
        <v>247.524752475248</v>
      </c>
      <c r="G1259" s="162"/>
    </row>
    <row r="1260" ht="14.25" spans="1:7">
      <c r="A1260" s="144">
        <v>227</v>
      </c>
      <c r="B1260" s="188" t="s">
        <v>1076</v>
      </c>
      <c r="C1260" s="193">
        <v>3000</v>
      </c>
      <c r="D1260" s="92"/>
      <c r="E1260" s="181">
        <v>3000</v>
      </c>
      <c r="F1260" s="162">
        <f t="shared" si="9"/>
        <v>100</v>
      </c>
      <c r="G1260" s="162"/>
    </row>
    <row r="1261" spans="1:7">
      <c r="A1261" s="144">
        <v>229</v>
      </c>
      <c r="B1261" s="161" t="s">
        <v>1077</v>
      </c>
      <c r="C1261" s="145">
        <f>SUM(C1262,C1264)</f>
        <v>1107</v>
      </c>
      <c r="D1261" s="92">
        <f>SUM(D1262,D1264)</f>
        <v>0</v>
      </c>
      <c r="E1261" s="145">
        <f>SUM(E1262,E1264)</f>
        <v>0</v>
      </c>
      <c r="F1261" s="162">
        <f t="shared" si="9"/>
        <v>0</v>
      </c>
      <c r="G1261" s="162"/>
    </row>
    <row r="1262" spans="1:7">
      <c r="A1262" s="144">
        <v>22902</v>
      </c>
      <c r="B1262" s="161" t="s">
        <v>1078</v>
      </c>
      <c r="C1262" s="145">
        <f>SUM(C1263)</f>
        <v>0</v>
      </c>
      <c r="D1262" s="92">
        <f>SUM(D1263)</f>
        <v>0</v>
      </c>
      <c r="E1262" s="145">
        <f>SUM(E1263)</f>
        <v>0</v>
      </c>
      <c r="F1262" s="162"/>
      <c r="G1262" s="162"/>
    </row>
    <row r="1263" ht="17.25" spans="1:7">
      <c r="A1263" s="179">
        <v>2290201</v>
      </c>
      <c r="B1263" s="194" t="s">
        <v>1079</v>
      </c>
      <c r="C1263" s="145"/>
      <c r="D1263" s="92"/>
      <c r="E1263" s="145"/>
      <c r="F1263" s="162"/>
      <c r="G1263" s="162"/>
    </row>
    <row r="1264" spans="1:7">
      <c r="A1264" s="144">
        <v>22999</v>
      </c>
      <c r="B1264" s="161" t="s">
        <v>942</v>
      </c>
      <c r="C1264" s="145">
        <f>SUM(C1265)</f>
        <v>1107</v>
      </c>
      <c r="D1264" s="92">
        <f>SUM(D1265)</f>
        <v>0</v>
      </c>
      <c r="E1264" s="145">
        <f>SUM(E1265)</f>
        <v>0</v>
      </c>
      <c r="F1264" s="162">
        <f>E1264/C1264*100</f>
        <v>0</v>
      </c>
      <c r="G1264" s="162"/>
    </row>
    <row r="1265" ht="17.25" spans="1:7">
      <c r="A1265" s="179">
        <v>2299999</v>
      </c>
      <c r="B1265" s="194" t="s">
        <v>1080</v>
      </c>
      <c r="C1265" s="193">
        <v>1107</v>
      </c>
      <c r="D1265" s="92"/>
      <c r="E1265" s="145"/>
      <c r="F1265" s="162">
        <f>E1265/C1265*100</f>
        <v>0</v>
      </c>
      <c r="G1265" s="162"/>
    </row>
    <row r="1266" spans="1:7">
      <c r="A1266" s="144">
        <v>232</v>
      </c>
      <c r="B1266" s="188" t="s">
        <v>1081</v>
      </c>
      <c r="C1266" s="145">
        <f>SUM(C1267)</f>
        <v>0</v>
      </c>
      <c r="D1266" s="92">
        <f>SUM(D1267)</f>
        <v>860</v>
      </c>
      <c r="E1266" s="145">
        <f>SUM(E1267)</f>
        <v>1000</v>
      </c>
      <c r="F1266" s="162"/>
      <c r="G1266" s="162"/>
    </row>
    <row r="1267" spans="1:7">
      <c r="A1267" s="144">
        <v>23203</v>
      </c>
      <c r="B1267" s="188" t="s">
        <v>1082</v>
      </c>
      <c r="C1267" s="145">
        <f>SUM(C1268:C1271)</f>
        <v>0</v>
      </c>
      <c r="D1267" s="92">
        <f>SUM(D1268:D1271)</f>
        <v>860</v>
      </c>
      <c r="E1267" s="145">
        <f>SUM(E1268:E1271)</f>
        <v>1000</v>
      </c>
      <c r="F1267" s="162"/>
      <c r="G1267" s="162"/>
    </row>
    <row r="1268" spans="1:7">
      <c r="A1268" s="144">
        <v>2320301</v>
      </c>
      <c r="B1268" s="188" t="s">
        <v>1083</v>
      </c>
      <c r="C1268" s="145"/>
      <c r="D1268" s="195">
        <v>860</v>
      </c>
      <c r="E1268" s="181">
        <v>1000</v>
      </c>
      <c r="F1268" s="162"/>
      <c r="G1268" s="162"/>
    </row>
    <row r="1269" spans="1:7">
      <c r="A1269" s="144">
        <v>2320302</v>
      </c>
      <c r="B1269" s="188" t="s">
        <v>1084</v>
      </c>
      <c r="C1269" s="145"/>
      <c r="D1269" s="92"/>
      <c r="E1269" s="145"/>
      <c r="F1269" s="162"/>
      <c r="G1269" s="162"/>
    </row>
    <row r="1270" spans="1:7">
      <c r="A1270" s="144">
        <v>2320303</v>
      </c>
      <c r="B1270" s="188" t="s">
        <v>1085</v>
      </c>
      <c r="C1270" s="145"/>
      <c r="D1270" s="92"/>
      <c r="E1270" s="145"/>
      <c r="F1270" s="162"/>
      <c r="G1270" s="162"/>
    </row>
    <row r="1271" spans="1:7">
      <c r="A1271" s="144">
        <v>2320399</v>
      </c>
      <c r="B1271" s="188" t="s">
        <v>1086</v>
      </c>
      <c r="C1271" s="145"/>
      <c r="D1271" s="92"/>
      <c r="E1271" s="145"/>
      <c r="F1271" s="162"/>
      <c r="G1271" s="162"/>
    </row>
    <row r="1272" spans="1:7">
      <c r="A1272" s="144">
        <v>233</v>
      </c>
      <c r="B1272" s="161" t="s">
        <v>1087</v>
      </c>
      <c r="C1272" s="145">
        <f>SUM(C1273)</f>
        <v>1500</v>
      </c>
      <c r="D1272" s="92">
        <f>SUM(D1273)</f>
        <v>16</v>
      </c>
      <c r="E1272" s="145">
        <f>SUM(E1273)</f>
        <v>0</v>
      </c>
      <c r="F1272" s="162">
        <f>E1272/C1272*100</f>
        <v>0</v>
      </c>
      <c r="G1272" s="162">
        <f>E1272/D1272*100</f>
        <v>0</v>
      </c>
    </row>
    <row r="1273" ht="14.25" spans="1:7">
      <c r="A1273" s="144">
        <v>23303</v>
      </c>
      <c r="B1273" s="161" t="s">
        <v>1088</v>
      </c>
      <c r="C1273" s="178">
        <v>1500</v>
      </c>
      <c r="D1273" s="195">
        <v>16</v>
      </c>
      <c r="E1273" s="184"/>
      <c r="F1273" s="162">
        <f>E1273/C1273*100</f>
        <v>0</v>
      </c>
      <c r="G1273" s="162">
        <f>E1273/D1273*100</f>
        <v>0</v>
      </c>
    </row>
    <row r="1274" spans="1:7">
      <c r="A1274" s="144"/>
      <c r="B1274" s="161"/>
      <c r="C1274" s="145"/>
      <c r="D1274" s="92"/>
      <c r="E1274" s="145"/>
      <c r="F1274" s="145"/>
      <c r="G1274" s="145"/>
    </row>
    <row r="1275" spans="1:7">
      <c r="A1275" s="144"/>
      <c r="B1275" s="161"/>
      <c r="C1275" s="145"/>
      <c r="D1275" s="92"/>
      <c r="E1275" s="145"/>
      <c r="F1275" s="145"/>
      <c r="G1275" s="145"/>
    </row>
    <row r="1276" spans="1:7">
      <c r="A1276" s="144"/>
      <c r="B1276" s="196" t="s">
        <v>1089</v>
      </c>
      <c r="C1276" s="145">
        <f>SUM(C6,C235,C239,C258,C348,C400,C456,C513,C640,C713,C790,C813,C920,C978,C1042,C1062,C1092,C1102,C1147,C1167,C1211,C1260,C1261,C1266,C1272)</f>
        <v>202000</v>
      </c>
      <c r="D1276" s="92">
        <f>SUM(D6,D235,D239,D258,D348,D400,D456,D513,D640,D713,D790,D813,D920,D978,D1042,D1062,D1092,D1102,D1147,D1167,D1211,D1260,D1261,D1266,D1272)</f>
        <v>207012</v>
      </c>
      <c r="E1276" s="145">
        <f>SUM(E6,E235,E239,E258,E348,E400,E456,E513,E640,E713,E790,E813,E920,E978,E1042,E1062,E1092,E1102,E1147,E1167,E1211,E1260,E1261,E1266,E1272)</f>
        <v>250000</v>
      </c>
      <c r="F1276" s="162">
        <f>E1276/C1276*100</f>
        <v>123.762376237624</v>
      </c>
      <c r="G1276" s="162">
        <f>E1276/D1276*100</f>
        <v>120.765945935501</v>
      </c>
    </row>
  </sheetData>
  <mergeCells count="5">
    <mergeCell ref="A2:G2"/>
    <mergeCell ref="A4:B4"/>
    <mergeCell ref="E4:G4"/>
    <mergeCell ref="C4:C5"/>
    <mergeCell ref="D4:D5"/>
  </mergeCells>
  <printOptions horizontalCentered="1"/>
  <pageMargins left="0.313888888888889" right="0.313888888888889" top="0.354166666666667" bottom="0.354166666666667" header="0.313888888888889" footer="0.313888888888889"/>
  <pageSetup paperSize="9" scale="8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R32"/>
  <sheetViews>
    <sheetView showGridLines="0" showZeros="0" workbookViewId="0">
      <pane ySplit="5" topLeftCell="A6" activePane="bottomLeft" state="frozen"/>
      <selection/>
      <selection pane="bottomLeft" activeCell="H28" sqref="H28"/>
    </sheetView>
  </sheetViews>
  <sheetFormatPr defaultColWidth="12" defaultRowHeight="13.5"/>
  <cols>
    <col min="1" max="1" width="12" style="139"/>
    <col min="2" max="2" width="44.5" style="139" customWidth="1"/>
    <col min="3" max="3" width="12.5" style="139" customWidth="1"/>
    <col min="4" max="18" width="9.83333333333333" style="139" customWidth="1"/>
    <col min="19" max="16384" width="12" style="139"/>
  </cols>
  <sheetData>
    <row r="1" ht="14.25" spans="1:1">
      <c r="A1" s="18" t="s">
        <v>1090</v>
      </c>
    </row>
    <row r="2" s="138" customFormat="1" ht="22.5" spans="1:18">
      <c r="A2" s="52" t="s">
        <v>1091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="139" customFormat="1" ht="20.25" customHeight="1" spans="4:18">
      <c r="D3" s="141"/>
      <c r="E3" s="141"/>
      <c r="F3" s="141"/>
      <c r="G3" s="141"/>
      <c r="H3" s="141"/>
      <c r="I3" s="141"/>
      <c r="R3" s="53" t="s">
        <v>1092</v>
      </c>
    </row>
    <row r="4" s="140" customFormat="1" ht="23" customHeight="1" spans="1:18">
      <c r="A4" s="142" t="s">
        <v>101</v>
      </c>
      <c r="B4" s="142"/>
      <c r="C4" s="142" t="s">
        <v>1093</v>
      </c>
      <c r="D4" s="142">
        <v>501</v>
      </c>
      <c r="E4" s="142">
        <v>502</v>
      </c>
      <c r="F4" s="142">
        <v>503</v>
      </c>
      <c r="G4" s="142">
        <v>504</v>
      </c>
      <c r="H4" s="142">
        <v>505</v>
      </c>
      <c r="I4" s="142">
        <v>506</v>
      </c>
      <c r="J4" s="142">
        <v>507</v>
      </c>
      <c r="K4" s="142">
        <v>508</v>
      </c>
      <c r="L4" s="142">
        <v>509</v>
      </c>
      <c r="M4" s="142">
        <v>510</v>
      </c>
      <c r="N4" s="142">
        <v>511</v>
      </c>
      <c r="O4" s="142">
        <v>512</v>
      </c>
      <c r="P4" s="142">
        <v>513</v>
      </c>
      <c r="Q4" s="142">
        <v>514</v>
      </c>
      <c r="R4" s="142">
        <v>515</v>
      </c>
    </row>
    <row r="5" s="140" customFormat="1" ht="69" customHeight="1" spans="1:18">
      <c r="A5" s="142" t="s">
        <v>104</v>
      </c>
      <c r="B5" s="142" t="s">
        <v>105</v>
      </c>
      <c r="C5" s="142"/>
      <c r="D5" s="143" t="s">
        <v>1094</v>
      </c>
      <c r="E5" s="143" t="s">
        <v>1095</v>
      </c>
      <c r="F5" s="143" t="s">
        <v>1096</v>
      </c>
      <c r="G5" s="143" t="s">
        <v>1097</v>
      </c>
      <c r="H5" s="143" t="s">
        <v>1098</v>
      </c>
      <c r="I5" s="143" t="s">
        <v>1099</v>
      </c>
      <c r="J5" s="143" t="s">
        <v>1100</v>
      </c>
      <c r="K5" s="143" t="s">
        <v>1101</v>
      </c>
      <c r="L5" s="143" t="s">
        <v>1102</v>
      </c>
      <c r="M5" s="143" t="s">
        <v>1103</v>
      </c>
      <c r="N5" s="143" t="s">
        <v>1104</v>
      </c>
      <c r="O5" s="143" t="s">
        <v>1105</v>
      </c>
      <c r="P5" s="143" t="s">
        <v>80</v>
      </c>
      <c r="Q5" s="143" t="s">
        <v>1106</v>
      </c>
      <c r="R5" s="143" t="s">
        <v>1077</v>
      </c>
    </row>
    <row r="6" s="139" customFormat="1" ht="20.1" customHeight="1" spans="1:18">
      <c r="A6" s="144">
        <v>201</v>
      </c>
      <c r="B6" s="145" t="s">
        <v>1107</v>
      </c>
      <c r="C6" s="146">
        <f t="shared" ref="C6:C31" si="0">SUM(D6:R6)</f>
        <v>34200</v>
      </c>
      <c r="D6" s="145">
        <v>17355</v>
      </c>
      <c r="E6" s="145">
        <v>1330</v>
      </c>
      <c r="F6" s="145">
        <v>915</v>
      </c>
      <c r="G6" s="145"/>
      <c r="H6" s="145">
        <v>14600</v>
      </c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="139" customFormat="1" ht="20.1" customHeight="1" spans="1:18">
      <c r="A7" s="144">
        <v>202</v>
      </c>
      <c r="B7" s="145" t="s">
        <v>238</v>
      </c>
      <c r="C7" s="146">
        <f t="shared" si="0"/>
        <v>0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8" s="139" customFormat="1" ht="20.1" customHeight="1" spans="1:18">
      <c r="A8" s="144">
        <v>203</v>
      </c>
      <c r="B8" s="145" t="s">
        <v>242</v>
      </c>
      <c r="C8" s="146">
        <f t="shared" si="0"/>
        <v>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</row>
    <row r="9" s="139" customFormat="1" ht="20.1" customHeight="1" spans="1:18">
      <c r="A9" s="144">
        <v>204</v>
      </c>
      <c r="B9" s="145" t="s">
        <v>1108</v>
      </c>
      <c r="C9" s="146">
        <f t="shared" si="0"/>
        <v>8800</v>
      </c>
      <c r="D9" s="145">
        <v>6300</v>
      </c>
      <c r="E9" s="145">
        <v>1500</v>
      </c>
      <c r="F9" s="145">
        <v>1000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</row>
    <row r="10" s="139" customFormat="1" ht="20.1" customHeight="1" spans="1:18">
      <c r="A10" s="144">
        <v>205</v>
      </c>
      <c r="B10" s="145" t="s">
        <v>311</v>
      </c>
      <c r="C10" s="146">
        <f t="shared" si="0"/>
        <v>89000</v>
      </c>
      <c r="D10" s="145">
        <v>200</v>
      </c>
      <c r="E10" s="145">
        <v>1000</v>
      </c>
      <c r="F10" s="145">
        <v>16105</v>
      </c>
      <c r="G10" s="145"/>
      <c r="H10" s="145">
        <v>65000</v>
      </c>
      <c r="I10" s="145"/>
      <c r="J10" s="145"/>
      <c r="K10" s="145"/>
      <c r="L10" s="145">
        <v>6695</v>
      </c>
      <c r="M10" s="145"/>
      <c r="N10" s="145"/>
      <c r="O10" s="145"/>
      <c r="P10" s="145"/>
      <c r="Q10" s="145"/>
      <c r="R10" s="145"/>
    </row>
    <row r="11" s="139" customFormat="1" ht="20.1" customHeight="1" spans="1:18">
      <c r="A11" s="144">
        <v>206</v>
      </c>
      <c r="B11" s="145" t="s">
        <v>360</v>
      </c>
      <c r="C11" s="146">
        <f t="shared" si="0"/>
        <v>46</v>
      </c>
      <c r="D11" s="145"/>
      <c r="E11" s="145"/>
      <c r="F11" s="145">
        <v>46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</row>
    <row r="12" s="139" customFormat="1" ht="20.1" customHeight="1" spans="1:18">
      <c r="A12" s="144">
        <v>207</v>
      </c>
      <c r="B12" s="145" t="s">
        <v>409</v>
      </c>
      <c r="C12" s="146">
        <f t="shared" si="0"/>
        <v>960</v>
      </c>
      <c r="D12" s="145">
        <v>500</v>
      </c>
      <c r="E12" s="145">
        <v>50</v>
      </c>
      <c r="F12" s="145">
        <v>410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3" s="139" customFormat="1" ht="20.1" customHeight="1" spans="1:18">
      <c r="A13" s="144">
        <v>208</v>
      </c>
      <c r="B13" s="145" t="s">
        <v>451</v>
      </c>
      <c r="C13" s="146">
        <f t="shared" si="0"/>
        <v>31500</v>
      </c>
      <c r="D13" s="145"/>
      <c r="E13" s="145">
        <v>100</v>
      </c>
      <c r="F13" s="145">
        <v>300</v>
      </c>
      <c r="G13" s="145"/>
      <c r="H13" s="145">
        <v>1000</v>
      </c>
      <c r="I13" s="145"/>
      <c r="J13" s="145"/>
      <c r="K13" s="145"/>
      <c r="L13" s="145">
        <v>100</v>
      </c>
      <c r="M13" s="145">
        <v>30000</v>
      </c>
      <c r="N13" s="145"/>
      <c r="O13" s="145"/>
      <c r="P13" s="145"/>
      <c r="Q13" s="145"/>
      <c r="R13" s="145"/>
    </row>
    <row r="14" s="139" customFormat="1" ht="20.1" customHeight="1" spans="1:18">
      <c r="A14" s="144">
        <v>210</v>
      </c>
      <c r="B14" s="145" t="s">
        <v>560</v>
      </c>
      <c r="C14" s="146">
        <f t="shared" si="0"/>
        <v>23100</v>
      </c>
      <c r="D14" s="145">
        <v>1500</v>
      </c>
      <c r="E14" s="145">
        <v>500</v>
      </c>
      <c r="F14" s="145">
        <v>600</v>
      </c>
      <c r="G14" s="145"/>
      <c r="H14" s="145">
        <v>2500</v>
      </c>
      <c r="I14" s="145"/>
      <c r="J14" s="145"/>
      <c r="K14" s="145"/>
      <c r="L14" s="145">
        <v>5000</v>
      </c>
      <c r="M14" s="145">
        <v>13000</v>
      </c>
      <c r="N14" s="145"/>
      <c r="O14" s="145"/>
      <c r="P14" s="145"/>
      <c r="Q14" s="145"/>
      <c r="R14" s="145"/>
    </row>
    <row r="15" s="139" customFormat="1" ht="20.1" customHeight="1" spans="1:18">
      <c r="A15" s="144">
        <v>211</v>
      </c>
      <c r="B15" s="145" t="s">
        <v>625</v>
      </c>
      <c r="C15" s="146">
        <f t="shared" si="0"/>
        <v>3950</v>
      </c>
      <c r="D15" s="145"/>
      <c r="E15" s="145">
        <v>200</v>
      </c>
      <c r="F15" s="145">
        <v>1150</v>
      </c>
      <c r="G15" s="145"/>
      <c r="H15" s="145"/>
      <c r="I15" s="145"/>
      <c r="J15" s="145">
        <v>2600</v>
      </c>
      <c r="K15" s="145"/>
      <c r="L15" s="145"/>
      <c r="M15" s="145"/>
      <c r="N15" s="145"/>
      <c r="O15" s="145"/>
      <c r="P15" s="145"/>
      <c r="Q15" s="145"/>
      <c r="R15" s="145"/>
    </row>
    <row r="16" s="139" customFormat="1" ht="20.1" customHeight="1" spans="1:18">
      <c r="A16" s="144">
        <v>212</v>
      </c>
      <c r="B16" s="145" t="s">
        <v>694</v>
      </c>
      <c r="C16" s="146">
        <f t="shared" si="0"/>
        <v>16700</v>
      </c>
      <c r="D16" s="145">
        <v>3000</v>
      </c>
      <c r="E16" s="145">
        <v>500</v>
      </c>
      <c r="F16" s="145">
        <v>11700</v>
      </c>
      <c r="G16" s="145"/>
      <c r="H16" s="145">
        <v>1000</v>
      </c>
      <c r="I16" s="145"/>
      <c r="J16" s="145"/>
      <c r="K16" s="145"/>
      <c r="L16" s="145">
        <v>500</v>
      </c>
      <c r="M16" s="145"/>
      <c r="N16" s="145"/>
      <c r="O16" s="145"/>
      <c r="P16" s="145"/>
      <c r="Q16" s="145"/>
      <c r="R16" s="145"/>
    </row>
    <row r="17" s="139" customFormat="1" ht="20.1" customHeight="1" spans="1:18">
      <c r="A17" s="144">
        <v>213</v>
      </c>
      <c r="B17" s="145" t="s">
        <v>714</v>
      </c>
      <c r="C17" s="146">
        <f t="shared" si="0"/>
        <v>10000</v>
      </c>
      <c r="D17" s="145">
        <v>4300</v>
      </c>
      <c r="E17" s="145">
        <v>800</v>
      </c>
      <c r="F17" s="145">
        <v>4100</v>
      </c>
      <c r="G17" s="145"/>
      <c r="H17" s="145">
        <v>500</v>
      </c>
      <c r="I17" s="145"/>
      <c r="J17" s="145"/>
      <c r="K17" s="145"/>
      <c r="L17" s="145">
        <v>300</v>
      </c>
      <c r="M17" s="145"/>
      <c r="N17" s="145"/>
      <c r="O17" s="145"/>
      <c r="P17" s="145"/>
      <c r="Q17" s="145"/>
      <c r="R17" s="145"/>
    </row>
    <row r="18" s="139" customFormat="1" ht="20.1" customHeight="1" spans="1:18">
      <c r="A18" s="144">
        <v>214</v>
      </c>
      <c r="B18" s="145" t="s">
        <v>805</v>
      </c>
      <c r="C18" s="146">
        <f t="shared" si="0"/>
        <v>2150</v>
      </c>
      <c r="D18" s="145"/>
      <c r="E18" s="145"/>
      <c r="F18" s="145">
        <v>2150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</row>
    <row r="19" s="139" customFormat="1" ht="20.1" customHeight="1" spans="1:18">
      <c r="A19" s="144">
        <v>215</v>
      </c>
      <c r="B19" s="147" t="s">
        <v>850</v>
      </c>
      <c r="C19" s="146">
        <f t="shared" si="0"/>
        <v>2994</v>
      </c>
      <c r="D19" s="145"/>
      <c r="E19" s="145"/>
      <c r="F19" s="145">
        <v>2994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</row>
    <row r="20" s="139" customFormat="1" ht="20.1" customHeight="1" spans="1:18">
      <c r="A20" s="144">
        <v>216</v>
      </c>
      <c r="B20" s="147" t="s">
        <v>895</v>
      </c>
      <c r="C20" s="146">
        <f t="shared" si="0"/>
        <v>0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</row>
    <row r="21" s="139" customFormat="1" ht="20.1" customHeight="1" spans="1:18">
      <c r="A21" s="144">
        <v>217</v>
      </c>
      <c r="B21" s="144" t="s">
        <v>908</v>
      </c>
      <c r="C21" s="146">
        <f t="shared" si="0"/>
        <v>0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</row>
    <row r="22" s="139" customFormat="1" ht="20.1" customHeight="1" spans="1:18">
      <c r="A22" s="144">
        <v>219</v>
      </c>
      <c r="B22" s="147" t="s">
        <v>934</v>
      </c>
      <c r="C22" s="146">
        <f t="shared" si="0"/>
        <v>140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>
        <v>140</v>
      </c>
    </row>
    <row r="23" s="139" customFormat="1" ht="20.1" customHeight="1" spans="1:18">
      <c r="A23" s="144">
        <v>220</v>
      </c>
      <c r="B23" s="147" t="s">
        <v>943</v>
      </c>
      <c r="C23" s="146">
        <f t="shared" si="0"/>
        <v>3910</v>
      </c>
      <c r="D23" s="145">
        <v>2000</v>
      </c>
      <c r="E23" s="145">
        <v>500</v>
      </c>
      <c r="F23" s="145">
        <v>1350</v>
      </c>
      <c r="G23" s="145"/>
      <c r="H23" s="145"/>
      <c r="I23" s="145"/>
      <c r="J23" s="145"/>
      <c r="K23" s="145"/>
      <c r="L23" s="145">
        <v>60</v>
      </c>
      <c r="M23" s="145"/>
      <c r="N23" s="145"/>
      <c r="O23" s="145"/>
      <c r="P23" s="145"/>
      <c r="Q23" s="145"/>
      <c r="R23" s="145"/>
    </row>
    <row r="24" s="139" customFormat="1" ht="20.1" customHeight="1" spans="1:18">
      <c r="A24" s="144">
        <v>221</v>
      </c>
      <c r="B24" s="147" t="s">
        <v>981</v>
      </c>
      <c r="C24" s="146">
        <f t="shared" si="0"/>
        <v>16080</v>
      </c>
      <c r="D24" s="145"/>
      <c r="E24" s="145"/>
      <c r="F24" s="145">
        <v>16080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</row>
    <row r="25" s="139" customFormat="1" ht="20.1" customHeight="1" spans="1:18">
      <c r="A25" s="144">
        <v>222</v>
      </c>
      <c r="B25" s="147" t="s">
        <v>1001</v>
      </c>
      <c r="C25" s="146">
        <f t="shared" si="0"/>
        <v>200</v>
      </c>
      <c r="D25" s="145"/>
      <c r="E25" s="145">
        <v>200</v>
      </c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</row>
    <row r="26" s="139" customFormat="1" ht="20.1" customHeight="1" spans="1:18">
      <c r="A26" s="144">
        <v>224</v>
      </c>
      <c r="B26" s="147" t="s">
        <v>1041</v>
      </c>
      <c r="C26" s="146">
        <f t="shared" si="0"/>
        <v>2270</v>
      </c>
      <c r="D26" s="145">
        <v>445</v>
      </c>
      <c r="E26" s="145">
        <v>100</v>
      </c>
      <c r="F26" s="145">
        <v>1670</v>
      </c>
      <c r="G26" s="145"/>
      <c r="H26" s="145"/>
      <c r="I26" s="145"/>
      <c r="J26" s="145"/>
      <c r="K26" s="145"/>
      <c r="L26" s="145">
        <v>55</v>
      </c>
      <c r="M26" s="145"/>
      <c r="N26" s="145"/>
      <c r="O26" s="145"/>
      <c r="P26" s="145"/>
      <c r="Q26" s="145"/>
      <c r="R26" s="145"/>
    </row>
    <row r="27" s="139" customFormat="1" ht="20.1" customHeight="1" spans="1:18">
      <c r="A27" s="144">
        <v>227</v>
      </c>
      <c r="B27" s="144" t="s">
        <v>1076</v>
      </c>
      <c r="C27" s="146">
        <f t="shared" si="0"/>
        <v>3000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>
        <v>3000</v>
      </c>
      <c r="R27" s="145"/>
    </row>
    <row r="28" s="139" customFormat="1" ht="20.1" customHeight="1" spans="1:18">
      <c r="A28" s="144">
        <v>229</v>
      </c>
      <c r="B28" s="145" t="s">
        <v>1077</v>
      </c>
      <c r="C28" s="146">
        <f t="shared" si="0"/>
        <v>0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</row>
    <row r="29" s="139" customFormat="1" ht="20.1" customHeight="1" spans="1:18">
      <c r="A29" s="144">
        <v>230</v>
      </c>
      <c r="B29" s="145" t="s">
        <v>80</v>
      </c>
      <c r="C29" s="146">
        <f t="shared" si="0"/>
        <v>0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</row>
    <row r="30" s="139" customFormat="1" ht="20.1" customHeight="1" spans="1:18">
      <c r="A30" s="144">
        <v>232</v>
      </c>
      <c r="B30" s="147" t="s">
        <v>1081</v>
      </c>
      <c r="C30" s="146">
        <f t="shared" si="0"/>
        <v>1000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>
        <v>1000</v>
      </c>
      <c r="O30" s="145"/>
      <c r="P30" s="145"/>
      <c r="Q30" s="145"/>
      <c r="R30" s="145"/>
    </row>
    <row r="31" s="139" customFormat="1" ht="20.1" customHeight="1" spans="1:18">
      <c r="A31" s="144">
        <v>233</v>
      </c>
      <c r="B31" s="147" t="s">
        <v>1087</v>
      </c>
      <c r="C31" s="146">
        <f t="shared" si="0"/>
        <v>0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</row>
    <row r="32" s="139" customFormat="1" ht="20.1" customHeight="1" spans="1:18">
      <c r="A32" s="148" t="s">
        <v>1109</v>
      </c>
      <c r="B32" s="148"/>
      <c r="C32" s="146">
        <f t="shared" ref="C32:R32" si="1">SUM(C6:C31)</f>
        <v>250000</v>
      </c>
      <c r="D32" s="146">
        <f t="shared" si="1"/>
        <v>35600</v>
      </c>
      <c r="E32" s="146">
        <f t="shared" si="1"/>
        <v>6780</v>
      </c>
      <c r="F32" s="146">
        <f t="shared" si="1"/>
        <v>60570</v>
      </c>
      <c r="G32" s="146">
        <f t="shared" si="1"/>
        <v>0</v>
      </c>
      <c r="H32" s="146">
        <f t="shared" si="1"/>
        <v>84600</v>
      </c>
      <c r="I32" s="146">
        <f t="shared" si="1"/>
        <v>0</v>
      </c>
      <c r="J32" s="146">
        <f t="shared" si="1"/>
        <v>2600</v>
      </c>
      <c r="K32" s="146">
        <f t="shared" si="1"/>
        <v>0</v>
      </c>
      <c r="L32" s="146">
        <f t="shared" si="1"/>
        <v>12710</v>
      </c>
      <c r="M32" s="146">
        <f t="shared" si="1"/>
        <v>43000</v>
      </c>
      <c r="N32" s="146">
        <f t="shared" si="1"/>
        <v>1000</v>
      </c>
      <c r="O32" s="146">
        <f t="shared" si="1"/>
        <v>0</v>
      </c>
      <c r="P32" s="146">
        <f t="shared" si="1"/>
        <v>0</v>
      </c>
      <c r="Q32" s="146">
        <f t="shared" si="1"/>
        <v>3000</v>
      </c>
      <c r="R32" s="146">
        <f t="shared" si="1"/>
        <v>140</v>
      </c>
    </row>
  </sheetData>
  <mergeCells count="4">
    <mergeCell ref="A2:R2"/>
    <mergeCell ref="A4:B4"/>
    <mergeCell ref="A32:B32"/>
    <mergeCell ref="C4:C5"/>
  </mergeCells>
  <printOptions horizontalCentered="1"/>
  <pageMargins left="0.471527777777778" right="0.471527777777778" top="0.0777777777777778" bottom="0.15625" header="0.118055555555556" footer="0.118055555555556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C134"/>
  <sheetViews>
    <sheetView showZeros="0" workbookViewId="0">
      <selection activeCell="D10" sqref="D10"/>
    </sheetView>
  </sheetViews>
  <sheetFormatPr defaultColWidth="11.6666666666667" defaultRowHeight="13.5" outlineLevelCol="2"/>
  <cols>
    <col min="1" max="1" width="71.3333333333333" style="1" customWidth="1"/>
    <col min="2" max="2" width="19.6666666666667" style="1"/>
    <col min="3" max="3" width="35.3333333333333" style="1"/>
    <col min="4" max="16384" width="11.6666666666667" style="1"/>
  </cols>
  <sheetData>
    <row r="1" spans="1:1">
      <c r="A1" s="1" t="s">
        <v>1110</v>
      </c>
    </row>
    <row r="2" s="127" customFormat="1" ht="30" customHeight="1" spans="1:3">
      <c r="A2" s="130" t="s">
        <v>1111</v>
      </c>
      <c r="B2" s="130"/>
      <c r="C2" s="130"/>
    </row>
    <row r="3" ht="27" customHeight="1" spans="2:3">
      <c r="B3" s="129"/>
      <c r="C3" s="5" t="s">
        <v>1112</v>
      </c>
    </row>
    <row r="4" s="128" customFormat="1" ht="30.75" customHeight="1" spans="1:3">
      <c r="A4" s="131" t="s">
        <v>101</v>
      </c>
      <c r="B4" s="131" t="s">
        <v>1113</v>
      </c>
      <c r="C4" s="131" t="s">
        <v>1114</v>
      </c>
    </row>
    <row r="5" s="129" customFormat="1" ht="20.1" customHeight="1" spans="1:3">
      <c r="A5" s="132" t="s">
        <v>1115</v>
      </c>
      <c r="B5" s="132">
        <f>B6+B15</f>
        <v>39362.78</v>
      </c>
      <c r="C5" s="133"/>
    </row>
    <row r="6" s="129" customFormat="1" ht="20.1" customHeight="1" spans="1:3">
      <c r="A6" s="132" t="s">
        <v>1116</v>
      </c>
      <c r="B6" s="132">
        <f>SUM(B7:B13)</f>
        <v>39362.78</v>
      </c>
      <c r="C6" s="133"/>
    </row>
    <row r="7" s="129" customFormat="1" ht="20.1" customHeight="1" spans="1:3">
      <c r="A7" s="134" t="s">
        <v>1117</v>
      </c>
      <c r="B7" s="135">
        <v>131.82</v>
      </c>
      <c r="C7" s="136"/>
    </row>
    <row r="8" s="129" customFormat="1" ht="20.1" customHeight="1" spans="1:3">
      <c r="A8" s="134" t="s">
        <v>1118</v>
      </c>
      <c r="B8" s="135">
        <v>3088.75</v>
      </c>
      <c r="C8" s="136"/>
    </row>
    <row r="9" s="129" customFormat="1" ht="20.1" customHeight="1" spans="1:3">
      <c r="A9" s="134" t="s">
        <v>1119</v>
      </c>
      <c r="B9" s="135">
        <v>4038.44</v>
      </c>
      <c r="C9" s="136"/>
    </row>
    <row r="10" s="129" customFormat="1" ht="20.1" customHeight="1" spans="1:3">
      <c r="A10" s="134" t="s">
        <v>1120</v>
      </c>
      <c r="B10" s="135">
        <v>7365.02</v>
      </c>
      <c r="C10" s="136"/>
    </row>
    <row r="11" s="129" customFormat="1" ht="20.1" customHeight="1" spans="1:3">
      <c r="A11" s="134" t="s">
        <v>1121</v>
      </c>
      <c r="B11" s="135">
        <v>3460.35</v>
      </c>
      <c r="C11" s="136"/>
    </row>
    <row r="12" s="129" customFormat="1" ht="20.1" customHeight="1" spans="1:3">
      <c r="A12" s="137" t="s">
        <v>1122</v>
      </c>
      <c r="B12" s="135">
        <v>803.28</v>
      </c>
      <c r="C12" s="136"/>
    </row>
    <row r="13" s="129" customFormat="1" ht="20.1" customHeight="1" spans="1:3">
      <c r="A13" s="134" t="s">
        <v>1123</v>
      </c>
      <c r="B13" s="135">
        <v>20475.12</v>
      </c>
      <c r="C13" s="136"/>
    </row>
    <row r="14" s="129" customFormat="1" ht="20.1" customHeight="1" spans="3:3">
      <c r="C14" s="136"/>
    </row>
    <row r="15" s="129" customFormat="1" ht="20.1" customHeight="1" spans="1:3">
      <c r="A15" s="132" t="s">
        <v>1124</v>
      </c>
      <c r="B15" s="132"/>
      <c r="C15" s="133"/>
    </row>
    <row r="16" s="129" customFormat="1" ht="20.1" customHeight="1" spans="1:3">
      <c r="A16" s="135" t="s">
        <v>1125</v>
      </c>
      <c r="B16" s="135"/>
      <c r="C16" s="136"/>
    </row>
    <row r="17" s="129" customFormat="1" ht="20.1" customHeight="1" spans="1:3">
      <c r="A17" s="135"/>
      <c r="B17" s="135"/>
      <c r="C17" s="136"/>
    </row>
    <row r="18" s="129" customFormat="1" ht="20.1" customHeight="1" spans="1:3">
      <c r="A18" s="132" t="s">
        <v>1126</v>
      </c>
      <c r="B18" s="132">
        <f>SUM(B19:B22)</f>
        <v>13664.38</v>
      </c>
      <c r="C18" s="133"/>
    </row>
    <row r="19" s="129" customFormat="1" ht="20.1" customHeight="1" spans="1:3">
      <c r="A19" s="134" t="s">
        <v>1127</v>
      </c>
      <c r="B19" s="135">
        <v>2588.76</v>
      </c>
      <c r="C19" s="136"/>
    </row>
    <row r="20" s="129" customFormat="1" ht="20.1" customHeight="1" spans="1:3">
      <c r="A20" s="134" t="s">
        <v>1128</v>
      </c>
      <c r="B20" s="135">
        <v>1541.18</v>
      </c>
      <c r="C20" s="136"/>
    </row>
    <row r="21" s="129" customFormat="1" ht="20.1" customHeight="1" spans="1:3">
      <c r="A21" s="134" t="s">
        <v>1129</v>
      </c>
      <c r="B21" s="135">
        <v>9072</v>
      </c>
      <c r="C21" s="136"/>
    </row>
    <row r="22" s="129" customFormat="1" ht="20.1" customHeight="1" spans="1:3">
      <c r="A22" s="134" t="s">
        <v>1130</v>
      </c>
      <c r="B22" s="135">
        <v>462.44</v>
      </c>
      <c r="C22" s="136"/>
    </row>
    <row r="23" s="128" customFormat="1" ht="20.1" customHeight="1" spans="1:3">
      <c r="A23" s="131" t="s">
        <v>1131</v>
      </c>
      <c r="B23" s="132">
        <f>B5+B18</f>
        <v>53027.16</v>
      </c>
      <c r="C23" s="133"/>
    </row>
    <row r="24" s="129" customFormat="1" ht="20.1" customHeight="1"/>
    <row r="25" s="129" customFormat="1" ht="20.1" customHeight="1"/>
    <row r="26" s="129" customFormat="1" ht="20.1" customHeight="1"/>
    <row r="27" s="129" customFormat="1" ht="20.1" customHeight="1"/>
    <row r="28" s="129" customFormat="1" ht="20.1" customHeight="1"/>
    <row r="29" s="129" customFormat="1" ht="20.1" customHeight="1"/>
    <row r="30" s="129" customFormat="1" ht="20.1" customHeight="1"/>
    <row r="31" s="129" customFormat="1" ht="20.1" customHeight="1"/>
    <row r="32" s="129" customFormat="1" ht="20.1" customHeight="1"/>
    <row r="33" s="129" customFormat="1" ht="20.1" customHeight="1"/>
    <row r="34" s="129" customFormat="1" ht="20.1" customHeight="1"/>
    <row r="35" s="129" customFormat="1" ht="20.1" customHeight="1"/>
    <row r="36" s="129" customFormat="1" ht="20.1" customHeight="1"/>
    <row r="37" s="129" customFormat="1" ht="20.1" customHeight="1"/>
    <row r="38" s="129" customFormat="1" ht="20.1" customHeight="1"/>
    <row r="39" s="129" customFormat="1" ht="20.1" customHeight="1"/>
    <row r="40" s="129" customFormat="1" ht="20.1" customHeight="1"/>
    <row r="41" s="129" customFormat="1" ht="20.1" customHeight="1"/>
    <row r="42" s="129" customFormat="1" ht="20.1" customHeight="1"/>
    <row r="43" s="129" customFormat="1" ht="20.1" customHeight="1"/>
    <row r="44" s="129" customFormat="1" ht="20.1" customHeight="1"/>
    <row r="45" s="129" customFormat="1" ht="20.1" customHeight="1"/>
    <row r="46" s="129" customFormat="1" ht="20.1" customHeight="1"/>
    <row r="47" s="129" customFormat="1" ht="20.1" customHeight="1"/>
    <row r="48" s="129" customFormat="1" ht="20.1" customHeight="1"/>
    <row r="49" s="129" customFormat="1" ht="20.1" customHeight="1"/>
    <row r="50" s="129" customFormat="1" ht="20.1" customHeight="1"/>
    <row r="51" s="129" customFormat="1" ht="20.1" customHeight="1"/>
    <row r="52" s="129" customFormat="1" ht="20.1" customHeight="1"/>
    <row r="53" s="129" customFormat="1" ht="20.1" customHeight="1"/>
    <row r="54" s="129" customFormat="1" ht="20.1" customHeight="1"/>
    <row r="55" s="129" customFormat="1" ht="20.1" customHeight="1"/>
    <row r="56" s="129" customFormat="1" ht="20.1" customHeight="1"/>
    <row r="57" s="129" customFormat="1" ht="20.1" customHeight="1"/>
    <row r="58" s="129" customFormat="1" ht="20.1" customHeight="1"/>
    <row r="59" s="129" customFormat="1" ht="20.1" customHeight="1"/>
    <row r="60" s="129" customFormat="1" ht="20.1" customHeight="1"/>
    <row r="61" s="129" customFormat="1" ht="20.1" customHeight="1"/>
    <row r="62" s="129" customFormat="1" ht="20.1" customHeight="1"/>
    <row r="63" s="129" customFormat="1" ht="20.1" customHeight="1"/>
    <row r="64" s="129" customFormat="1" ht="20.1" customHeight="1"/>
    <row r="65" s="129" customFormat="1" ht="20.1" customHeight="1"/>
    <row r="66" s="129" customFormat="1" ht="20.1" customHeight="1"/>
    <row r="67" s="129" customFormat="1" ht="20.1" customHeight="1"/>
    <row r="68" s="129" customFormat="1" ht="20.1" customHeight="1"/>
    <row r="69" s="129" customFormat="1" ht="20.1" customHeight="1"/>
    <row r="70" s="129" customFormat="1" ht="20.1" customHeight="1"/>
    <row r="71" s="129" customFormat="1" ht="20.1" customHeight="1"/>
    <row r="72" s="129" customFormat="1" ht="20.1" customHeight="1"/>
    <row r="73" s="129" customFormat="1" ht="20.1" customHeight="1"/>
    <row r="74" s="129" customFormat="1" ht="20.1" customHeight="1"/>
    <row r="75" s="129" customFormat="1" ht="20.1" customHeight="1"/>
    <row r="76" s="129" customFormat="1" ht="20.1" customHeight="1"/>
    <row r="77" s="129" customFormat="1" ht="20.1" customHeight="1"/>
    <row r="78" s="129" customFormat="1" ht="20.1" customHeight="1"/>
    <row r="79" s="129" customFormat="1" ht="20.1" customHeight="1"/>
    <row r="80" s="129" customFormat="1" ht="20.1" customHeight="1"/>
    <row r="81" s="129" customFormat="1" ht="20.1" customHeight="1"/>
    <row r="82" s="129" customFormat="1" ht="20.1" customHeight="1"/>
    <row r="83" s="129" customFormat="1" ht="20.1" customHeight="1"/>
    <row r="84" s="129" customFormat="1" ht="20.1" customHeight="1"/>
    <row r="85" s="129" customFormat="1" ht="20.1" customHeight="1"/>
    <row r="86" s="129" customFormat="1" ht="20.1" customHeight="1"/>
    <row r="87" s="129" customFormat="1" ht="20.1" customHeight="1"/>
    <row r="88" s="129" customFormat="1" ht="20.1" customHeight="1"/>
    <row r="89" s="129" customFormat="1" ht="20.1" customHeight="1"/>
    <row r="90" s="129" customFormat="1" ht="20.1" customHeight="1"/>
    <row r="91" s="129" customFormat="1" ht="20.1" customHeight="1"/>
    <row r="92" s="129" customFormat="1" ht="20.1" customHeight="1"/>
    <row r="93" s="129" customFormat="1" ht="20.1" customHeight="1"/>
    <row r="94" s="129" customFormat="1" ht="20.1" customHeight="1"/>
    <row r="95" s="129" customFormat="1" ht="20.1" customHeight="1"/>
    <row r="96" s="129" customFormat="1" ht="20.1" customHeight="1"/>
    <row r="97" s="129" customFormat="1" ht="20.1" customHeight="1"/>
    <row r="98" s="129" customFormat="1" ht="20.1" customHeight="1"/>
    <row r="99" s="129" customFormat="1" ht="20.1" customHeight="1"/>
    <row r="100" s="129" customFormat="1" ht="20.1" customHeight="1"/>
    <row r="101" s="129" customFormat="1" ht="20.1" customHeight="1"/>
    <row r="102" s="129" customFormat="1" ht="20.1" customHeight="1"/>
    <row r="103" s="129" customFormat="1" ht="20.1" customHeight="1"/>
    <row r="104" s="129" customFormat="1" ht="20.1" customHeight="1"/>
    <row r="105" s="129" customFormat="1" ht="20.1" customHeight="1"/>
    <row r="106" s="129" customFormat="1" ht="20.1" customHeight="1"/>
    <row r="107" s="129" customFormat="1" ht="20.1" customHeight="1"/>
    <row r="108" s="129" customFormat="1" ht="20.1" customHeight="1"/>
    <row r="109" s="129" customFormat="1" ht="20.1" customHeight="1"/>
    <row r="110" s="129" customFormat="1" ht="20.1" customHeight="1"/>
    <row r="111" s="129" customFormat="1" ht="20.1" customHeight="1"/>
    <row r="112" s="129" customFormat="1" ht="20.1" customHeight="1"/>
    <row r="113" s="129" customFormat="1" ht="20.1" customHeight="1"/>
    <row r="114" s="129" customFormat="1" ht="20.1" customHeight="1"/>
    <row r="115" s="129" customFormat="1" ht="20.1" customHeight="1"/>
    <row r="116" s="129" customFormat="1" ht="20.1" customHeight="1"/>
    <row r="117" s="129" customFormat="1" ht="20.1" customHeight="1"/>
    <row r="118" s="129" customFormat="1" ht="20.1" customHeight="1"/>
    <row r="119" s="129" customFormat="1" ht="20.1" customHeight="1"/>
    <row r="120" s="129" customFormat="1" ht="20.1" customHeight="1"/>
    <row r="121" s="129" customFormat="1" ht="20.1" customHeight="1"/>
    <row r="122" s="129" customFormat="1" ht="20.1" customHeight="1"/>
    <row r="123" s="129" customFormat="1" ht="20.1" customHeight="1"/>
    <row r="124" s="129" customFormat="1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</sheetData>
  <mergeCells count="1">
    <mergeCell ref="A2:C2"/>
  </mergeCells>
  <printOptions horizontalCentered="1"/>
  <pageMargins left="0.709027777777778" right="0.709027777777778" top="0.75" bottom="0.75" header="0.309027777777778" footer="0.309027777777778"/>
  <pageSetup paperSize="9" scale="81" fitToHeight="200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IQ2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J23" sqref="J23"/>
    </sheetView>
  </sheetViews>
  <sheetFormatPr defaultColWidth="12" defaultRowHeight="14.25"/>
  <cols>
    <col min="1" max="1" width="50.5" style="105" customWidth="1"/>
    <col min="2" max="2" width="10.3333333333333" style="105" customWidth="1"/>
    <col min="3" max="3" width="11.5" style="105"/>
    <col min="4" max="4" width="12.8333333333333" style="106"/>
    <col min="5" max="5" width="11.3333333333333" style="105"/>
    <col min="6" max="6" width="12.8333333333333" style="105" customWidth="1"/>
    <col min="7" max="8" width="11.3333333333333" style="105" customWidth="1"/>
    <col min="9" max="9" width="14.3333333333333" style="105" customWidth="1"/>
    <col min="10" max="10" width="12.8333333333333" style="105"/>
    <col min="11" max="11" width="12.1666666666667" style="105" customWidth="1"/>
    <col min="12" max="12" width="11.3333333333333" style="107"/>
    <col min="13" max="13" width="12.8333333333333" style="107"/>
    <col min="14" max="14" width="21.5" style="107"/>
    <col min="15" max="15" width="18.5" style="107"/>
    <col min="16" max="17" width="12" style="107"/>
    <col min="18" max="18" width="21" style="107"/>
    <col min="19" max="16384" width="12" style="107"/>
  </cols>
  <sheetData>
    <row r="1" spans="1:1">
      <c r="A1" s="105" t="s">
        <v>1132</v>
      </c>
    </row>
    <row r="2" s="102" customFormat="1" ht="25.5" spans="1:251">
      <c r="A2" s="108" t="s">
        <v>1133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</row>
    <row r="3" s="102" customFormat="1" ht="36.75" customHeight="1" spans="1:25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23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</row>
    <row r="4" s="103" customFormat="1" ht="33" customHeight="1" spans="1:13">
      <c r="A4" s="109" t="s">
        <v>1134</v>
      </c>
      <c r="B4" s="109" t="s">
        <v>1131</v>
      </c>
      <c r="C4" s="110" t="s">
        <v>1135</v>
      </c>
      <c r="D4" s="110" t="s">
        <v>1136</v>
      </c>
      <c r="E4" s="110" t="s">
        <v>1137</v>
      </c>
      <c r="F4" s="110" t="s">
        <v>1138</v>
      </c>
      <c r="G4" s="110" t="s">
        <v>1139</v>
      </c>
      <c r="H4" s="110" t="s">
        <v>1140</v>
      </c>
      <c r="I4" s="124" t="s">
        <v>1141</v>
      </c>
      <c r="J4" s="110" t="s">
        <v>1142</v>
      </c>
      <c r="K4" s="110" t="s">
        <v>1143</v>
      </c>
      <c r="L4" s="110" t="s">
        <v>1144</v>
      </c>
      <c r="M4" s="124" t="s">
        <v>1145</v>
      </c>
    </row>
    <row r="5" ht="30" customHeight="1" spans="1:15">
      <c r="A5" s="111" t="s">
        <v>1146</v>
      </c>
      <c r="B5" s="112">
        <f>SUM(C5:M5)</f>
        <v>53027.16</v>
      </c>
      <c r="C5" s="112">
        <f t="shared" ref="C5:M5" si="0">SUM(C6,C14)</f>
        <v>1988.02</v>
      </c>
      <c r="D5" s="112">
        <f t="shared" si="0"/>
        <v>3646.59</v>
      </c>
      <c r="E5" s="112">
        <f t="shared" si="0"/>
        <v>1192.57</v>
      </c>
      <c r="F5" s="112">
        <f t="shared" si="0"/>
        <v>2612.29</v>
      </c>
      <c r="G5" s="112">
        <f t="shared" si="0"/>
        <v>3277.46</v>
      </c>
      <c r="H5" s="112">
        <f t="shared" si="0"/>
        <v>1415.84</v>
      </c>
      <c r="I5" s="112">
        <f t="shared" si="0"/>
        <v>961.6</v>
      </c>
      <c r="J5" s="112">
        <f t="shared" si="0"/>
        <v>7468.13</v>
      </c>
      <c r="K5" s="112">
        <f t="shared" si="0"/>
        <v>2949.77</v>
      </c>
      <c r="L5" s="112">
        <f t="shared" si="0"/>
        <v>4004.49</v>
      </c>
      <c r="M5" s="112">
        <f t="shared" si="0"/>
        <v>23510.4</v>
      </c>
      <c r="O5" s="103"/>
    </row>
    <row r="6" ht="24.95" customHeight="1" spans="1:15">
      <c r="A6" s="111" t="s">
        <v>1147</v>
      </c>
      <c r="B6" s="112">
        <f t="shared" ref="B6:B18" si="1">SUM(C6:M6)</f>
        <v>39362.78</v>
      </c>
      <c r="C6" s="113">
        <f t="shared" ref="C6:M6" si="2">SUM(C7:C13)</f>
        <v>1532.62</v>
      </c>
      <c r="D6" s="113">
        <f t="shared" si="2"/>
        <v>2075.64</v>
      </c>
      <c r="E6" s="113">
        <f t="shared" si="2"/>
        <v>1325.15</v>
      </c>
      <c r="F6" s="113">
        <f t="shared" si="2"/>
        <v>2560.69</v>
      </c>
      <c r="G6" s="113">
        <f t="shared" si="2"/>
        <v>2691.64</v>
      </c>
      <c r="H6" s="113">
        <f t="shared" si="2"/>
        <v>1428.57</v>
      </c>
      <c r="I6" s="113">
        <f t="shared" si="2"/>
        <v>1584.83</v>
      </c>
      <c r="J6" s="113">
        <f t="shared" si="2"/>
        <v>1759.88</v>
      </c>
      <c r="K6" s="113">
        <f t="shared" si="2"/>
        <v>1345.24</v>
      </c>
      <c r="L6" s="113">
        <f t="shared" si="2"/>
        <v>2093.86</v>
      </c>
      <c r="M6" s="112">
        <f t="shared" si="2"/>
        <v>20964.66</v>
      </c>
      <c r="O6" s="103"/>
    </row>
    <row r="7" s="104" customFormat="1" ht="24.95" customHeight="1" spans="1:15">
      <c r="A7" s="114" t="s">
        <v>1117</v>
      </c>
      <c r="B7" s="112">
        <f t="shared" si="1"/>
        <v>131.82</v>
      </c>
      <c r="C7" s="115">
        <v>0</v>
      </c>
      <c r="D7" s="116">
        <v>0</v>
      </c>
      <c r="E7" s="116">
        <v>0</v>
      </c>
      <c r="F7" s="116">
        <v>0</v>
      </c>
      <c r="G7" s="116">
        <v>0</v>
      </c>
      <c r="H7" s="116">
        <v>40</v>
      </c>
      <c r="I7" s="116">
        <v>0</v>
      </c>
      <c r="J7" s="116">
        <v>0</v>
      </c>
      <c r="K7" s="116">
        <v>0</v>
      </c>
      <c r="L7" s="116">
        <v>0</v>
      </c>
      <c r="M7" s="116">
        <v>91.82</v>
      </c>
      <c r="O7" s="103"/>
    </row>
    <row r="8" s="104" customFormat="1" ht="24.95" customHeight="1" spans="1:15">
      <c r="A8" s="114" t="s">
        <v>1118</v>
      </c>
      <c r="B8" s="112">
        <f t="shared" si="1"/>
        <v>3088.75</v>
      </c>
      <c r="C8" s="115">
        <v>180.02</v>
      </c>
      <c r="D8" s="116">
        <v>626.64</v>
      </c>
      <c r="E8" s="116">
        <v>99.99</v>
      </c>
      <c r="F8" s="116">
        <v>366.73</v>
      </c>
      <c r="G8" s="116">
        <v>135.5</v>
      </c>
      <c r="H8" s="116">
        <v>163.17</v>
      </c>
      <c r="I8" s="116">
        <v>324.8</v>
      </c>
      <c r="J8" s="116">
        <v>482.4</v>
      </c>
      <c r="K8" s="116">
        <v>286.6</v>
      </c>
      <c r="L8" s="116">
        <v>422.9</v>
      </c>
      <c r="M8" s="116">
        <v>0</v>
      </c>
      <c r="O8" s="103"/>
    </row>
    <row r="9" s="104" customFormat="1" ht="24.95" customHeight="1" spans="1:15">
      <c r="A9" s="114" t="s">
        <v>1119</v>
      </c>
      <c r="B9" s="112">
        <f t="shared" si="1"/>
        <v>4038.44</v>
      </c>
      <c r="C9" s="115">
        <v>175.78</v>
      </c>
      <c r="D9" s="116">
        <v>184.61</v>
      </c>
      <c r="E9" s="116">
        <v>165.53</v>
      </c>
      <c r="F9" s="116">
        <v>300.56</v>
      </c>
      <c r="G9" s="116">
        <v>346.63</v>
      </c>
      <c r="H9" s="116">
        <v>126.33</v>
      </c>
      <c r="I9" s="116">
        <v>162.94</v>
      </c>
      <c r="J9" s="116">
        <v>100.28</v>
      </c>
      <c r="K9" s="116">
        <v>75.54</v>
      </c>
      <c r="L9" s="116">
        <v>230.43</v>
      </c>
      <c r="M9" s="116">
        <v>2169.81</v>
      </c>
      <c r="O9" s="103"/>
    </row>
    <row r="10" s="104" customFormat="1" ht="24.95" customHeight="1" spans="1:15">
      <c r="A10" s="117" t="s">
        <v>1120</v>
      </c>
      <c r="B10" s="112">
        <f t="shared" si="1"/>
        <v>7365.02</v>
      </c>
      <c r="C10" s="115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7365.02</v>
      </c>
      <c r="O10" s="103"/>
    </row>
    <row r="11" s="104" customFormat="1" ht="24.95" customHeight="1" spans="1:15">
      <c r="A11" s="117" t="s">
        <v>1121</v>
      </c>
      <c r="B11" s="112">
        <f t="shared" si="1"/>
        <v>3460.35</v>
      </c>
      <c r="C11" s="115">
        <v>7.71</v>
      </c>
      <c r="D11" s="116">
        <v>8.35</v>
      </c>
      <c r="E11" s="116">
        <v>5.46</v>
      </c>
      <c r="F11" s="116">
        <v>5.74</v>
      </c>
      <c r="G11" s="116">
        <v>16.38</v>
      </c>
      <c r="H11" s="116">
        <v>0</v>
      </c>
      <c r="I11" s="116">
        <v>127.2</v>
      </c>
      <c r="J11" s="116">
        <v>218.33</v>
      </c>
      <c r="K11" s="116">
        <v>154.31</v>
      </c>
      <c r="L11" s="116">
        <v>178.85</v>
      </c>
      <c r="M11" s="116">
        <v>2738.02</v>
      </c>
      <c r="O11" s="103"/>
    </row>
    <row r="12" s="104" customFormat="1" ht="24.95" customHeight="1" spans="1:15">
      <c r="A12" s="117" t="s">
        <v>1122</v>
      </c>
      <c r="B12" s="112">
        <f t="shared" si="1"/>
        <v>803.28</v>
      </c>
      <c r="C12" s="115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803.28</v>
      </c>
      <c r="O12" s="103"/>
    </row>
    <row r="13" s="104" customFormat="1" ht="24.95" customHeight="1" spans="1:15">
      <c r="A13" s="117" t="s">
        <v>1123</v>
      </c>
      <c r="B13" s="112">
        <f t="shared" si="1"/>
        <v>20475.12</v>
      </c>
      <c r="C13" s="115">
        <v>1169.11</v>
      </c>
      <c r="D13" s="116">
        <v>1256.04</v>
      </c>
      <c r="E13" s="116">
        <v>1054.17</v>
      </c>
      <c r="F13" s="116">
        <v>1887.66</v>
      </c>
      <c r="G13" s="116">
        <v>2193.13</v>
      </c>
      <c r="H13" s="116">
        <v>1099.07</v>
      </c>
      <c r="I13" s="116">
        <v>969.89</v>
      </c>
      <c r="J13" s="116">
        <v>958.87</v>
      </c>
      <c r="K13" s="116">
        <v>828.79</v>
      </c>
      <c r="L13" s="116">
        <v>1261.68</v>
      </c>
      <c r="M13" s="116">
        <v>7796.71</v>
      </c>
      <c r="O13" s="103"/>
    </row>
    <row r="14" ht="24.95" customHeight="1" spans="1:13">
      <c r="A14" s="118" t="s">
        <v>1126</v>
      </c>
      <c r="B14" s="112">
        <f t="shared" si="1"/>
        <v>13664.38</v>
      </c>
      <c r="C14" s="119">
        <f>SUM(C15:C18)</f>
        <v>455.4</v>
      </c>
      <c r="D14" s="119">
        <f t="shared" ref="D14:M14" si="3">SUM(D15:D18)</f>
        <v>1570.95</v>
      </c>
      <c r="E14" s="119">
        <f t="shared" si="3"/>
        <v>-132.58</v>
      </c>
      <c r="F14" s="119">
        <f t="shared" si="3"/>
        <v>51.6</v>
      </c>
      <c r="G14" s="119">
        <f t="shared" si="3"/>
        <v>585.82</v>
      </c>
      <c r="H14" s="119">
        <f t="shared" si="3"/>
        <v>-12.73</v>
      </c>
      <c r="I14" s="119">
        <f t="shared" si="3"/>
        <v>-623.23</v>
      </c>
      <c r="J14" s="119">
        <f t="shared" si="3"/>
        <v>5708.25</v>
      </c>
      <c r="K14" s="119">
        <f t="shared" si="3"/>
        <v>1604.53</v>
      </c>
      <c r="L14" s="119">
        <f t="shared" si="3"/>
        <v>1910.63</v>
      </c>
      <c r="M14" s="119">
        <f t="shared" si="3"/>
        <v>2545.74</v>
      </c>
    </row>
    <row r="15" ht="24.95" customHeight="1" spans="1:13">
      <c r="A15" s="120" t="s">
        <v>1127</v>
      </c>
      <c r="B15" s="112">
        <f t="shared" si="1"/>
        <v>2588.76</v>
      </c>
      <c r="C15" s="121">
        <v>49.56</v>
      </c>
      <c r="D15" s="121">
        <v>89.54</v>
      </c>
      <c r="E15" s="121">
        <v>193.01</v>
      </c>
      <c r="F15" s="121">
        <v>143.75</v>
      </c>
      <c r="G15" s="121">
        <v>174.18</v>
      </c>
      <c r="H15" s="121">
        <v>11.6</v>
      </c>
      <c r="I15" s="125">
        <v>163</v>
      </c>
      <c r="J15" s="121">
        <v>127</v>
      </c>
      <c r="K15" s="121">
        <v>195</v>
      </c>
      <c r="L15" s="125">
        <v>320</v>
      </c>
      <c r="M15" s="125">
        <v>1122.12</v>
      </c>
    </row>
    <row r="16" ht="24.95" customHeight="1" spans="1:13">
      <c r="A16" s="120" t="s">
        <v>1128</v>
      </c>
      <c r="B16" s="112">
        <f t="shared" si="1"/>
        <v>1541.18</v>
      </c>
      <c r="C16" s="121">
        <v>78.39</v>
      </c>
      <c r="D16" s="121">
        <v>77.05</v>
      </c>
      <c r="E16" s="121">
        <v>145.22</v>
      </c>
      <c r="F16" s="121">
        <v>191.19</v>
      </c>
      <c r="G16" s="121">
        <v>230.51</v>
      </c>
      <c r="H16" s="121">
        <v>2.55</v>
      </c>
      <c r="I16" s="125">
        <v>73.92</v>
      </c>
      <c r="J16" s="121">
        <v>146.99</v>
      </c>
      <c r="K16" s="121">
        <v>124.18</v>
      </c>
      <c r="L16" s="125">
        <v>202.65</v>
      </c>
      <c r="M16" s="125">
        <v>268.53</v>
      </c>
    </row>
    <row r="17" ht="25.5" customHeight="1" spans="1:13">
      <c r="A17" s="120" t="s">
        <v>1129</v>
      </c>
      <c r="B17" s="112">
        <f t="shared" si="1"/>
        <v>9072</v>
      </c>
      <c r="C17" s="121">
        <v>327.45</v>
      </c>
      <c r="D17" s="121">
        <v>1404.36</v>
      </c>
      <c r="E17" s="121">
        <v>-470.81</v>
      </c>
      <c r="F17" s="121">
        <v>-283.34</v>
      </c>
      <c r="G17" s="121">
        <v>181.13</v>
      </c>
      <c r="H17" s="121">
        <v>-26.88</v>
      </c>
      <c r="I17" s="121">
        <v>-1031</v>
      </c>
      <c r="J17" s="121">
        <v>5448</v>
      </c>
      <c r="K17" s="121">
        <v>1397</v>
      </c>
      <c r="L17" s="121">
        <v>971</v>
      </c>
      <c r="M17" s="121">
        <v>1155.09</v>
      </c>
    </row>
    <row r="18" ht="23" customHeight="1" spans="1:13">
      <c r="A18" s="120" t="s">
        <v>1130</v>
      </c>
      <c r="B18" s="112">
        <f t="shared" si="1"/>
        <v>462.44</v>
      </c>
      <c r="C18" s="120">
        <v>0</v>
      </c>
      <c r="D18" s="122">
        <v>0</v>
      </c>
      <c r="E18" s="120">
        <v>0</v>
      </c>
      <c r="F18" s="120">
        <v>0</v>
      </c>
      <c r="G18" s="120">
        <v>0</v>
      </c>
      <c r="H18" s="120">
        <v>0</v>
      </c>
      <c r="I18" s="126">
        <v>170.85</v>
      </c>
      <c r="J18" s="120">
        <v>-13.74</v>
      </c>
      <c r="K18" s="120">
        <v>-111.65</v>
      </c>
      <c r="L18" s="126">
        <v>416.98</v>
      </c>
      <c r="M18" s="126">
        <v>0</v>
      </c>
    </row>
    <row r="19" spans="4:13">
      <c r="D19" s="105"/>
      <c r="L19" s="105"/>
      <c r="M19" s="105"/>
    </row>
    <row r="20" spans="4:13">
      <c r="D20" s="105"/>
      <c r="L20" s="105"/>
      <c r="M20" s="105"/>
    </row>
    <row r="25" spans="4:13">
      <c r="D25" s="105"/>
      <c r="L25" s="105"/>
      <c r="M25" s="105"/>
    </row>
    <row r="26" spans="4:13">
      <c r="D26" s="105"/>
      <c r="L26" s="105"/>
      <c r="M26" s="105"/>
    </row>
    <row r="27" spans="4:13">
      <c r="D27" s="105"/>
      <c r="L27" s="105"/>
      <c r="M27" s="105"/>
    </row>
    <row r="28" spans="4:12">
      <c r="D28" s="105"/>
      <c r="L28" s="105"/>
    </row>
    <row r="29" spans="4:12">
      <c r="D29" s="105"/>
      <c r="L29" s="105"/>
    </row>
  </sheetData>
  <mergeCells count="1">
    <mergeCell ref="A2:M2"/>
  </mergeCells>
  <printOptions horizontalCentered="1"/>
  <pageMargins left="0" right="0" top="0.786805555555556" bottom="0" header="0.354166666666667" footer="0.15625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C30"/>
  <sheetViews>
    <sheetView workbookViewId="0">
      <selection activeCell="B26" sqref="B26"/>
    </sheetView>
  </sheetViews>
  <sheetFormatPr defaultColWidth="12" defaultRowHeight="15" outlineLevelCol="2"/>
  <cols>
    <col min="1" max="1" width="39" style="2" customWidth="1"/>
    <col min="2" max="3" width="57.1666666666667" style="2" customWidth="1"/>
    <col min="4" max="16384" width="12" style="2"/>
  </cols>
  <sheetData>
    <row r="1" s="1" customFormat="1" ht="25.5" customHeight="1" spans="1:1">
      <c r="A1" s="3" t="s">
        <v>1148</v>
      </c>
    </row>
    <row r="2" ht="41.25" customHeight="1" spans="1:3">
      <c r="A2" s="100" t="s">
        <v>1149</v>
      </c>
      <c r="B2" s="100"/>
      <c r="C2" s="100"/>
    </row>
    <row r="3" ht="24" customHeight="1" spans="3:3">
      <c r="C3" s="5" t="s">
        <v>20</v>
      </c>
    </row>
    <row r="4" ht="30" customHeight="1" spans="1:3">
      <c r="A4" s="6" t="s">
        <v>101</v>
      </c>
      <c r="B4" s="6" t="s">
        <v>1150</v>
      </c>
      <c r="C4" s="6" t="s">
        <v>1151</v>
      </c>
    </row>
    <row r="5" ht="30" customHeight="1" spans="1:3">
      <c r="A5" s="6" t="s">
        <v>1152</v>
      </c>
      <c r="B5" s="7">
        <v>75937</v>
      </c>
      <c r="C5" s="7">
        <v>73536</v>
      </c>
    </row>
    <row r="30" spans="3:3">
      <c r="C30" s="101"/>
    </row>
  </sheetData>
  <mergeCells count="1">
    <mergeCell ref="A2:C2"/>
  </mergeCells>
  <printOptions horizontalCentered="1"/>
  <pageMargins left="0.479166666666667" right="0.229166666666667" top="1.08888888888889" bottom="0.16875" header="0.459027777777778" footer="0.179166666666667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D273"/>
  <sheetViews>
    <sheetView showGridLines="0" workbookViewId="0">
      <pane ySplit="5" topLeftCell="A151" activePane="bottomLeft" state="frozen"/>
      <selection/>
      <selection pane="bottomLeft" activeCell="G152" sqref="G152"/>
    </sheetView>
  </sheetViews>
  <sheetFormatPr defaultColWidth="12" defaultRowHeight="14.25" outlineLevelCol="3"/>
  <cols>
    <col min="1" max="1" width="68" style="78" customWidth="1"/>
    <col min="2" max="2" width="18.3333333333333" style="78" customWidth="1"/>
    <col min="3" max="3" width="79.3333333333333" style="78" customWidth="1"/>
    <col min="4" max="4" width="20.8333333333333" style="78" customWidth="1"/>
    <col min="5" max="16384" width="12" style="78"/>
  </cols>
  <sheetData>
    <row r="1" spans="1:1">
      <c r="A1" s="79" t="s">
        <v>1153</v>
      </c>
    </row>
    <row r="2" ht="18" customHeight="1" spans="1:4">
      <c r="A2" s="80" t="s">
        <v>1154</v>
      </c>
      <c r="B2" s="80"/>
      <c r="C2" s="80"/>
      <c r="D2" s="80"/>
    </row>
    <row r="3" customHeight="1" spans="1:4">
      <c r="A3" s="79"/>
      <c r="D3" s="78" t="s">
        <v>20</v>
      </c>
    </row>
    <row r="4" ht="31.5" customHeight="1" spans="1:4">
      <c r="A4" s="81" t="s">
        <v>1155</v>
      </c>
      <c r="B4" s="82"/>
      <c r="C4" s="81" t="s">
        <v>1156</v>
      </c>
      <c r="D4" s="82"/>
    </row>
    <row r="5" ht="19.5" customHeight="1" spans="1:4">
      <c r="A5" s="83" t="s">
        <v>1157</v>
      </c>
      <c r="B5" s="83" t="s">
        <v>25</v>
      </c>
      <c r="C5" s="83" t="s">
        <v>1157</v>
      </c>
      <c r="D5" s="83" t="s">
        <v>25</v>
      </c>
    </row>
    <row r="6" ht="20.1" customHeight="1" spans="1:4">
      <c r="A6" s="84" t="s">
        <v>1158</v>
      </c>
      <c r="B6" s="85"/>
      <c r="C6" s="84" t="s">
        <v>1159</v>
      </c>
      <c r="D6" s="86">
        <f>SUM(D7)</f>
        <v>0</v>
      </c>
    </row>
    <row r="7" ht="20.1" customHeight="1" spans="1:4">
      <c r="A7" s="84" t="s">
        <v>1160</v>
      </c>
      <c r="B7" s="85"/>
      <c r="C7" s="87" t="s">
        <v>1161</v>
      </c>
      <c r="D7" s="88">
        <f>SUM(D8:D11)</f>
        <v>0</v>
      </c>
    </row>
    <row r="8" ht="20.1" customHeight="1" spans="1:4">
      <c r="A8" s="84" t="s">
        <v>1162</v>
      </c>
      <c r="B8" s="85"/>
      <c r="C8" s="87" t="s">
        <v>1163</v>
      </c>
      <c r="D8" s="85"/>
    </row>
    <row r="9" ht="20.1" customHeight="1" spans="1:4">
      <c r="A9" s="89" t="s">
        <v>1164</v>
      </c>
      <c r="B9" s="85"/>
      <c r="C9" s="87" t="s">
        <v>1165</v>
      </c>
      <c r="D9" s="85"/>
    </row>
    <row r="10" ht="20.1" customHeight="1" spans="1:4">
      <c r="A10" s="90" t="s">
        <v>1166</v>
      </c>
      <c r="B10" s="85"/>
      <c r="C10" s="87" t="s">
        <v>1167</v>
      </c>
      <c r="D10" s="85"/>
    </row>
    <row r="11" ht="20.1" customHeight="1" spans="1:4">
      <c r="A11" s="84" t="s">
        <v>1168</v>
      </c>
      <c r="B11" s="85"/>
      <c r="C11" s="87" t="s">
        <v>1169</v>
      </c>
      <c r="D11" s="85"/>
    </row>
    <row r="12" ht="20.1" customHeight="1" spans="1:4">
      <c r="A12" s="84" t="s">
        <v>1170</v>
      </c>
      <c r="B12" s="85">
        <v>260</v>
      </c>
      <c r="C12" s="84" t="s">
        <v>1171</v>
      </c>
      <c r="D12" s="88">
        <f>SUM(D13,D17)</f>
        <v>0</v>
      </c>
    </row>
    <row r="13" ht="20.1" customHeight="1" spans="1:4">
      <c r="A13" s="84" t="s">
        <v>1172</v>
      </c>
      <c r="B13" s="85">
        <v>200</v>
      </c>
      <c r="C13" s="87" t="s">
        <v>1173</v>
      </c>
      <c r="D13" s="88">
        <f>SUM(D14:D16)</f>
        <v>0</v>
      </c>
    </row>
    <row r="14" ht="20.1" customHeight="1" spans="1:4">
      <c r="A14" s="84" t="s">
        <v>1174</v>
      </c>
      <c r="B14" s="85">
        <v>13440</v>
      </c>
      <c r="C14" s="87" t="s">
        <v>1175</v>
      </c>
      <c r="D14" s="85"/>
    </row>
    <row r="15" ht="20.1" customHeight="1" spans="1:4">
      <c r="A15" s="85" t="s">
        <v>1176</v>
      </c>
      <c r="B15" s="85">
        <v>13440</v>
      </c>
      <c r="C15" s="87" t="s">
        <v>1177</v>
      </c>
      <c r="D15" s="85"/>
    </row>
    <row r="16" ht="20.1" customHeight="1" spans="1:4">
      <c r="A16" s="85" t="s">
        <v>1178</v>
      </c>
      <c r="B16" s="85"/>
      <c r="C16" s="87" t="s">
        <v>1179</v>
      </c>
      <c r="D16" s="85"/>
    </row>
    <row r="17" ht="20.1" customHeight="1" spans="1:4">
      <c r="A17" s="85" t="s">
        <v>1180</v>
      </c>
      <c r="B17" s="85"/>
      <c r="C17" s="87" t="s">
        <v>1181</v>
      </c>
      <c r="D17" s="88">
        <f>SUM(D18:D20)</f>
        <v>0</v>
      </c>
    </row>
    <row r="18" ht="20.1" customHeight="1" spans="1:4">
      <c r="A18" s="85" t="s">
        <v>1182</v>
      </c>
      <c r="B18" s="85"/>
      <c r="C18" s="87" t="s">
        <v>1175</v>
      </c>
      <c r="D18" s="85"/>
    </row>
    <row r="19" ht="20.1" customHeight="1" spans="1:4">
      <c r="A19" s="85" t="s">
        <v>1183</v>
      </c>
      <c r="B19" s="85"/>
      <c r="C19" s="87" t="s">
        <v>1177</v>
      </c>
      <c r="D19" s="85"/>
    </row>
    <row r="20" ht="20.1" customHeight="1" spans="1:4">
      <c r="A20" s="84" t="s">
        <v>1184</v>
      </c>
      <c r="B20" s="85"/>
      <c r="C20" s="91" t="s">
        <v>1185</v>
      </c>
      <c r="D20" s="85"/>
    </row>
    <row r="21" ht="20.1" customHeight="1" spans="1:4">
      <c r="A21" s="84" t="s">
        <v>1186</v>
      </c>
      <c r="B21" s="85"/>
      <c r="C21" s="84" t="s">
        <v>1187</v>
      </c>
      <c r="D21" s="88">
        <f>SUM(D22,D23)</f>
        <v>0</v>
      </c>
    </row>
    <row r="22" ht="20.1" customHeight="1" spans="1:4">
      <c r="A22" s="85" t="s">
        <v>1188</v>
      </c>
      <c r="B22" s="85"/>
      <c r="C22" s="84" t="s">
        <v>1189</v>
      </c>
      <c r="D22" s="85"/>
    </row>
    <row r="23" ht="20.1" customHeight="1" spans="1:4">
      <c r="A23" s="85" t="s">
        <v>1190</v>
      </c>
      <c r="B23" s="85"/>
      <c r="C23" s="84" t="s">
        <v>1191</v>
      </c>
      <c r="D23" s="88">
        <f>SUM(D24:D27)</f>
        <v>0</v>
      </c>
    </row>
    <row r="24" ht="20.1" customHeight="1" spans="1:4">
      <c r="A24" s="84" t="s">
        <v>1192</v>
      </c>
      <c r="B24" s="85">
        <v>1100</v>
      </c>
      <c r="C24" s="84" t="s">
        <v>1193</v>
      </c>
      <c r="D24" s="85"/>
    </row>
    <row r="25" ht="20.1" customHeight="1" spans="1:4">
      <c r="A25" s="84" t="s">
        <v>1194</v>
      </c>
      <c r="B25" s="92"/>
      <c r="C25" s="84" t="s">
        <v>1195</v>
      </c>
      <c r="D25" s="85"/>
    </row>
    <row r="26" ht="20.1" customHeight="1" spans="1:4">
      <c r="A26" s="84" t="s">
        <v>1196</v>
      </c>
      <c r="B26" s="85"/>
      <c r="C26" s="84" t="s">
        <v>1197</v>
      </c>
      <c r="D26" s="85"/>
    </row>
    <row r="27" ht="20.1" customHeight="1" spans="1:4">
      <c r="A27" s="85" t="s">
        <v>1198</v>
      </c>
      <c r="B27" s="85"/>
      <c r="C27" s="84" t="s">
        <v>1199</v>
      </c>
      <c r="D27" s="85"/>
    </row>
    <row r="28" ht="20.1" customHeight="1" spans="1:4">
      <c r="A28" s="85" t="s">
        <v>1200</v>
      </c>
      <c r="B28" s="85"/>
      <c r="C28" s="84" t="s">
        <v>1201</v>
      </c>
      <c r="D28" s="88">
        <f>SUM(D29,D42,D48,D52,D53,D59)</f>
        <v>15000</v>
      </c>
    </row>
    <row r="29" ht="20.1" customHeight="1" spans="1:4">
      <c r="A29" s="85" t="s">
        <v>1202</v>
      </c>
      <c r="B29" s="85"/>
      <c r="C29" s="84" t="s">
        <v>1203</v>
      </c>
      <c r="D29" s="88">
        <v>15000</v>
      </c>
    </row>
    <row r="30" ht="20.1" customHeight="1" spans="1:4">
      <c r="A30" s="84" t="s">
        <v>1204</v>
      </c>
      <c r="B30" s="85"/>
      <c r="C30" s="91" t="s">
        <v>1205</v>
      </c>
      <c r="D30" s="85">
        <v>15000</v>
      </c>
    </row>
    <row r="31" ht="20.1" customHeight="1" spans="1:4">
      <c r="A31" s="84" t="s">
        <v>1206</v>
      </c>
      <c r="B31" s="85"/>
      <c r="C31" s="91" t="s">
        <v>1207</v>
      </c>
      <c r="D31" s="85"/>
    </row>
    <row r="32" ht="20.1" customHeight="1" spans="1:4">
      <c r="A32" s="84" t="s">
        <v>1208</v>
      </c>
      <c r="B32" s="85"/>
      <c r="C32" s="91" t="s">
        <v>1209</v>
      </c>
      <c r="D32" s="85"/>
    </row>
    <row r="33" ht="20.1" customHeight="1" spans="1:4">
      <c r="A33" s="84" t="s">
        <v>1210</v>
      </c>
      <c r="B33" s="85"/>
      <c r="C33" s="91" t="s">
        <v>1211</v>
      </c>
      <c r="D33" s="85"/>
    </row>
    <row r="34" ht="20.1" customHeight="1" spans="1:4">
      <c r="A34" s="84" t="s">
        <v>1212</v>
      </c>
      <c r="B34" s="85"/>
      <c r="C34" s="91" t="s">
        <v>1213</v>
      </c>
      <c r="D34" s="85"/>
    </row>
    <row r="35" ht="20.1" customHeight="1" spans="1:4">
      <c r="A35" s="84" t="s">
        <v>1214</v>
      </c>
      <c r="B35" s="85"/>
      <c r="C35" s="91" t="s">
        <v>1215</v>
      </c>
      <c r="D35" s="85"/>
    </row>
    <row r="36" ht="20.1" customHeight="1" spans="1:4">
      <c r="A36" s="85"/>
      <c r="B36" s="85"/>
      <c r="C36" s="91" t="s">
        <v>1216</v>
      </c>
      <c r="D36" s="85"/>
    </row>
    <row r="37" ht="20.1" customHeight="1" spans="1:4">
      <c r="A37" s="85"/>
      <c r="B37" s="85"/>
      <c r="C37" s="91" t="s">
        <v>1217</v>
      </c>
      <c r="D37" s="85"/>
    </row>
    <row r="38" ht="20.1" customHeight="1" spans="1:4">
      <c r="A38" s="85"/>
      <c r="B38" s="85"/>
      <c r="C38" s="91" t="s">
        <v>1218</v>
      </c>
      <c r="D38" s="85"/>
    </row>
    <row r="39" s="77" customFormat="1" ht="20.1" customHeight="1" spans="1:4">
      <c r="A39" s="87"/>
      <c r="B39" s="85"/>
      <c r="C39" s="93" t="s">
        <v>1219</v>
      </c>
      <c r="D39" s="85"/>
    </row>
    <row r="40" ht="20.1" customHeight="1" spans="1:4">
      <c r="A40" s="87"/>
      <c r="B40" s="85"/>
      <c r="C40" s="93" t="s">
        <v>989</v>
      </c>
      <c r="D40" s="85"/>
    </row>
    <row r="41" ht="20.1" customHeight="1" spans="1:4">
      <c r="A41" s="87"/>
      <c r="B41" s="85"/>
      <c r="C41" s="91" t="s">
        <v>1220</v>
      </c>
      <c r="D41" s="85"/>
    </row>
    <row r="42" ht="20.1" customHeight="1" spans="1:4">
      <c r="A42" s="87"/>
      <c r="B42" s="85"/>
      <c r="C42" s="84" t="s">
        <v>1221</v>
      </c>
      <c r="D42" s="88">
        <f>SUM(D43:D47)</f>
        <v>0</v>
      </c>
    </row>
    <row r="43" ht="20.1" customHeight="1" spans="1:4">
      <c r="A43" s="87"/>
      <c r="B43" s="85"/>
      <c r="C43" s="91" t="s">
        <v>1222</v>
      </c>
      <c r="D43" s="85"/>
    </row>
    <row r="44" ht="20.1" customHeight="1" spans="1:4">
      <c r="A44" s="87"/>
      <c r="B44" s="85"/>
      <c r="C44" s="91" t="s">
        <v>1223</v>
      </c>
      <c r="D44" s="85"/>
    </row>
    <row r="45" ht="20.1" customHeight="1" spans="1:4">
      <c r="A45" s="87"/>
      <c r="B45" s="85"/>
      <c r="C45" s="91" t="s">
        <v>1224</v>
      </c>
      <c r="D45" s="85"/>
    </row>
    <row r="46" ht="20.1" customHeight="1" spans="1:4">
      <c r="A46" s="87"/>
      <c r="B46" s="85"/>
      <c r="C46" s="91" t="s">
        <v>1225</v>
      </c>
      <c r="D46" s="85"/>
    </row>
    <row r="47" ht="20.1" customHeight="1" spans="1:4">
      <c r="A47" s="87"/>
      <c r="B47" s="85"/>
      <c r="C47" s="91" t="s">
        <v>1226</v>
      </c>
      <c r="D47" s="85"/>
    </row>
    <row r="48" ht="20.1" customHeight="1" spans="1:4">
      <c r="A48" s="87"/>
      <c r="B48" s="85"/>
      <c r="C48" s="84" t="s">
        <v>1227</v>
      </c>
      <c r="D48" s="88">
        <f>SUM(D49:D51)</f>
        <v>0</v>
      </c>
    </row>
    <row r="49" ht="20.1" customHeight="1" spans="1:4">
      <c r="A49" s="87"/>
      <c r="B49" s="85"/>
      <c r="C49" s="91" t="s">
        <v>1205</v>
      </c>
      <c r="D49" s="85"/>
    </row>
    <row r="50" ht="20.1" customHeight="1" spans="1:4">
      <c r="A50" s="87"/>
      <c r="B50" s="85"/>
      <c r="C50" s="91" t="s">
        <v>1207</v>
      </c>
      <c r="D50" s="85"/>
    </row>
    <row r="51" ht="20.1" customHeight="1" spans="1:4">
      <c r="A51" s="84"/>
      <c r="B51" s="85"/>
      <c r="C51" s="91" t="s">
        <v>1228</v>
      </c>
      <c r="D51" s="85"/>
    </row>
    <row r="52" ht="20.1" customHeight="1" spans="1:4">
      <c r="A52" s="84"/>
      <c r="B52" s="85"/>
      <c r="C52" s="84" t="s">
        <v>1229</v>
      </c>
      <c r="D52" s="85"/>
    </row>
    <row r="53" ht="20.1" customHeight="1" spans="1:4">
      <c r="A53" s="84"/>
      <c r="B53" s="85"/>
      <c r="C53" s="84" t="s">
        <v>1230</v>
      </c>
      <c r="D53" s="88">
        <f>SUM(D54:D58)</f>
        <v>0</v>
      </c>
    </row>
    <row r="54" ht="20.1" customHeight="1" spans="1:4">
      <c r="A54" s="84"/>
      <c r="B54" s="85"/>
      <c r="C54" s="91" t="s">
        <v>1222</v>
      </c>
      <c r="D54" s="85"/>
    </row>
    <row r="55" ht="20.1" customHeight="1" spans="1:4">
      <c r="A55" s="84"/>
      <c r="B55" s="85"/>
      <c r="C55" s="91" t="s">
        <v>1223</v>
      </c>
      <c r="D55" s="85"/>
    </row>
    <row r="56" ht="20.1" customHeight="1" spans="1:4">
      <c r="A56" s="84"/>
      <c r="B56" s="85"/>
      <c r="C56" s="91" t="s">
        <v>1224</v>
      </c>
      <c r="D56" s="85"/>
    </row>
    <row r="57" ht="20.1" customHeight="1" spans="1:4">
      <c r="A57" s="84"/>
      <c r="B57" s="85"/>
      <c r="C57" s="91" t="s">
        <v>1225</v>
      </c>
      <c r="D57" s="85"/>
    </row>
    <row r="58" ht="20.1" customHeight="1" spans="1:4">
      <c r="A58" s="84"/>
      <c r="B58" s="85"/>
      <c r="C58" s="91" t="s">
        <v>1231</v>
      </c>
      <c r="D58" s="85"/>
    </row>
    <row r="59" ht="20.1" customHeight="1" spans="1:4">
      <c r="A59" s="84"/>
      <c r="B59" s="85"/>
      <c r="C59" s="84" t="s">
        <v>1232</v>
      </c>
      <c r="D59" s="85"/>
    </row>
    <row r="60" ht="20.1" customHeight="1" spans="1:4">
      <c r="A60" s="84"/>
      <c r="B60" s="85"/>
      <c r="C60" s="84" t="s">
        <v>1233</v>
      </c>
      <c r="D60" s="88">
        <f>SUM(D61,D67,D72,D77)</f>
        <v>0</v>
      </c>
    </row>
    <row r="61" ht="20.1" customHeight="1" spans="1:4">
      <c r="A61" s="84"/>
      <c r="B61" s="85"/>
      <c r="C61" s="91" t="s">
        <v>1234</v>
      </c>
      <c r="D61" s="88">
        <f>SUM(D62:D66)</f>
        <v>0</v>
      </c>
    </row>
    <row r="62" ht="20.1" customHeight="1" spans="1:4">
      <c r="A62" s="84"/>
      <c r="B62" s="94"/>
      <c r="C62" s="85" t="s">
        <v>1235</v>
      </c>
      <c r="D62" s="85"/>
    </row>
    <row r="63" ht="20.1" customHeight="1" spans="1:4">
      <c r="A63" s="84"/>
      <c r="B63" s="85"/>
      <c r="C63" s="85" t="s">
        <v>1236</v>
      </c>
      <c r="D63" s="85"/>
    </row>
    <row r="64" ht="20.1" customHeight="1" spans="1:4">
      <c r="A64" s="84"/>
      <c r="B64" s="85"/>
      <c r="C64" s="85" t="s">
        <v>1237</v>
      </c>
      <c r="D64" s="85"/>
    </row>
    <row r="65" ht="20.1" customHeight="1" spans="1:4">
      <c r="A65" s="84"/>
      <c r="B65" s="85"/>
      <c r="C65" s="85" t="s">
        <v>1238</v>
      </c>
      <c r="D65" s="85"/>
    </row>
    <row r="66" ht="20.1" customHeight="1" spans="1:4">
      <c r="A66" s="84"/>
      <c r="B66" s="85"/>
      <c r="C66" s="85" t="s">
        <v>1239</v>
      </c>
      <c r="D66" s="85"/>
    </row>
    <row r="67" ht="20.1" customHeight="1" spans="1:4">
      <c r="A67" s="84"/>
      <c r="B67" s="85"/>
      <c r="C67" s="91" t="s">
        <v>1240</v>
      </c>
      <c r="D67" s="88">
        <f>SUM(D68:D71)</f>
        <v>0</v>
      </c>
    </row>
    <row r="68" ht="20.1" customHeight="1" spans="1:4">
      <c r="A68" s="84"/>
      <c r="B68" s="85"/>
      <c r="C68" s="91" t="s">
        <v>1177</v>
      </c>
      <c r="D68" s="85"/>
    </row>
    <row r="69" ht="20.1" customHeight="1" spans="1:4">
      <c r="A69" s="84"/>
      <c r="B69" s="85"/>
      <c r="C69" s="91" t="s">
        <v>1241</v>
      </c>
      <c r="D69" s="85"/>
    </row>
    <row r="70" ht="20.1" customHeight="1" spans="1:4">
      <c r="A70" s="84"/>
      <c r="B70" s="85"/>
      <c r="C70" s="91" t="s">
        <v>1242</v>
      </c>
      <c r="D70" s="85"/>
    </row>
    <row r="71" ht="20.1" customHeight="1" spans="1:4">
      <c r="A71" s="84"/>
      <c r="B71" s="85"/>
      <c r="C71" s="91" t="s">
        <v>1243</v>
      </c>
      <c r="D71" s="85"/>
    </row>
    <row r="72" ht="20.1" customHeight="1" spans="1:4">
      <c r="A72" s="84"/>
      <c r="B72" s="85"/>
      <c r="C72" s="91" t="s">
        <v>1244</v>
      </c>
      <c r="D72" s="88">
        <f>SUM(D73:D76)</f>
        <v>0</v>
      </c>
    </row>
    <row r="73" ht="20.1" customHeight="1" spans="1:4">
      <c r="A73" s="84"/>
      <c r="B73" s="85"/>
      <c r="C73" s="91" t="s">
        <v>1177</v>
      </c>
      <c r="D73" s="85"/>
    </row>
    <row r="74" ht="20.1" customHeight="1" spans="1:4">
      <c r="A74" s="84"/>
      <c r="B74" s="85"/>
      <c r="C74" s="91" t="s">
        <v>1241</v>
      </c>
      <c r="D74" s="85"/>
    </row>
    <row r="75" ht="20.1" customHeight="1" spans="1:4">
      <c r="A75" s="84"/>
      <c r="B75" s="85"/>
      <c r="C75" s="91" t="s">
        <v>1245</v>
      </c>
      <c r="D75" s="85"/>
    </row>
    <row r="76" ht="20.1" customHeight="1" spans="1:4">
      <c r="A76" s="84"/>
      <c r="B76" s="85"/>
      <c r="C76" s="91" t="s">
        <v>1246</v>
      </c>
      <c r="D76" s="85"/>
    </row>
    <row r="77" ht="20.1" customHeight="1" spans="1:4">
      <c r="A77" s="84"/>
      <c r="B77" s="85"/>
      <c r="C77" s="91" t="s">
        <v>1247</v>
      </c>
      <c r="D77" s="88">
        <f>SUM(D78:D81)</f>
        <v>0</v>
      </c>
    </row>
    <row r="78" ht="20.1" customHeight="1" spans="1:4">
      <c r="A78" s="84"/>
      <c r="B78" s="85"/>
      <c r="C78" s="91" t="s">
        <v>776</v>
      </c>
      <c r="D78" s="85"/>
    </row>
    <row r="79" ht="20.1" customHeight="1" spans="1:4">
      <c r="A79" s="84"/>
      <c r="B79" s="85"/>
      <c r="C79" s="91" t="s">
        <v>1248</v>
      </c>
      <c r="D79" s="85"/>
    </row>
    <row r="80" ht="20.1" customHeight="1" spans="1:4">
      <c r="A80" s="84"/>
      <c r="B80" s="85"/>
      <c r="C80" s="91" t="s">
        <v>1249</v>
      </c>
      <c r="D80" s="85"/>
    </row>
    <row r="81" ht="20.1" customHeight="1" spans="1:4">
      <c r="A81" s="84"/>
      <c r="B81" s="85"/>
      <c r="C81" s="91" t="s">
        <v>1250</v>
      </c>
      <c r="D81" s="85"/>
    </row>
    <row r="82" ht="20.1" customHeight="1" spans="1:4">
      <c r="A82" s="84"/>
      <c r="B82" s="85"/>
      <c r="C82" s="87" t="s">
        <v>1251</v>
      </c>
      <c r="D82" s="88">
        <f>SUM(D83,D88,D93,D98,D107,D114)</f>
        <v>0</v>
      </c>
    </row>
    <row r="83" ht="20.1" customHeight="1" spans="1:4">
      <c r="A83" s="84"/>
      <c r="B83" s="85"/>
      <c r="C83" s="91" t="s">
        <v>1252</v>
      </c>
      <c r="D83" s="88">
        <f>SUM(D84:D87)</f>
        <v>0</v>
      </c>
    </row>
    <row r="84" ht="20.1" customHeight="1" spans="1:4">
      <c r="A84" s="84"/>
      <c r="B84" s="85"/>
      <c r="C84" s="91" t="s">
        <v>807</v>
      </c>
      <c r="D84" s="85"/>
    </row>
    <row r="85" ht="20.1" customHeight="1" spans="1:4">
      <c r="A85" s="84"/>
      <c r="B85" s="85"/>
      <c r="C85" s="91" t="s">
        <v>808</v>
      </c>
      <c r="D85" s="85"/>
    </row>
    <row r="86" ht="20.1" customHeight="1" spans="1:4">
      <c r="A86" s="84"/>
      <c r="B86" s="85"/>
      <c r="C86" s="91" t="s">
        <v>1253</v>
      </c>
      <c r="D86" s="85"/>
    </row>
    <row r="87" ht="20.1" customHeight="1" spans="1:4">
      <c r="A87" s="84"/>
      <c r="B87" s="85"/>
      <c r="C87" s="91" t="s">
        <v>1254</v>
      </c>
      <c r="D87" s="85"/>
    </row>
    <row r="88" ht="20.1" customHeight="1" spans="1:4">
      <c r="A88" s="84"/>
      <c r="B88" s="85"/>
      <c r="C88" s="91" t="s">
        <v>1255</v>
      </c>
      <c r="D88" s="88">
        <f>SUM(D89:D92)</f>
        <v>0</v>
      </c>
    </row>
    <row r="89" ht="20.1" customHeight="1" spans="1:4">
      <c r="A89" s="84"/>
      <c r="B89" s="85"/>
      <c r="C89" s="91" t="s">
        <v>1253</v>
      </c>
      <c r="D89" s="85"/>
    </row>
    <row r="90" ht="20.1" customHeight="1" spans="1:4">
      <c r="A90" s="84"/>
      <c r="B90" s="85"/>
      <c r="C90" s="91" t="s">
        <v>1256</v>
      </c>
      <c r="D90" s="85"/>
    </row>
    <row r="91" ht="20.1" customHeight="1" spans="1:4">
      <c r="A91" s="84"/>
      <c r="B91" s="85"/>
      <c r="C91" s="91" t="s">
        <v>1257</v>
      </c>
      <c r="D91" s="85"/>
    </row>
    <row r="92" ht="20.1" customHeight="1" spans="1:4">
      <c r="A92" s="84"/>
      <c r="B92" s="85"/>
      <c r="C92" s="91" t="s">
        <v>1258</v>
      </c>
      <c r="D92" s="85"/>
    </row>
    <row r="93" ht="20.1" customHeight="1" spans="1:4">
      <c r="A93" s="84"/>
      <c r="B93" s="85"/>
      <c r="C93" s="91" t="s">
        <v>1259</v>
      </c>
      <c r="D93" s="88">
        <f>SUM(D94:D97)</f>
        <v>0</v>
      </c>
    </row>
    <row r="94" ht="20.1" customHeight="1" spans="1:4">
      <c r="A94" s="84"/>
      <c r="B94" s="85"/>
      <c r="C94" s="91" t="s">
        <v>814</v>
      </c>
      <c r="D94" s="85"/>
    </row>
    <row r="95" ht="20.1" customHeight="1" spans="1:4">
      <c r="A95" s="84"/>
      <c r="B95" s="85"/>
      <c r="C95" s="91" t="s">
        <v>1260</v>
      </c>
      <c r="D95" s="85"/>
    </row>
    <row r="96" ht="20.1" customHeight="1" spans="1:4">
      <c r="A96" s="84"/>
      <c r="B96" s="85"/>
      <c r="C96" s="91" t="s">
        <v>1261</v>
      </c>
      <c r="D96" s="85"/>
    </row>
    <row r="97" ht="20.1" customHeight="1" spans="1:4">
      <c r="A97" s="84"/>
      <c r="B97" s="85"/>
      <c r="C97" s="91" t="s">
        <v>1262</v>
      </c>
      <c r="D97" s="85"/>
    </row>
    <row r="98" ht="20.1" customHeight="1" spans="1:4">
      <c r="A98" s="84"/>
      <c r="B98" s="85"/>
      <c r="C98" s="91" t="s">
        <v>1263</v>
      </c>
      <c r="D98" s="88">
        <f>SUM(D99:D106)</f>
        <v>0</v>
      </c>
    </row>
    <row r="99" ht="20.1" customHeight="1" spans="1:4">
      <c r="A99" s="84"/>
      <c r="B99" s="85"/>
      <c r="C99" s="91" t="s">
        <v>1264</v>
      </c>
      <c r="D99" s="85"/>
    </row>
    <row r="100" ht="20.1" customHeight="1" spans="1:4">
      <c r="A100" s="84"/>
      <c r="B100" s="85"/>
      <c r="C100" s="91" t="s">
        <v>1265</v>
      </c>
      <c r="D100" s="85"/>
    </row>
    <row r="101" ht="20.1" customHeight="1" spans="1:4">
      <c r="A101" s="84"/>
      <c r="B101" s="85"/>
      <c r="C101" s="91" t="s">
        <v>1266</v>
      </c>
      <c r="D101" s="85"/>
    </row>
    <row r="102" ht="20.1" customHeight="1" spans="1:4">
      <c r="A102" s="84"/>
      <c r="B102" s="85"/>
      <c r="C102" s="91" t="s">
        <v>1267</v>
      </c>
      <c r="D102" s="85"/>
    </row>
    <row r="103" ht="20.1" customHeight="1" spans="1:4">
      <c r="A103" s="84"/>
      <c r="B103" s="85"/>
      <c r="C103" s="91" t="s">
        <v>1268</v>
      </c>
      <c r="D103" s="85"/>
    </row>
    <row r="104" ht="20.1" customHeight="1" spans="1:4">
      <c r="A104" s="84"/>
      <c r="B104" s="85"/>
      <c r="C104" s="91" t="s">
        <v>1269</v>
      </c>
      <c r="D104" s="85"/>
    </row>
    <row r="105" ht="20.1" customHeight="1" spans="1:4">
      <c r="A105" s="84"/>
      <c r="B105" s="85"/>
      <c r="C105" s="91" t="s">
        <v>1270</v>
      </c>
      <c r="D105" s="85"/>
    </row>
    <row r="106" ht="20.1" customHeight="1" spans="1:4">
      <c r="A106" s="84"/>
      <c r="B106" s="85"/>
      <c r="C106" s="91" t="s">
        <v>1271</v>
      </c>
      <c r="D106" s="85"/>
    </row>
    <row r="107" ht="20.1" customHeight="1" spans="1:4">
      <c r="A107" s="84"/>
      <c r="B107" s="85"/>
      <c r="C107" s="91" t="s">
        <v>1272</v>
      </c>
      <c r="D107" s="88">
        <f>SUM(D108:D113)</f>
        <v>0</v>
      </c>
    </row>
    <row r="108" ht="20.1" customHeight="1" spans="1:4">
      <c r="A108" s="84"/>
      <c r="B108" s="85"/>
      <c r="C108" s="91" t="s">
        <v>1273</v>
      </c>
      <c r="D108" s="85"/>
    </row>
    <row r="109" ht="20.1" customHeight="1" spans="1:4">
      <c r="A109" s="84"/>
      <c r="B109" s="85"/>
      <c r="C109" s="91" t="s">
        <v>1274</v>
      </c>
      <c r="D109" s="85"/>
    </row>
    <row r="110" ht="20.1" customHeight="1" spans="1:4">
      <c r="A110" s="84"/>
      <c r="B110" s="85"/>
      <c r="C110" s="91" t="s">
        <v>1275</v>
      </c>
      <c r="D110" s="85"/>
    </row>
    <row r="111" ht="20.1" customHeight="1" spans="1:4">
      <c r="A111" s="84"/>
      <c r="B111" s="85"/>
      <c r="C111" s="91" t="s">
        <v>1276</v>
      </c>
      <c r="D111" s="85"/>
    </row>
    <row r="112" ht="20.1" customHeight="1" spans="1:4">
      <c r="A112" s="84"/>
      <c r="B112" s="85"/>
      <c r="C112" s="91" t="s">
        <v>1277</v>
      </c>
      <c r="D112" s="85"/>
    </row>
    <row r="113" ht="20.1" customHeight="1" spans="1:4">
      <c r="A113" s="84"/>
      <c r="B113" s="85"/>
      <c r="C113" s="91" t="s">
        <v>1278</v>
      </c>
      <c r="D113" s="85"/>
    </row>
    <row r="114" ht="20.1" customHeight="1" spans="1:4">
      <c r="A114" s="84"/>
      <c r="B114" s="85"/>
      <c r="C114" s="91" t="s">
        <v>1279</v>
      </c>
      <c r="D114" s="88">
        <f>SUM(D115:D122)</f>
        <v>0</v>
      </c>
    </row>
    <row r="115" ht="20.1" customHeight="1" spans="1:4">
      <c r="A115" s="84"/>
      <c r="B115" s="85"/>
      <c r="C115" s="91" t="s">
        <v>1280</v>
      </c>
      <c r="D115" s="85"/>
    </row>
    <row r="116" ht="20.1" customHeight="1" spans="1:4">
      <c r="A116" s="84"/>
      <c r="B116" s="85"/>
      <c r="C116" s="91" t="s">
        <v>834</v>
      </c>
      <c r="D116" s="85"/>
    </row>
    <row r="117" ht="20.1" customHeight="1" spans="1:4">
      <c r="A117" s="84"/>
      <c r="B117" s="85"/>
      <c r="C117" s="91" t="s">
        <v>1281</v>
      </c>
      <c r="D117" s="85"/>
    </row>
    <row r="118" ht="20.1" customHeight="1" spans="1:4">
      <c r="A118" s="84"/>
      <c r="B118" s="85"/>
      <c r="C118" s="91" t="s">
        <v>1282</v>
      </c>
      <c r="D118" s="85"/>
    </row>
    <row r="119" ht="20.1" customHeight="1" spans="1:4">
      <c r="A119" s="84"/>
      <c r="B119" s="85"/>
      <c r="C119" s="91" t="s">
        <v>1283</v>
      </c>
      <c r="D119" s="85"/>
    </row>
    <row r="120" ht="20.1" customHeight="1" spans="1:4">
      <c r="A120" s="84"/>
      <c r="B120" s="85"/>
      <c r="C120" s="91" t="s">
        <v>1284</v>
      </c>
      <c r="D120" s="85"/>
    </row>
    <row r="121" ht="20.1" customHeight="1" spans="1:4">
      <c r="A121" s="84"/>
      <c r="B121" s="85"/>
      <c r="C121" s="91" t="s">
        <v>1285</v>
      </c>
      <c r="D121" s="85"/>
    </row>
    <row r="122" ht="20.1" customHeight="1" spans="1:4">
      <c r="A122" s="84"/>
      <c r="B122" s="85"/>
      <c r="C122" s="91" t="s">
        <v>1286</v>
      </c>
      <c r="D122" s="85"/>
    </row>
    <row r="123" ht="20.1" customHeight="1" spans="1:4">
      <c r="A123" s="84"/>
      <c r="B123" s="85"/>
      <c r="C123" s="87" t="s">
        <v>1287</v>
      </c>
      <c r="D123" s="88">
        <f>SUM(D124,D131,D137)</f>
        <v>0</v>
      </c>
    </row>
    <row r="124" ht="20.1" customHeight="1" spans="1:4">
      <c r="A124" s="84"/>
      <c r="B124" s="85"/>
      <c r="C124" s="91" t="s">
        <v>1288</v>
      </c>
      <c r="D124" s="88">
        <f>SUM(D125:D130)</f>
        <v>0</v>
      </c>
    </row>
    <row r="125" ht="20.1" customHeight="1" spans="1:4">
      <c r="A125" s="84"/>
      <c r="B125" s="85"/>
      <c r="C125" s="91" t="s">
        <v>1289</v>
      </c>
      <c r="D125" s="85"/>
    </row>
    <row r="126" ht="20.1" customHeight="1" spans="1:4">
      <c r="A126" s="84"/>
      <c r="B126" s="85"/>
      <c r="C126" s="91" t="s">
        <v>1290</v>
      </c>
      <c r="D126" s="85"/>
    </row>
    <row r="127" ht="20.1" customHeight="1" spans="1:4">
      <c r="A127" s="84"/>
      <c r="B127" s="85"/>
      <c r="C127" s="91" t="s">
        <v>751</v>
      </c>
      <c r="D127" s="85"/>
    </row>
    <row r="128" ht="20.1" customHeight="1" spans="1:4">
      <c r="A128" s="84"/>
      <c r="B128" s="85"/>
      <c r="C128" s="91" t="s">
        <v>1291</v>
      </c>
      <c r="D128" s="85"/>
    </row>
    <row r="129" ht="20.1" customHeight="1" spans="1:4">
      <c r="A129" s="84"/>
      <c r="B129" s="85"/>
      <c r="C129" s="91" t="s">
        <v>1292</v>
      </c>
      <c r="D129" s="85"/>
    </row>
    <row r="130" ht="20.1" customHeight="1" spans="1:4">
      <c r="A130" s="84"/>
      <c r="B130" s="85"/>
      <c r="C130" s="91" t="s">
        <v>1293</v>
      </c>
      <c r="D130" s="85"/>
    </row>
    <row r="131" ht="20.1" customHeight="1" spans="1:4">
      <c r="A131" s="84"/>
      <c r="B131" s="85"/>
      <c r="C131" s="91" t="s">
        <v>1294</v>
      </c>
      <c r="D131" s="88">
        <f>SUM(D132:D136)</f>
        <v>0</v>
      </c>
    </row>
    <row r="132" ht="20.1" customHeight="1" spans="1:4">
      <c r="A132" s="84"/>
      <c r="B132" s="85"/>
      <c r="C132" s="91" t="s">
        <v>1295</v>
      </c>
      <c r="D132" s="85"/>
    </row>
    <row r="133" ht="20.1" customHeight="1" spans="1:4">
      <c r="A133" s="84"/>
      <c r="B133" s="85"/>
      <c r="C133" s="91" t="s">
        <v>1296</v>
      </c>
      <c r="D133" s="85"/>
    </row>
    <row r="134" ht="20.1" customHeight="1" spans="1:4">
      <c r="A134" s="84"/>
      <c r="B134" s="85"/>
      <c r="C134" s="91" t="s">
        <v>1297</v>
      </c>
      <c r="D134" s="85"/>
    </row>
    <row r="135" ht="20.1" customHeight="1" spans="1:4">
      <c r="A135" s="84"/>
      <c r="B135" s="85"/>
      <c r="C135" s="91" t="s">
        <v>1298</v>
      </c>
      <c r="D135" s="85"/>
    </row>
    <row r="136" ht="20.1" customHeight="1" spans="1:4">
      <c r="A136" s="84"/>
      <c r="B136" s="85"/>
      <c r="C136" s="91" t="s">
        <v>1299</v>
      </c>
      <c r="D136" s="85"/>
    </row>
    <row r="137" ht="20.1" customHeight="1" spans="1:4">
      <c r="A137" s="84"/>
      <c r="B137" s="85"/>
      <c r="C137" s="91" t="s">
        <v>1300</v>
      </c>
      <c r="D137" s="88">
        <f>SUM(D138:D139)</f>
        <v>0</v>
      </c>
    </row>
    <row r="138" ht="20.1" customHeight="1" spans="1:4">
      <c r="A138" s="84"/>
      <c r="B138" s="85"/>
      <c r="C138" s="91" t="s">
        <v>1301</v>
      </c>
      <c r="D138" s="85"/>
    </row>
    <row r="139" ht="20.1" customHeight="1" spans="1:4">
      <c r="A139" s="84"/>
      <c r="B139" s="85"/>
      <c r="C139" s="91" t="s">
        <v>1302</v>
      </c>
      <c r="D139" s="85"/>
    </row>
    <row r="140" ht="20.1" customHeight="1" spans="1:4">
      <c r="A140" s="84"/>
      <c r="B140" s="85"/>
      <c r="C140" s="87" t="s">
        <v>1303</v>
      </c>
      <c r="D140" s="88">
        <f>SUM(D141)</f>
        <v>0</v>
      </c>
    </row>
    <row r="141" ht="20.1" customHeight="1" spans="1:4">
      <c r="A141" s="84"/>
      <c r="B141" s="85"/>
      <c r="C141" s="91" t="s">
        <v>1304</v>
      </c>
      <c r="D141" s="88">
        <f>SUM(D142:D146)</f>
        <v>0</v>
      </c>
    </row>
    <row r="142" ht="20.1" customHeight="1" spans="1:4">
      <c r="A142" s="84"/>
      <c r="B142" s="85"/>
      <c r="C142" s="91" t="s">
        <v>1305</v>
      </c>
      <c r="D142" s="85"/>
    </row>
    <row r="143" ht="20.1" customHeight="1" spans="1:4">
      <c r="A143" s="84"/>
      <c r="B143" s="85"/>
      <c r="C143" s="91" t="s">
        <v>1306</v>
      </c>
      <c r="D143" s="85"/>
    </row>
    <row r="144" ht="20.1" customHeight="1" spans="1:4">
      <c r="A144" s="84"/>
      <c r="B144" s="85"/>
      <c r="C144" s="91" t="s">
        <v>1307</v>
      </c>
      <c r="D144" s="85"/>
    </row>
    <row r="145" ht="20.1" customHeight="1" spans="1:4">
      <c r="A145" s="84"/>
      <c r="B145" s="85"/>
      <c r="C145" s="91" t="s">
        <v>1308</v>
      </c>
      <c r="D145" s="85"/>
    </row>
    <row r="146" ht="20.1" customHeight="1" spans="1:4">
      <c r="A146" s="84"/>
      <c r="B146" s="85"/>
      <c r="C146" s="91" t="s">
        <v>1309</v>
      </c>
      <c r="D146" s="85"/>
    </row>
    <row r="147" ht="20.1" customHeight="1" spans="1:4">
      <c r="A147" s="84"/>
      <c r="B147" s="85"/>
      <c r="C147" s="87" t="s">
        <v>1310</v>
      </c>
      <c r="D147" s="88">
        <f>SUM(D148:D149,D158,D169:D170)</f>
        <v>0</v>
      </c>
    </row>
    <row r="148" ht="20.1" customHeight="1" spans="1:4">
      <c r="A148" s="84"/>
      <c r="B148" s="85"/>
      <c r="C148" s="91" t="s">
        <v>1311</v>
      </c>
      <c r="D148" s="85"/>
    </row>
    <row r="149" ht="20.1" customHeight="1" spans="1:4">
      <c r="A149" s="84"/>
      <c r="B149" s="85"/>
      <c r="C149" s="91" t="s">
        <v>1312</v>
      </c>
      <c r="D149" s="88">
        <f>SUM(D150:D157)</f>
        <v>0</v>
      </c>
    </row>
    <row r="150" ht="20.1" customHeight="1" spans="1:4">
      <c r="A150" s="84"/>
      <c r="B150" s="85"/>
      <c r="C150" s="93" t="s">
        <v>1313</v>
      </c>
      <c r="D150" s="85"/>
    </row>
    <row r="151" ht="20.1" customHeight="1" spans="1:4">
      <c r="A151" s="84"/>
      <c r="B151" s="85"/>
      <c r="C151" s="91" t="s">
        <v>1314</v>
      </c>
      <c r="D151" s="85"/>
    </row>
    <row r="152" ht="20.1" customHeight="1" spans="1:4">
      <c r="A152" s="84"/>
      <c r="B152" s="85"/>
      <c r="C152" s="91" t="s">
        <v>1315</v>
      </c>
      <c r="D152" s="85"/>
    </row>
    <row r="153" ht="20.1" customHeight="1" spans="1:4">
      <c r="A153" s="84"/>
      <c r="B153" s="85"/>
      <c r="C153" s="91" t="s">
        <v>1316</v>
      </c>
      <c r="D153" s="85"/>
    </row>
    <row r="154" ht="20.1" customHeight="1" spans="1:4">
      <c r="A154" s="84"/>
      <c r="B154" s="85"/>
      <c r="C154" s="91" t="s">
        <v>1317</v>
      </c>
      <c r="D154" s="85"/>
    </row>
    <row r="155" ht="20.1" customHeight="1" spans="1:4">
      <c r="A155" s="84"/>
      <c r="B155" s="85"/>
      <c r="C155" s="91" t="s">
        <v>1318</v>
      </c>
      <c r="D155" s="85"/>
    </row>
    <row r="156" ht="20.1" customHeight="1" spans="1:4">
      <c r="A156" s="84"/>
      <c r="B156" s="85"/>
      <c r="C156" s="91" t="s">
        <v>1319</v>
      </c>
      <c r="D156" s="85"/>
    </row>
    <row r="157" ht="20.1" customHeight="1" spans="1:4">
      <c r="A157" s="84"/>
      <c r="B157" s="85"/>
      <c r="C157" s="91" t="s">
        <v>1320</v>
      </c>
      <c r="D157" s="85"/>
    </row>
    <row r="158" ht="20.1" customHeight="1" spans="1:4">
      <c r="A158" s="84"/>
      <c r="B158" s="85"/>
      <c r="C158" s="91" t="s">
        <v>1321</v>
      </c>
      <c r="D158" s="88">
        <f>SUM(D159:D168)</f>
        <v>0</v>
      </c>
    </row>
    <row r="159" ht="20.1" customHeight="1" spans="1:4">
      <c r="A159" s="84"/>
      <c r="B159" s="85"/>
      <c r="C159" s="93" t="s">
        <v>1322</v>
      </c>
      <c r="D159" s="85"/>
    </row>
    <row r="160" ht="20.1" customHeight="1" spans="1:4">
      <c r="A160" s="84"/>
      <c r="B160" s="85"/>
      <c r="C160" s="91" t="s">
        <v>1323</v>
      </c>
      <c r="D160" s="85"/>
    </row>
    <row r="161" ht="20.1" customHeight="1" spans="1:4">
      <c r="A161" s="84"/>
      <c r="B161" s="85"/>
      <c r="C161" s="91" t="s">
        <v>1324</v>
      </c>
      <c r="D161" s="85"/>
    </row>
    <row r="162" ht="20.1" customHeight="1" spans="1:4">
      <c r="A162" s="84"/>
      <c r="B162" s="85"/>
      <c r="C162" s="91" t="s">
        <v>1325</v>
      </c>
      <c r="D162" s="85"/>
    </row>
    <row r="163" ht="20.1" customHeight="1" spans="1:4">
      <c r="A163" s="84"/>
      <c r="B163" s="85"/>
      <c r="C163" s="91" t="s">
        <v>1326</v>
      </c>
      <c r="D163" s="85"/>
    </row>
    <row r="164" ht="20.1" customHeight="1" spans="1:4">
      <c r="A164" s="84"/>
      <c r="B164" s="85"/>
      <c r="C164" s="91" t="s">
        <v>1327</v>
      </c>
      <c r="D164" s="85"/>
    </row>
    <row r="165" ht="20.1" customHeight="1" spans="1:4">
      <c r="A165" s="84"/>
      <c r="B165" s="85"/>
      <c r="C165" s="91" t="s">
        <v>1328</v>
      </c>
      <c r="D165" s="85"/>
    </row>
    <row r="166" ht="20.1" customHeight="1" spans="1:4">
      <c r="A166" s="84"/>
      <c r="B166" s="85"/>
      <c r="C166" s="91" t="s">
        <v>1329</v>
      </c>
      <c r="D166" s="85"/>
    </row>
    <row r="167" ht="20.1" customHeight="1" spans="1:4">
      <c r="A167" s="84"/>
      <c r="B167" s="85"/>
      <c r="C167" s="91" t="s">
        <v>1330</v>
      </c>
      <c r="D167" s="85"/>
    </row>
    <row r="168" ht="20.1" customHeight="1" spans="1:4">
      <c r="A168" s="84"/>
      <c r="B168" s="85"/>
      <c r="C168" s="91" t="s">
        <v>1331</v>
      </c>
      <c r="D168" s="85"/>
    </row>
    <row r="169" ht="20.1" customHeight="1" spans="1:4">
      <c r="A169" s="84"/>
      <c r="B169" s="85"/>
      <c r="C169" s="87" t="s">
        <v>1332</v>
      </c>
      <c r="D169" s="85"/>
    </row>
    <row r="170" ht="20.1" customHeight="1" spans="1:4">
      <c r="A170" s="84"/>
      <c r="B170" s="85"/>
      <c r="C170" s="87" t="s">
        <v>1333</v>
      </c>
      <c r="D170" s="85"/>
    </row>
    <row r="171" ht="20.1" customHeight="1" spans="1:4">
      <c r="A171" s="84"/>
      <c r="B171" s="85"/>
      <c r="C171" s="87"/>
      <c r="D171" s="85"/>
    </row>
    <row r="172" ht="20.1" customHeight="1" spans="1:4">
      <c r="A172" s="84"/>
      <c r="B172" s="85"/>
      <c r="C172" s="91"/>
      <c r="D172" s="85"/>
    </row>
    <row r="173" ht="20.1" customHeight="1" spans="1:4">
      <c r="A173" s="84"/>
      <c r="B173" s="85"/>
      <c r="C173" s="91"/>
      <c r="D173" s="85"/>
    </row>
    <row r="174" ht="20.1" customHeight="1" spans="1:4">
      <c r="A174" s="95" t="s">
        <v>77</v>
      </c>
      <c r="B174" s="88">
        <f>B14+B12+B13+B24</f>
        <v>15000</v>
      </c>
      <c r="C174" s="95" t="s">
        <v>1089</v>
      </c>
      <c r="D174" s="88">
        <f>D169+D28</f>
        <v>15000</v>
      </c>
    </row>
    <row r="175" ht="20.1" customHeight="1" spans="1:4">
      <c r="A175" s="94" t="s">
        <v>79</v>
      </c>
      <c r="B175" s="85"/>
      <c r="C175" s="94" t="s">
        <v>80</v>
      </c>
      <c r="D175" s="85">
        <f>D176+D179+D180+D181+D182</f>
        <v>0</v>
      </c>
    </row>
    <row r="176" ht="20.1" customHeight="1" spans="1:4">
      <c r="A176" s="85" t="s">
        <v>1334</v>
      </c>
      <c r="B176" s="88">
        <f>SUM(B177:B178)</f>
        <v>0</v>
      </c>
      <c r="C176" s="85" t="s">
        <v>1335</v>
      </c>
      <c r="D176" s="88">
        <f>SUM(D177:D178)</f>
        <v>0</v>
      </c>
    </row>
    <row r="177" ht="20.1" customHeight="1" spans="1:4">
      <c r="A177" s="85" t="s">
        <v>1336</v>
      </c>
      <c r="B177" s="96"/>
      <c r="C177" s="85" t="s">
        <v>1337</v>
      </c>
      <c r="D177" s="85"/>
    </row>
    <row r="178" ht="20.1" customHeight="1" spans="1:4">
      <c r="A178" s="85" t="s">
        <v>1338</v>
      </c>
      <c r="B178" s="97"/>
      <c r="C178" s="85" t="s">
        <v>1339</v>
      </c>
      <c r="D178" s="85"/>
    </row>
    <row r="179" ht="20.1" customHeight="1" spans="1:4">
      <c r="A179" s="85" t="s">
        <v>1340</v>
      </c>
      <c r="B179" s="97"/>
      <c r="C179" s="85" t="s">
        <v>1341</v>
      </c>
      <c r="D179" s="92"/>
    </row>
    <row r="180" ht="20.1" customHeight="1" spans="1:4">
      <c r="A180" s="85" t="s">
        <v>1342</v>
      </c>
      <c r="B180" s="97"/>
      <c r="C180" s="85" t="s">
        <v>1343</v>
      </c>
      <c r="D180" s="85"/>
    </row>
    <row r="181" ht="20.1" customHeight="1" spans="1:4">
      <c r="A181" s="85" t="s">
        <v>1344</v>
      </c>
      <c r="B181" s="97"/>
      <c r="C181" s="98" t="s">
        <v>1345</v>
      </c>
      <c r="D181" s="85"/>
    </row>
    <row r="182" ht="20.1" customHeight="1" spans="1:4">
      <c r="A182" s="98" t="s">
        <v>1346</v>
      </c>
      <c r="B182" s="97"/>
      <c r="C182" s="98" t="s">
        <v>1347</v>
      </c>
      <c r="D182" s="85"/>
    </row>
    <row r="183" ht="20.1" customHeight="1" spans="1:4">
      <c r="A183" s="98" t="s">
        <v>1348</v>
      </c>
      <c r="B183" s="97"/>
      <c r="C183" s="98"/>
      <c r="D183" s="85"/>
    </row>
    <row r="184" ht="20.1" customHeight="1" spans="1:4">
      <c r="A184" s="98"/>
      <c r="B184" s="97"/>
      <c r="C184" s="98"/>
      <c r="D184" s="85"/>
    </row>
    <row r="185" ht="20.1" customHeight="1" spans="1:4">
      <c r="A185" s="98"/>
      <c r="B185" s="97"/>
      <c r="C185" s="98"/>
      <c r="D185" s="85"/>
    </row>
    <row r="186" ht="20.1" customHeight="1" spans="1:4">
      <c r="A186" s="98"/>
      <c r="B186" s="97"/>
      <c r="C186" s="98"/>
      <c r="D186" s="85"/>
    </row>
    <row r="187" ht="20.1" customHeight="1" spans="1:4">
      <c r="A187" s="95" t="s">
        <v>1349</v>
      </c>
      <c r="B187" s="99">
        <f>B174+B176+B179+B180</f>
        <v>15000</v>
      </c>
      <c r="C187" s="95" t="s">
        <v>1109</v>
      </c>
      <c r="D187" s="88">
        <f>D174+D175</f>
        <v>15000</v>
      </c>
    </row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15.75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</sheetData>
  <mergeCells count="3">
    <mergeCell ref="A2:D2"/>
    <mergeCell ref="A4:B4"/>
    <mergeCell ref="C4:D4"/>
  </mergeCells>
  <printOptions horizontalCentered="1"/>
  <pageMargins left="0.46875" right="0.46875" top="0.588888888888889" bottom="0.46875" header="0.309027777777778" footer="0.309027777777778"/>
  <pageSetup paperSize="9" scale="8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页面</vt:lpstr>
      <vt:lpstr>目录</vt:lpstr>
      <vt:lpstr>表一、一般公共预算收支</vt:lpstr>
      <vt:lpstr>表二、2022年一般公共预算支出功能分类表</vt:lpstr>
      <vt:lpstr>表三、2022年一般公共预算支出经济分类表</vt:lpstr>
      <vt:lpstr>表四、税收返还和转移支付表</vt:lpstr>
      <vt:lpstr>表五、转移支付分地区情况</vt:lpstr>
      <vt:lpstr>表六、政府性债务限额和余额情况表</vt:lpstr>
      <vt:lpstr>表七、政府性基金收支情况表</vt:lpstr>
      <vt:lpstr>表八、政府性基金转移支付情况表</vt:lpstr>
      <vt:lpstr>表九、2022年国有资本经营预算收支表</vt:lpstr>
      <vt:lpstr>表十、2022年一般公共预算支出“三公”经费预算表</vt:lpstr>
      <vt:lpstr>表十一、2022年新增债券资金安排情况表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2019-08-06T08:18:00Z</dcterms:created>
  <dcterms:modified xsi:type="dcterms:W3CDTF">2023-09-21T08:28:15Z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5BFD2832E2684387BA9968982848B88A</vt:lpwstr>
  </property>
</Properties>
</file>