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<sst xmlns="http://schemas.openxmlformats.org/spreadsheetml/2006/main" count="41" uniqueCount="31">
  <si>
    <t>鄂城区2022年计划生育服务资金下拨分配表</t>
  </si>
  <si>
    <t xml:space="preserve">                                                                                                                           单位：人数.元</t>
  </si>
  <si>
    <t>单位</t>
  </si>
  <si>
    <t>奖励扶助金</t>
  </si>
  <si>
    <t>特扶资金</t>
  </si>
  <si>
    <t>特别扶助金区级提标金额</t>
  </si>
  <si>
    <t>市下拨(含中央、省拨)总金额</t>
  </si>
  <si>
    <t>区配套总金额</t>
  </si>
  <si>
    <t>应发总金额</t>
  </si>
  <si>
    <t xml:space="preserve">  特别扶助金                （独生子女伤残、独生子女死亡）</t>
  </si>
  <si>
    <t>一次性抚慰金</t>
  </si>
  <si>
    <t>手术并发症</t>
  </si>
  <si>
    <t>人数</t>
  </si>
  <si>
    <t>金额</t>
  </si>
  <si>
    <t>市下拨        (含中央、省拨)</t>
  </si>
  <si>
    <t>区配套（10%）</t>
  </si>
  <si>
    <t>区配套</t>
  </si>
  <si>
    <t>区配套（25%）</t>
  </si>
  <si>
    <t>伤残</t>
  </si>
  <si>
    <t>死亡</t>
  </si>
  <si>
    <t>凤凰街办</t>
  </si>
  <si>
    <t>古楼街办</t>
  </si>
  <si>
    <t>西山街办</t>
  </si>
  <si>
    <t>凡口街办</t>
  </si>
  <si>
    <t>泽林镇</t>
  </si>
  <si>
    <t>杜山镇</t>
  </si>
  <si>
    <t>碧石镇</t>
  </si>
  <si>
    <t>汀祖镇</t>
  </si>
  <si>
    <t>花湖镇</t>
  </si>
  <si>
    <t>长港镇</t>
  </si>
  <si>
    <t>合  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</si>
</sst>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2"/>
      <color rgb="FF000000"/>
      <name val="宋体"/>
      <charset val="134"/>
    </font>
    <font>
      <b/>
      <sz val="9"/>
      <color theme="1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4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8" borderId="10" applyNumberFormat="0" applyFont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4" fillId="12" borderId="13" applyNumberFormat="0" applyAlignment="0" applyProtection="0">
      <alignment vertical="center"/>
    </xf>
    <xf numFmtId="0" fontId="25" fillId="12" borderId="9" applyNumberFormat="0" applyAlignment="0" applyProtection="0">
      <alignment vertical="center"/>
    </xf>
    <xf numFmtId="0" fontId="26" fillId="13" borderId="14" applyNumberForma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 applyProtection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3" fillId="0" borderId="6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 shrinkToFit="1"/>
    </xf>
    <xf numFmtId="0" fontId="4" fillId="2" borderId="1" xfId="0" applyNumberFormat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0" fillId="0" borderId="0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6"/>
  <sheetViews>
    <sheetView tabSelected="1" workbookViewId="0">
      <selection activeCell="R20" sqref="R20"/>
    </sheetView>
  </sheetViews>
  <sheetFormatPr defaultColWidth="9" defaultRowHeight="13.5"/>
  <cols>
    <col min="1" max="1" width="8.5" customWidth="1"/>
    <col min="2" max="2" width="4.75" customWidth="1"/>
    <col min="3" max="3" width="7.75" customWidth="1"/>
    <col min="4" max="4" width="7.5" customWidth="1"/>
    <col min="5" max="5" width="6.375" customWidth="1"/>
    <col min="6" max="6" width="4.5" customWidth="1"/>
    <col min="7" max="7" width="7.125" customWidth="1"/>
    <col min="8" max="8" width="7.25" customWidth="1"/>
    <col min="9" max="9" width="7" customWidth="1"/>
    <col min="10" max="10" width="3.625" customWidth="1"/>
    <col min="11" max="11" width="6.375" customWidth="1"/>
    <col min="12" max="12" width="6.625" customWidth="1"/>
    <col min="13" max="13" width="6.25" customWidth="1"/>
    <col min="14" max="14" width="4.375" customWidth="1"/>
    <col min="15" max="16" width="6.25" customWidth="1"/>
    <col min="17" max="17" width="5.375" customWidth="1"/>
    <col min="18" max="18" width="7" customWidth="1"/>
    <col min="19" max="19" width="8" customWidth="1"/>
    <col min="20" max="20" width="6.25" customWidth="1"/>
    <col min="21" max="21" width="8" customWidth="1"/>
    <col min="22" max="22" width="6.875" customWidth="1"/>
    <col min="23" max="23" width="10.75" style="1" hidden="1" customWidth="1"/>
    <col min="24" max="24" width="9" style="1" hidden="1" customWidth="1"/>
  </cols>
  <sheetData>
    <row r="1" ht="30" customHeight="1" spans="1:2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2"/>
    </row>
    <row r="2" ht="23" customHeight="1" spans="1:22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</row>
    <row r="3" ht="23" customHeight="1" spans="1:22">
      <c r="A3" s="4" t="s">
        <v>2</v>
      </c>
      <c r="B3" s="5" t="s">
        <v>3</v>
      </c>
      <c r="C3" s="5"/>
      <c r="D3" s="5"/>
      <c r="E3" s="5"/>
      <c r="F3" s="6" t="s">
        <v>4</v>
      </c>
      <c r="G3" s="7"/>
      <c r="H3" s="7"/>
      <c r="I3" s="7"/>
      <c r="J3" s="7"/>
      <c r="K3" s="7"/>
      <c r="L3" s="7"/>
      <c r="M3" s="7"/>
      <c r="N3" s="7"/>
      <c r="O3" s="7"/>
      <c r="P3" s="7"/>
      <c r="Q3" s="23"/>
      <c r="R3" s="9" t="s">
        <v>5</v>
      </c>
      <c r="S3" s="9" t="s">
        <v>6</v>
      </c>
      <c r="T3" s="9" t="s">
        <v>7</v>
      </c>
      <c r="U3" s="9" t="s">
        <v>8</v>
      </c>
      <c r="V3" s="24"/>
    </row>
    <row r="4" ht="41" customHeight="1" spans="1:22">
      <c r="A4" s="4"/>
      <c r="B4" s="5"/>
      <c r="C4" s="5"/>
      <c r="D4" s="5"/>
      <c r="E4" s="5"/>
      <c r="F4" s="8" t="s">
        <v>9</v>
      </c>
      <c r="G4" s="8"/>
      <c r="H4" s="8"/>
      <c r="I4" s="8"/>
      <c r="J4" s="5" t="s">
        <v>10</v>
      </c>
      <c r="K4" s="5"/>
      <c r="L4" s="5"/>
      <c r="M4" s="5"/>
      <c r="N4" s="5" t="s">
        <v>11</v>
      </c>
      <c r="O4" s="5"/>
      <c r="P4" s="5"/>
      <c r="Q4" s="25"/>
      <c r="R4" s="9"/>
      <c r="S4" s="9"/>
      <c r="T4" s="9"/>
      <c r="U4" s="9"/>
      <c r="V4" s="24"/>
    </row>
    <row r="5" ht="50" customHeight="1" spans="1:24">
      <c r="A5" s="4"/>
      <c r="B5" s="5" t="s">
        <v>12</v>
      </c>
      <c r="C5" s="5" t="s">
        <v>13</v>
      </c>
      <c r="D5" s="9" t="s">
        <v>14</v>
      </c>
      <c r="E5" s="9" t="s">
        <v>15</v>
      </c>
      <c r="F5" s="10" t="s">
        <v>12</v>
      </c>
      <c r="G5" s="5" t="s">
        <v>13</v>
      </c>
      <c r="H5" s="9" t="s">
        <v>14</v>
      </c>
      <c r="I5" s="5" t="s">
        <v>16</v>
      </c>
      <c r="J5" s="5" t="s">
        <v>12</v>
      </c>
      <c r="K5" s="5" t="s">
        <v>13</v>
      </c>
      <c r="L5" s="9" t="s">
        <v>14</v>
      </c>
      <c r="M5" s="9" t="s">
        <v>17</v>
      </c>
      <c r="N5" s="5" t="s">
        <v>12</v>
      </c>
      <c r="O5" s="5" t="s">
        <v>13</v>
      </c>
      <c r="P5" s="9" t="s">
        <v>14</v>
      </c>
      <c r="Q5" s="26" t="s">
        <v>15</v>
      </c>
      <c r="R5" s="9"/>
      <c r="S5" s="9"/>
      <c r="T5" s="9"/>
      <c r="U5" s="9"/>
      <c r="V5" s="24"/>
      <c r="W5" s="27" t="s">
        <v>18</v>
      </c>
      <c r="X5" s="27" t="s">
        <v>19</v>
      </c>
    </row>
    <row r="6" ht="23" customHeight="1" spans="1:26">
      <c r="A6" s="11" t="s">
        <v>20</v>
      </c>
      <c r="B6" s="12">
        <v>110</v>
      </c>
      <c r="C6" s="13">
        <f>B6*960</f>
        <v>105600</v>
      </c>
      <c r="D6" s="13">
        <f>C6*0.9</f>
        <v>95040</v>
      </c>
      <c r="E6" s="13">
        <f>C6*0.1</f>
        <v>10560</v>
      </c>
      <c r="F6" s="14">
        <v>98</v>
      </c>
      <c r="G6" s="15">
        <f>W6*580*12+X6*750*12</f>
        <v>814680</v>
      </c>
      <c r="H6" s="5">
        <f>G6-I6</f>
        <v>684450</v>
      </c>
      <c r="I6" s="5">
        <f>(W6*350*12+X6*450*12)*0.1+(W6*230*12+X6*300*12)*0.25</f>
        <v>130230</v>
      </c>
      <c r="J6" s="21">
        <v>5</v>
      </c>
      <c r="K6" s="15">
        <v>30000</v>
      </c>
      <c r="L6" s="20">
        <f>K6-M6</f>
        <v>22500</v>
      </c>
      <c r="M6" s="20">
        <f>K6*0.25</f>
        <v>7500</v>
      </c>
      <c r="N6" s="20">
        <v>5</v>
      </c>
      <c r="O6" s="20">
        <f>N6*2400</f>
        <v>12000</v>
      </c>
      <c r="P6" s="20">
        <f>O6*0.9</f>
        <v>10800</v>
      </c>
      <c r="Q6" s="20">
        <f>O6*0.1</f>
        <v>1200</v>
      </c>
      <c r="R6" s="20">
        <f>W6*2400+X6*3600</f>
        <v>313200</v>
      </c>
      <c r="S6" s="5">
        <f>D6+H6+L6+P6</f>
        <v>812790</v>
      </c>
      <c r="T6" s="5">
        <f>E6+I6+M6+Q6</f>
        <v>149490</v>
      </c>
      <c r="U6" s="5">
        <f>R6+S6+T6</f>
        <v>1275480</v>
      </c>
      <c r="V6" s="28"/>
      <c r="W6" s="29">
        <v>33</v>
      </c>
      <c r="X6" s="29">
        <v>65</v>
      </c>
      <c r="Y6" s="32"/>
      <c r="Z6" s="32"/>
    </row>
    <row r="7" ht="23" customHeight="1" spans="1:26">
      <c r="A7" s="11" t="s">
        <v>21</v>
      </c>
      <c r="B7" s="16">
        <v>26</v>
      </c>
      <c r="C7" s="13">
        <f t="shared" ref="C7:C16" si="0">B7*960</f>
        <v>24960</v>
      </c>
      <c r="D7" s="13">
        <f t="shared" ref="D7:D15" si="1">C7*0.9</f>
        <v>22464</v>
      </c>
      <c r="E7" s="13">
        <f t="shared" ref="E7:E16" si="2">C7*0.1</f>
        <v>2496</v>
      </c>
      <c r="F7" s="14">
        <v>115</v>
      </c>
      <c r="G7" s="15">
        <f t="shared" ref="G7:G16" si="3">W7*580*12+X7*750*12</f>
        <v>947280</v>
      </c>
      <c r="H7" s="5">
        <f t="shared" ref="H7:H16" si="4">G7-I7</f>
        <v>795870</v>
      </c>
      <c r="I7" s="5">
        <f t="shared" ref="I7:I16" si="5">(W7*350*12+X7*450*12)*0.1+(W7*230*12+X7*300*12)*0.25</f>
        <v>151410</v>
      </c>
      <c r="J7" s="21">
        <v>11</v>
      </c>
      <c r="K7" s="15">
        <v>60000</v>
      </c>
      <c r="L7" s="20">
        <f t="shared" ref="L7:L15" si="6">K7-M7</f>
        <v>45000</v>
      </c>
      <c r="M7" s="20">
        <f t="shared" ref="M7:M15" si="7">K7*0.25</f>
        <v>15000</v>
      </c>
      <c r="N7" s="20">
        <v>0</v>
      </c>
      <c r="O7" s="20">
        <f t="shared" ref="O7:O16" si="8">N7*2400</f>
        <v>0</v>
      </c>
      <c r="P7" s="20">
        <f t="shared" ref="P7:P16" si="9">O7*0.9</f>
        <v>0</v>
      </c>
      <c r="Q7" s="20">
        <f t="shared" ref="Q7:Q16" si="10">O7*0.1</f>
        <v>0</v>
      </c>
      <c r="R7" s="20">
        <f t="shared" ref="R7:R15" si="11">W7*2400+X7*3600</f>
        <v>362400</v>
      </c>
      <c r="S7" s="5">
        <f t="shared" ref="S7:S16" si="12">D7+H7+L7+P7</f>
        <v>863334</v>
      </c>
      <c r="T7" s="5">
        <f t="shared" ref="T7:T16" si="13">E7+I7+M7+Q7</f>
        <v>168906</v>
      </c>
      <c r="U7" s="5">
        <f t="shared" ref="U7:U16" si="14">R7+S7+T7</f>
        <v>1394640</v>
      </c>
      <c r="V7" s="28"/>
      <c r="W7" s="29">
        <v>43</v>
      </c>
      <c r="X7" s="29">
        <v>72</v>
      </c>
      <c r="Y7" s="32"/>
      <c r="Z7" s="32"/>
    </row>
    <row r="8" ht="23" customHeight="1" spans="1:26">
      <c r="A8" s="11" t="s">
        <v>22</v>
      </c>
      <c r="B8" s="16">
        <v>85</v>
      </c>
      <c r="C8" s="13">
        <f t="shared" si="0"/>
        <v>81600</v>
      </c>
      <c r="D8" s="13">
        <f t="shared" si="1"/>
        <v>73440</v>
      </c>
      <c r="E8" s="13">
        <f t="shared" si="2"/>
        <v>8160</v>
      </c>
      <c r="F8" s="14">
        <v>103</v>
      </c>
      <c r="G8" s="15">
        <f t="shared" si="3"/>
        <v>825000</v>
      </c>
      <c r="H8" s="5">
        <f t="shared" si="4"/>
        <v>693180</v>
      </c>
      <c r="I8" s="5">
        <f t="shared" si="5"/>
        <v>131820</v>
      </c>
      <c r="J8" s="21">
        <v>9</v>
      </c>
      <c r="K8" s="15">
        <v>50000</v>
      </c>
      <c r="L8" s="20">
        <f t="shared" si="6"/>
        <v>37500</v>
      </c>
      <c r="M8" s="20">
        <f t="shared" si="7"/>
        <v>12500</v>
      </c>
      <c r="N8" s="20">
        <v>1</v>
      </c>
      <c r="O8" s="20">
        <f t="shared" si="8"/>
        <v>2400</v>
      </c>
      <c r="P8" s="20">
        <f t="shared" si="9"/>
        <v>2160</v>
      </c>
      <c r="Q8" s="20">
        <f t="shared" si="10"/>
        <v>240</v>
      </c>
      <c r="R8" s="20">
        <f t="shared" si="11"/>
        <v>310800</v>
      </c>
      <c r="S8" s="5">
        <f t="shared" si="12"/>
        <v>806280</v>
      </c>
      <c r="T8" s="5">
        <f t="shared" si="13"/>
        <v>152720</v>
      </c>
      <c r="U8" s="5">
        <f t="shared" si="14"/>
        <v>1269800</v>
      </c>
      <c r="V8" s="28"/>
      <c r="W8" s="29">
        <v>50</v>
      </c>
      <c r="X8" s="29">
        <v>53</v>
      </c>
      <c r="Y8" s="32"/>
      <c r="Z8" s="32"/>
    </row>
    <row r="9" ht="23" customHeight="1" spans="1:26">
      <c r="A9" s="11" t="s">
        <v>23</v>
      </c>
      <c r="B9" s="16">
        <v>254</v>
      </c>
      <c r="C9" s="13">
        <f t="shared" si="0"/>
        <v>243840</v>
      </c>
      <c r="D9" s="13">
        <f t="shared" si="1"/>
        <v>219456</v>
      </c>
      <c r="E9" s="13">
        <f t="shared" si="2"/>
        <v>24384</v>
      </c>
      <c r="F9" s="14">
        <v>20</v>
      </c>
      <c r="G9" s="15">
        <f t="shared" si="3"/>
        <v>157560</v>
      </c>
      <c r="H9" s="5">
        <f t="shared" si="4"/>
        <v>132390</v>
      </c>
      <c r="I9" s="5">
        <f t="shared" si="5"/>
        <v>25170</v>
      </c>
      <c r="J9" s="21">
        <v>2</v>
      </c>
      <c r="K9" s="15">
        <v>10000</v>
      </c>
      <c r="L9" s="20">
        <f t="shared" si="6"/>
        <v>7500</v>
      </c>
      <c r="M9" s="20">
        <f t="shared" si="7"/>
        <v>2500</v>
      </c>
      <c r="N9" s="20">
        <v>2</v>
      </c>
      <c r="O9" s="20">
        <f t="shared" si="8"/>
        <v>4800</v>
      </c>
      <c r="P9" s="20">
        <f t="shared" si="9"/>
        <v>4320</v>
      </c>
      <c r="Q9" s="20">
        <f t="shared" si="10"/>
        <v>480</v>
      </c>
      <c r="R9" s="20">
        <f t="shared" si="11"/>
        <v>58800</v>
      </c>
      <c r="S9" s="5">
        <f t="shared" si="12"/>
        <v>363666</v>
      </c>
      <c r="T9" s="5">
        <f t="shared" si="13"/>
        <v>52534</v>
      </c>
      <c r="U9" s="5">
        <f t="shared" si="14"/>
        <v>475000</v>
      </c>
      <c r="V9" s="28"/>
      <c r="W9" s="29">
        <v>11</v>
      </c>
      <c r="X9" s="29">
        <v>9</v>
      </c>
      <c r="Y9" s="32"/>
      <c r="Z9" s="32"/>
    </row>
    <row r="10" ht="23" customHeight="1" spans="1:26">
      <c r="A10" s="17" t="s">
        <v>24</v>
      </c>
      <c r="B10" s="16">
        <v>170</v>
      </c>
      <c r="C10" s="13">
        <f t="shared" si="0"/>
        <v>163200</v>
      </c>
      <c r="D10" s="13">
        <f t="shared" si="1"/>
        <v>146880</v>
      </c>
      <c r="E10" s="13">
        <f t="shared" si="2"/>
        <v>16320</v>
      </c>
      <c r="F10" s="14">
        <v>53</v>
      </c>
      <c r="G10" s="15">
        <f t="shared" si="3"/>
        <v>417840</v>
      </c>
      <c r="H10" s="5">
        <f t="shared" si="4"/>
        <v>351090</v>
      </c>
      <c r="I10" s="5">
        <f t="shared" si="5"/>
        <v>66750</v>
      </c>
      <c r="J10" s="21">
        <v>2</v>
      </c>
      <c r="K10" s="15">
        <v>20000</v>
      </c>
      <c r="L10" s="20">
        <f t="shared" si="6"/>
        <v>15000</v>
      </c>
      <c r="M10" s="20">
        <f t="shared" si="7"/>
        <v>5000</v>
      </c>
      <c r="N10" s="20">
        <v>2</v>
      </c>
      <c r="O10" s="20">
        <f t="shared" si="8"/>
        <v>4800</v>
      </c>
      <c r="P10" s="20">
        <f t="shared" si="9"/>
        <v>4320</v>
      </c>
      <c r="Q10" s="20">
        <f t="shared" si="10"/>
        <v>480</v>
      </c>
      <c r="R10" s="20">
        <f t="shared" si="11"/>
        <v>156000</v>
      </c>
      <c r="S10" s="5">
        <f t="shared" si="12"/>
        <v>517290</v>
      </c>
      <c r="T10" s="5">
        <f t="shared" si="13"/>
        <v>88550</v>
      </c>
      <c r="U10" s="5">
        <f t="shared" si="14"/>
        <v>761840</v>
      </c>
      <c r="V10" s="28"/>
      <c r="W10" s="29">
        <v>29</v>
      </c>
      <c r="X10" s="29">
        <v>24</v>
      </c>
      <c r="Y10" s="32"/>
      <c r="Z10" s="32"/>
    </row>
    <row r="11" ht="23" customHeight="1" spans="1:26">
      <c r="A11" s="18" t="s">
        <v>25</v>
      </c>
      <c r="B11" s="16">
        <v>173</v>
      </c>
      <c r="C11" s="13">
        <f t="shared" si="0"/>
        <v>166080</v>
      </c>
      <c r="D11" s="13">
        <f t="shared" si="1"/>
        <v>149472</v>
      </c>
      <c r="E11" s="13">
        <f t="shared" si="2"/>
        <v>16608</v>
      </c>
      <c r="F11" s="19">
        <v>10</v>
      </c>
      <c r="G11" s="15">
        <f t="shared" si="3"/>
        <v>81840</v>
      </c>
      <c r="H11" s="5">
        <f t="shared" si="4"/>
        <v>68760</v>
      </c>
      <c r="I11" s="5">
        <f t="shared" si="5"/>
        <v>13080</v>
      </c>
      <c r="J11" s="21">
        <v>0</v>
      </c>
      <c r="K11" s="15">
        <v>0</v>
      </c>
      <c r="L11" s="20">
        <f t="shared" si="6"/>
        <v>0</v>
      </c>
      <c r="M11" s="20">
        <f t="shared" si="7"/>
        <v>0</v>
      </c>
      <c r="N11" s="20">
        <v>5</v>
      </c>
      <c r="O11" s="20">
        <f t="shared" si="8"/>
        <v>12000</v>
      </c>
      <c r="P11" s="20">
        <f t="shared" si="9"/>
        <v>10800</v>
      </c>
      <c r="Q11" s="20">
        <f t="shared" si="10"/>
        <v>1200</v>
      </c>
      <c r="R11" s="20">
        <f t="shared" si="11"/>
        <v>31200</v>
      </c>
      <c r="S11" s="5">
        <f t="shared" si="12"/>
        <v>229032</v>
      </c>
      <c r="T11" s="5">
        <f t="shared" si="13"/>
        <v>30888</v>
      </c>
      <c r="U11" s="5">
        <f t="shared" si="14"/>
        <v>291120</v>
      </c>
      <c r="V11" s="28"/>
      <c r="W11" s="29">
        <v>4</v>
      </c>
      <c r="X11" s="29">
        <v>6</v>
      </c>
      <c r="Y11" s="32"/>
      <c r="Z11" s="32"/>
    </row>
    <row r="12" ht="23" customHeight="1" spans="1:26">
      <c r="A12" s="18" t="s">
        <v>26</v>
      </c>
      <c r="B12" s="16">
        <v>44</v>
      </c>
      <c r="C12" s="13">
        <f t="shared" si="0"/>
        <v>42240</v>
      </c>
      <c r="D12" s="13">
        <f t="shared" si="1"/>
        <v>38016</v>
      </c>
      <c r="E12" s="13">
        <f t="shared" si="2"/>
        <v>4224</v>
      </c>
      <c r="F12" s="19">
        <v>19</v>
      </c>
      <c r="G12" s="15">
        <f t="shared" si="3"/>
        <v>156720</v>
      </c>
      <c r="H12" s="5">
        <f t="shared" si="4"/>
        <v>131670</v>
      </c>
      <c r="I12" s="5">
        <f t="shared" si="5"/>
        <v>25050</v>
      </c>
      <c r="J12" s="21">
        <v>1</v>
      </c>
      <c r="K12" s="15">
        <v>10000</v>
      </c>
      <c r="L12" s="20">
        <f t="shared" si="6"/>
        <v>7500</v>
      </c>
      <c r="M12" s="20">
        <f t="shared" si="7"/>
        <v>2500</v>
      </c>
      <c r="N12" s="20">
        <v>2</v>
      </c>
      <c r="O12" s="20">
        <f t="shared" si="8"/>
        <v>4800</v>
      </c>
      <c r="P12" s="20">
        <f t="shared" si="9"/>
        <v>4320</v>
      </c>
      <c r="Q12" s="20">
        <f t="shared" si="10"/>
        <v>480</v>
      </c>
      <c r="R12" s="20">
        <f t="shared" si="11"/>
        <v>60000</v>
      </c>
      <c r="S12" s="5">
        <f t="shared" si="12"/>
        <v>181506</v>
      </c>
      <c r="T12" s="5">
        <f t="shared" si="13"/>
        <v>32254</v>
      </c>
      <c r="U12" s="5">
        <f t="shared" si="14"/>
        <v>273760</v>
      </c>
      <c r="V12" s="28"/>
      <c r="W12" s="29">
        <v>7</v>
      </c>
      <c r="X12" s="29">
        <v>12</v>
      </c>
      <c r="Y12" s="32"/>
      <c r="Z12" s="32"/>
    </row>
    <row r="13" ht="23" customHeight="1" spans="1:26">
      <c r="A13" s="18" t="s">
        <v>27</v>
      </c>
      <c r="B13" s="16">
        <v>175</v>
      </c>
      <c r="C13" s="13">
        <f t="shared" si="0"/>
        <v>168000</v>
      </c>
      <c r="D13" s="13">
        <f t="shared" si="1"/>
        <v>151200</v>
      </c>
      <c r="E13" s="13">
        <f t="shared" si="2"/>
        <v>16800</v>
      </c>
      <c r="F13" s="19">
        <v>14</v>
      </c>
      <c r="G13" s="15">
        <f t="shared" si="3"/>
        <v>113760</v>
      </c>
      <c r="H13" s="5">
        <f t="shared" si="4"/>
        <v>95580</v>
      </c>
      <c r="I13" s="5">
        <f t="shared" si="5"/>
        <v>18180</v>
      </c>
      <c r="J13" s="21">
        <v>0</v>
      </c>
      <c r="K13" s="15">
        <v>0</v>
      </c>
      <c r="L13" s="20">
        <f t="shared" si="6"/>
        <v>0</v>
      </c>
      <c r="M13" s="20">
        <f t="shared" si="7"/>
        <v>0</v>
      </c>
      <c r="N13" s="20">
        <v>2</v>
      </c>
      <c r="O13" s="20">
        <f t="shared" si="8"/>
        <v>4800</v>
      </c>
      <c r="P13" s="20">
        <f t="shared" si="9"/>
        <v>4320</v>
      </c>
      <c r="Q13" s="20">
        <f t="shared" si="10"/>
        <v>480</v>
      </c>
      <c r="R13" s="20">
        <f t="shared" si="11"/>
        <v>43200</v>
      </c>
      <c r="S13" s="5">
        <f t="shared" si="12"/>
        <v>251100</v>
      </c>
      <c r="T13" s="5">
        <f t="shared" si="13"/>
        <v>35460</v>
      </c>
      <c r="U13" s="5">
        <f t="shared" si="14"/>
        <v>329760</v>
      </c>
      <c r="V13" s="28"/>
      <c r="W13" s="29">
        <v>6</v>
      </c>
      <c r="X13" s="29">
        <v>8</v>
      </c>
      <c r="Y13" s="32"/>
      <c r="Z13" s="32"/>
    </row>
    <row r="14" ht="23" customHeight="1" spans="1:26">
      <c r="A14" s="18" t="s">
        <v>28</v>
      </c>
      <c r="B14" s="12">
        <v>70</v>
      </c>
      <c r="C14" s="13">
        <f t="shared" si="0"/>
        <v>67200</v>
      </c>
      <c r="D14" s="13">
        <f t="shared" si="1"/>
        <v>60480</v>
      </c>
      <c r="E14" s="13">
        <f t="shared" si="2"/>
        <v>6720</v>
      </c>
      <c r="F14" s="19">
        <v>10</v>
      </c>
      <c r="G14" s="15">
        <f t="shared" si="3"/>
        <v>75720</v>
      </c>
      <c r="H14" s="5">
        <f t="shared" si="4"/>
        <v>63630</v>
      </c>
      <c r="I14" s="5">
        <f t="shared" si="5"/>
        <v>12090</v>
      </c>
      <c r="J14" s="21">
        <v>0</v>
      </c>
      <c r="K14" s="15">
        <v>0</v>
      </c>
      <c r="L14" s="20">
        <f t="shared" si="6"/>
        <v>0</v>
      </c>
      <c r="M14" s="20">
        <f t="shared" si="7"/>
        <v>0</v>
      </c>
      <c r="N14" s="20">
        <v>0</v>
      </c>
      <c r="O14" s="20">
        <f t="shared" si="8"/>
        <v>0</v>
      </c>
      <c r="P14" s="20">
        <f t="shared" si="9"/>
        <v>0</v>
      </c>
      <c r="Q14" s="20">
        <f t="shared" si="10"/>
        <v>0</v>
      </c>
      <c r="R14" s="20">
        <f t="shared" si="11"/>
        <v>27600</v>
      </c>
      <c r="S14" s="5">
        <f t="shared" si="12"/>
        <v>124110</v>
      </c>
      <c r="T14" s="5">
        <f t="shared" si="13"/>
        <v>18810</v>
      </c>
      <c r="U14" s="5">
        <f t="shared" si="14"/>
        <v>170520</v>
      </c>
      <c r="V14" s="28"/>
      <c r="W14" s="29">
        <v>7</v>
      </c>
      <c r="X14" s="29">
        <v>3</v>
      </c>
      <c r="Y14" s="32"/>
      <c r="Z14" s="32"/>
    </row>
    <row r="15" ht="23" customHeight="1" spans="1:26">
      <c r="A15" s="11" t="s">
        <v>29</v>
      </c>
      <c r="B15" s="16">
        <v>145</v>
      </c>
      <c r="C15" s="13">
        <f t="shared" si="0"/>
        <v>139200</v>
      </c>
      <c r="D15" s="13">
        <f t="shared" si="1"/>
        <v>125280</v>
      </c>
      <c r="E15" s="13">
        <f t="shared" si="2"/>
        <v>13920</v>
      </c>
      <c r="F15" s="19">
        <v>13</v>
      </c>
      <c r="G15" s="15">
        <f t="shared" si="3"/>
        <v>96600</v>
      </c>
      <c r="H15" s="5">
        <f t="shared" si="4"/>
        <v>81180</v>
      </c>
      <c r="I15" s="5">
        <f t="shared" si="5"/>
        <v>15420</v>
      </c>
      <c r="J15" s="21">
        <v>2</v>
      </c>
      <c r="K15" s="15">
        <v>10000</v>
      </c>
      <c r="L15" s="20">
        <f t="shared" si="6"/>
        <v>7500</v>
      </c>
      <c r="M15" s="20">
        <f t="shared" si="7"/>
        <v>2500</v>
      </c>
      <c r="N15" s="20">
        <v>0</v>
      </c>
      <c r="O15" s="20">
        <f t="shared" si="8"/>
        <v>0</v>
      </c>
      <c r="P15" s="20">
        <f t="shared" si="9"/>
        <v>0</v>
      </c>
      <c r="Q15" s="20">
        <f t="shared" si="10"/>
        <v>0</v>
      </c>
      <c r="R15" s="20">
        <f t="shared" si="11"/>
        <v>34800</v>
      </c>
      <c r="S15" s="5">
        <f t="shared" si="12"/>
        <v>213960</v>
      </c>
      <c r="T15" s="5">
        <f t="shared" si="13"/>
        <v>31840</v>
      </c>
      <c r="U15" s="5">
        <f t="shared" si="14"/>
        <v>280600</v>
      </c>
      <c r="V15" s="28"/>
      <c r="W15" s="29">
        <v>10</v>
      </c>
      <c r="X15" s="29">
        <v>3</v>
      </c>
      <c r="Y15" s="32"/>
      <c r="Z15" s="32"/>
    </row>
    <row r="16" ht="23" customHeight="1" spans="1:26">
      <c r="A16" s="20" t="s">
        <v>30</v>
      </c>
      <c r="B16" s="14">
        <f>SUM(B6:B15)</f>
        <v>1252</v>
      </c>
      <c r="C16" s="20">
        <f t="shared" si="0"/>
        <v>1201920</v>
      </c>
      <c r="D16" s="20">
        <f>C16-E16</f>
        <v>1081728</v>
      </c>
      <c r="E16" s="20">
        <f t="shared" si="2"/>
        <v>120192</v>
      </c>
      <c r="F16" s="20">
        <f>SUM(F6:F15)</f>
        <v>455</v>
      </c>
      <c r="G16" s="15">
        <f t="shared" si="3"/>
        <v>3687000</v>
      </c>
      <c r="H16" s="5">
        <f t="shared" si="4"/>
        <v>3097800</v>
      </c>
      <c r="I16" s="5">
        <f t="shared" si="5"/>
        <v>589200</v>
      </c>
      <c r="J16" s="21">
        <f t="shared" ref="J16:T16" si="15">SUM(J6:J15)</f>
        <v>32</v>
      </c>
      <c r="K16" s="20">
        <f t="shared" si="15"/>
        <v>190000</v>
      </c>
      <c r="L16" s="20">
        <f t="shared" si="15"/>
        <v>142500</v>
      </c>
      <c r="M16" s="20">
        <f t="shared" si="15"/>
        <v>47500</v>
      </c>
      <c r="N16" s="20">
        <f t="shared" si="15"/>
        <v>19</v>
      </c>
      <c r="O16" s="20">
        <f t="shared" si="15"/>
        <v>45600</v>
      </c>
      <c r="P16" s="20">
        <f t="shared" si="15"/>
        <v>41040</v>
      </c>
      <c r="Q16" s="20">
        <f t="shared" si="15"/>
        <v>4560</v>
      </c>
      <c r="R16" s="20">
        <f t="shared" si="15"/>
        <v>1398000</v>
      </c>
      <c r="S16" s="5">
        <f t="shared" si="15"/>
        <v>4363068</v>
      </c>
      <c r="T16" s="5">
        <f t="shared" si="15"/>
        <v>761452</v>
      </c>
      <c r="U16" s="5">
        <f t="shared" si="14"/>
        <v>6522520</v>
      </c>
      <c r="V16" s="30"/>
      <c r="W16" s="31">
        <f>SUM(W6:W15)</f>
        <v>200</v>
      </c>
      <c r="X16" s="31">
        <f>SUM(X6:X15)</f>
        <v>255</v>
      </c>
      <c r="Y16" s="32"/>
      <c r="Z16" s="32"/>
    </row>
  </sheetData>
  <mergeCells count="12">
    <mergeCell ref="A1:U1"/>
    <mergeCell ref="A2:U2"/>
    <mergeCell ref="F3:Q3"/>
    <mergeCell ref="F4:I4"/>
    <mergeCell ref="J4:M4"/>
    <mergeCell ref="N4:Q4"/>
    <mergeCell ref="A3:A5"/>
    <mergeCell ref="R3:R5"/>
    <mergeCell ref="S3:S5"/>
    <mergeCell ref="T3:T5"/>
    <mergeCell ref="U3:U5"/>
    <mergeCell ref="B3:E4"/>
  </mergeCells>
  <pageMargins left="0.66875" right="0.629861111111111" top="1" bottom="1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´･_･`z庄</cp:lastModifiedBy>
  <dcterms:created xsi:type="dcterms:W3CDTF">2017-08-24T08:10:00Z</dcterms:created>
  <dcterms:modified xsi:type="dcterms:W3CDTF">2022-11-08T01:31:02Z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C9358C8AA95C4CFEB78B983FC7BA9CF1</vt:lpwstr>
  </property>
</Properties>
</file>